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9345" activeTab="0"/>
  </bookViews>
  <sheets>
    <sheet name="Information" sheetId="1" r:id="rId1"/>
    <sheet name="Nuvärdesmetoden" sheetId="2" r:id="rId2"/>
    <sheet name="Annuitetsmetoden" sheetId="3" r:id="rId3"/>
  </sheets>
  <definedNames/>
  <calcPr fullCalcOnLoad="1"/>
</workbook>
</file>

<file path=xl/sharedStrings.xml><?xml version="1.0" encoding="utf-8"?>
<sst xmlns="http://schemas.openxmlformats.org/spreadsheetml/2006/main" count="55" uniqueCount="36">
  <si>
    <t xml:space="preserve"> </t>
  </si>
  <si>
    <t>Summa</t>
  </si>
  <si>
    <t>Anskaffningskostnad</t>
  </si>
  <si>
    <t>Värdet efter 20 år</t>
  </si>
  <si>
    <t>Kalkylränta</t>
  </si>
  <si>
    <t>Driftskosnader</t>
  </si>
  <si>
    <t>Hyra</t>
  </si>
  <si>
    <t>Driftskosnad</t>
  </si>
  <si>
    <t>Sammanlagt</t>
  </si>
  <si>
    <t>Hyrestid (år)</t>
  </si>
  <si>
    <t>Per period</t>
  </si>
  <si>
    <t>År</t>
  </si>
  <si>
    <t>Kostnader för eget kapital</t>
  </si>
  <si>
    <t>Kostnader för egen fastighet sammanlagt</t>
  </si>
  <si>
    <t>Hyra + driftskostnad</t>
  </si>
  <si>
    <t>Driftskostnader</t>
  </si>
  <si>
    <t>Driftskostnad</t>
  </si>
  <si>
    <t>Differens</t>
  </si>
  <si>
    <t>(engångskostnad)</t>
  </si>
  <si>
    <t>Renovering av hyresprojektet</t>
  </si>
  <si>
    <t>Nuvärde: Att bygga eget</t>
  </si>
  <si>
    <t>Kostnad för egen anskaffning</t>
  </si>
  <si>
    <t>Kostnader för hyresanskaffningen</t>
  </si>
  <si>
    <t>Annuiteten för hyresprojektets renovering</t>
  </si>
  <si>
    <t xml:space="preserve">Kalkylen hör till kapitel 12.8.4. (kalkylmodell 12.7) i Handboken i kostnadsberäkning för kommuner och samkommuner </t>
  </si>
  <si>
    <t>Renovering av hyresobjektet</t>
  </si>
  <si>
    <t>Värde efter 20 år</t>
  </si>
  <si>
    <t>Egna drifts-kostnader</t>
  </si>
  <si>
    <t>Exemplet finns i kapitel 12.8.4</t>
  </si>
  <si>
    <t>Kostnader för hyresobjektet sammanlagt</t>
  </si>
  <si>
    <t>Nuvärde: Hyres-alternativ</t>
  </si>
  <si>
    <t xml:space="preserve">I kalkylmodellen räknas samma lönsamhetsjämförelse genom att använda annuitetsmetoden </t>
  </si>
  <si>
    <t>Annuitet per period för anskaffningskostnad och skrotvärde</t>
  </si>
  <si>
    <t>Driftskostnad per period</t>
  </si>
  <si>
    <t>Resultatet tolkas så att den egna anskaffningen på basis av utgångsantagandena,</t>
  </si>
  <si>
    <t>är 11 014 euro dyrare än att hyresalternativet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</si>
</sst>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#,##0.00\ &quot;€&quot;"/>
    <numFmt numFmtId="168" formatCode="#,##0\ _€"/>
    <numFmt numFmtId="169" formatCode="#,##0.0"/>
    <numFmt numFmtId="170" formatCode="0.00000"/>
    <numFmt numFmtId="171" formatCode="0.0000"/>
    <numFmt numFmtId="172" formatCode="0.000"/>
    <numFmt numFmtId="173" formatCode="0.0"/>
    <numFmt numFmtId="174" formatCode="#,##0\ &quot;€&quot;"/>
    <numFmt numFmtId="175" formatCode="#,##0.0\ &quot;€&quot;;[Red]\-#,##0.0\ &quot;€&quot;"/>
    <numFmt numFmtId="176" formatCode="#,##0.0\ &quot;€&quot;"/>
    <numFmt numFmtId="177" formatCode="#,##0.00\ _€"/>
    <numFmt numFmtId="178" formatCode="0.0\ %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6" fontId="0" fillId="2" borderId="3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174" fontId="0" fillId="2" borderId="4" xfId="0" applyNumberFormat="1" applyFont="1" applyFill="1" applyBorder="1" applyAlignment="1">
      <alignment/>
    </xf>
    <xf numFmtId="9" fontId="0" fillId="2" borderId="4" xfId="0" applyNumberFormat="1" applyFont="1" applyFill="1" applyBorder="1" applyAlignment="1">
      <alignment/>
    </xf>
    <xf numFmtId="6" fontId="0" fillId="2" borderId="5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174" fontId="0" fillId="2" borderId="0" xfId="0" applyNumberFormat="1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77" fontId="0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177" fontId="0" fillId="2" borderId="11" xfId="0" applyNumberFormat="1" applyFont="1" applyFill="1" applyBorder="1" applyAlignment="1">
      <alignment/>
    </xf>
    <xf numFmtId="177" fontId="0" fillId="2" borderId="12" xfId="0" applyNumberFormat="1" applyFont="1" applyFill="1" applyBorder="1" applyAlignment="1">
      <alignment/>
    </xf>
    <xf numFmtId="174" fontId="0" fillId="2" borderId="7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174" fontId="0" fillId="2" borderId="11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6" fontId="0" fillId="2" borderId="12" xfId="0" applyNumberFormat="1" applyFont="1" applyFill="1" applyBorder="1" applyAlignment="1">
      <alignment/>
    </xf>
    <xf numFmtId="6" fontId="0" fillId="2" borderId="9" xfId="0" applyNumberFormat="1" applyFont="1" applyFill="1" applyBorder="1" applyAlignment="1">
      <alignment/>
    </xf>
    <xf numFmtId="9" fontId="0" fillId="2" borderId="11" xfId="0" applyNumberFormat="1" applyFont="1" applyFill="1" applyBorder="1" applyAlignment="1">
      <alignment/>
    </xf>
    <xf numFmtId="8" fontId="0" fillId="2" borderId="11" xfId="0" applyNumberFormat="1" applyFont="1" applyFill="1" applyBorder="1" applyAlignment="1">
      <alignment/>
    </xf>
    <xf numFmtId="8" fontId="0" fillId="2" borderId="12" xfId="0" applyNumberFormat="1" applyFont="1" applyFill="1" applyBorder="1" applyAlignment="1">
      <alignment/>
    </xf>
    <xf numFmtId="8" fontId="0" fillId="2" borderId="15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16" xfId="0" applyFont="1" applyFill="1" applyBorder="1" applyAlignment="1">
      <alignment wrapText="1"/>
    </xf>
    <xf numFmtId="0" fontId="0" fillId="2" borderId="17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0" fillId="2" borderId="10" xfId="0" applyNumberFormat="1" applyFont="1" applyFill="1" applyBorder="1" applyAlignment="1">
      <alignment/>
    </xf>
    <xf numFmtId="0" fontId="0" fillId="2" borderId="13" xfId="0" applyNumberFormat="1" applyFont="1" applyFill="1" applyBorder="1" applyAlignment="1">
      <alignment/>
    </xf>
    <xf numFmtId="174" fontId="0" fillId="2" borderId="14" xfId="0" applyNumberFormat="1" applyFont="1" applyFill="1" applyBorder="1" applyAlignment="1">
      <alignment/>
    </xf>
    <xf numFmtId="174" fontId="0" fillId="2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1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0" borderId="19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11</xdr:col>
      <xdr:colOff>561975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0"/>
          <a:ext cx="2514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47625</xdr:rowOff>
    </xdr:from>
    <xdr:to>
      <xdr:col>13</xdr:col>
      <xdr:colOff>314325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71475"/>
          <a:ext cx="2514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44" customWidth="1"/>
  </cols>
  <sheetData>
    <row r="2" ht="15.75">
      <c r="A2" s="45"/>
    </row>
    <row r="3" ht="15.75">
      <c r="A3" s="45"/>
    </row>
    <row r="4" ht="12.75">
      <c r="A4" s="44" t="s">
        <v>24</v>
      </c>
    </row>
  </sheetData>
  <sheetProtection password="C6BA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="115" zoomScaleNormal="115" workbookViewId="0" topLeftCell="A1">
      <selection activeCell="A1" sqref="A1:B1"/>
    </sheetView>
  </sheetViews>
  <sheetFormatPr defaultColWidth="9.140625" defaultRowHeight="12.75"/>
  <cols>
    <col min="1" max="1" width="5.421875" style="6" customWidth="1"/>
    <col min="2" max="2" width="13.28125" style="6" customWidth="1"/>
    <col min="3" max="3" width="12.28125" style="6" customWidth="1"/>
    <col min="4" max="4" width="13.00390625" style="6" customWidth="1"/>
    <col min="5" max="5" width="12.8515625" style="6" customWidth="1"/>
    <col min="6" max="6" width="14.28125" style="6" customWidth="1"/>
    <col min="7" max="7" width="15.421875" style="6" customWidth="1"/>
    <col min="8" max="8" width="11.421875" style="6" customWidth="1"/>
    <col min="9" max="9" width="11.00390625" style="6" customWidth="1"/>
    <col min="10" max="16384" width="9.140625" style="6" customWidth="1"/>
  </cols>
  <sheetData>
    <row r="1" spans="1:8" ht="26.25" customHeight="1" thickBot="1">
      <c r="A1" s="46" t="s">
        <v>2</v>
      </c>
      <c r="B1" s="47"/>
      <c r="C1" s="4">
        <v>1086908</v>
      </c>
      <c r="D1" s="5"/>
      <c r="E1" s="2" t="s">
        <v>6</v>
      </c>
      <c r="F1" s="3"/>
      <c r="G1" s="7">
        <v>60428</v>
      </c>
      <c r="H1" s="6" t="s">
        <v>10</v>
      </c>
    </row>
    <row r="2" spans="1:8" ht="13.5" thickBot="1">
      <c r="A2" s="2" t="s">
        <v>26</v>
      </c>
      <c r="B2" s="3"/>
      <c r="C2" s="8">
        <f>C1*0.8</f>
        <v>869526.4</v>
      </c>
      <c r="D2" s="5"/>
      <c r="E2" s="2" t="s">
        <v>7</v>
      </c>
      <c r="F2" s="3"/>
      <c r="G2" s="8">
        <f>7160</f>
        <v>7160</v>
      </c>
      <c r="H2" s="6" t="s">
        <v>10</v>
      </c>
    </row>
    <row r="3" spans="1:8" ht="13.5" thickBot="1">
      <c r="A3" s="2" t="s">
        <v>4</v>
      </c>
      <c r="B3" s="3"/>
      <c r="C3" s="9">
        <v>0.04</v>
      </c>
      <c r="D3" s="5"/>
      <c r="E3" s="2" t="s">
        <v>8</v>
      </c>
      <c r="F3" s="3"/>
      <c r="G3" s="8">
        <f>G2+G1</f>
        <v>67588</v>
      </c>
      <c r="H3" s="6" t="s">
        <v>10</v>
      </c>
    </row>
    <row r="4" spans="1:8" ht="15" customHeight="1" thickBot="1">
      <c r="A4" s="2" t="s">
        <v>5</v>
      </c>
      <c r="B4" s="3"/>
      <c r="C4" s="10">
        <v>32214</v>
      </c>
      <c r="E4" s="2" t="s">
        <v>9</v>
      </c>
      <c r="F4" s="3"/>
      <c r="G4" s="11">
        <v>20</v>
      </c>
      <c r="H4" s="6" t="s">
        <v>11</v>
      </c>
    </row>
    <row r="5" spans="4:8" ht="13.5" thickBot="1">
      <c r="D5" s="12"/>
      <c r="E5" s="2" t="s">
        <v>25</v>
      </c>
      <c r="F5" s="3"/>
      <c r="G5" s="10">
        <v>59640</v>
      </c>
      <c r="H5" s="6" t="s">
        <v>18</v>
      </c>
    </row>
    <row r="6" ht="13.5" thickBot="1">
      <c r="A6" s="34" t="s">
        <v>28</v>
      </c>
    </row>
    <row r="7" spans="1:9" ht="38.25">
      <c r="A7" s="35" t="s">
        <v>11</v>
      </c>
      <c r="B7" s="36" t="s">
        <v>12</v>
      </c>
      <c r="C7" s="36" t="s">
        <v>27</v>
      </c>
      <c r="D7" s="36" t="s">
        <v>13</v>
      </c>
      <c r="E7" s="36" t="s">
        <v>25</v>
      </c>
      <c r="F7" s="36" t="s">
        <v>14</v>
      </c>
      <c r="G7" s="36" t="s">
        <v>29</v>
      </c>
      <c r="H7" s="36" t="s">
        <v>20</v>
      </c>
      <c r="I7" s="37" t="s">
        <v>30</v>
      </c>
    </row>
    <row r="8" spans="1:9" ht="12.75">
      <c r="A8" s="38">
        <v>1</v>
      </c>
      <c r="B8" s="22">
        <f>C1</f>
        <v>1086908</v>
      </c>
      <c r="C8" s="22">
        <f>$C$4</f>
        <v>32214</v>
      </c>
      <c r="D8" s="22">
        <f>C8+B8</f>
        <v>1119122</v>
      </c>
      <c r="E8" s="22">
        <f>G5</f>
        <v>59640</v>
      </c>
      <c r="F8" s="22">
        <f>+G3</f>
        <v>67588</v>
      </c>
      <c r="G8" s="22">
        <f>F8+E8</f>
        <v>127228</v>
      </c>
      <c r="H8" s="22">
        <f>D8/(1+$C$3)^(A8-1)</f>
        <v>1119122</v>
      </c>
      <c r="I8" s="24">
        <f aca="true" t="shared" si="0" ref="I8:I27">G8/(1+$C$3)^(A8-1)</f>
        <v>127228</v>
      </c>
    </row>
    <row r="9" spans="1:9" ht="12.75">
      <c r="A9" s="38">
        <v>2</v>
      </c>
      <c r="B9" s="22"/>
      <c r="C9" s="22">
        <f aca="true" t="shared" si="1" ref="C9:C27">$C$4</f>
        <v>32214</v>
      </c>
      <c r="D9" s="22">
        <f>C9+B9</f>
        <v>32214</v>
      </c>
      <c r="E9" s="22"/>
      <c r="F9" s="22">
        <f aca="true" t="shared" si="2" ref="F9:F27">$G$3</f>
        <v>67588</v>
      </c>
      <c r="G9" s="22">
        <f aca="true" t="shared" si="3" ref="G9:G27">F9+E9</f>
        <v>67588</v>
      </c>
      <c r="H9" s="22">
        <f aca="true" t="shared" si="4" ref="H9:H27">D9/(1+$C$3)^(A9-1)</f>
        <v>30975</v>
      </c>
      <c r="I9" s="24">
        <f t="shared" si="0"/>
        <v>64988.46153846154</v>
      </c>
    </row>
    <row r="10" spans="1:9" ht="12.75">
      <c r="A10" s="38">
        <v>3</v>
      </c>
      <c r="B10" s="22"/>
      <c r="C10" s="22">
        <f t="shared" si="1"/>
        <v>32214</v>
      </c>
      <c r="D10" s="22">
        <f aca="true" t="shared" si="5" ref="D10:D27">C10+B10</f>
        <v>32214</v>
      </c>
      <c r="E10" s="22"/>
      <c r="F10" s="22">
        <f t="shared" si="2"/>
        <v>67588</v>
      </c>
      <c r="G10" s="22">
        <f t="shared" si="3"/>
        <v>67588</v>
      </c>
      <c r="H10" s="22">
        <f t="shared" si="4"/>
        <v>29783.653846153844</v>
      </c>
      <c r="I10" s="24">
        <f t="shared" si="0"/>
        <v>62488.90532544378</v>
      </c>
    </row>
    <row r="11" spans="1:9" ht="12.75">
      <c r="A11" s="38">
        <v>4</v>
      </c>
      <c r="B11" s="22"/>
      <c r="C11" s="22">
        <f t="shared" si="1"/>
        <v>32214</v>
      </c>
      <c r="D11" s="22">
        <f t="shared" si="5"/>
        <v>32214</v>
      </c>
      <c r="E11" s="22"/>
      <c r="F11" s="22">
        <f t="shared" si="2"/>
        <v>67588</v>
      </c>
      <c r="G11" s="22">
        <f t="shared" si="3"/>
        <v>67588</v>
      </c>
      <c r="H11" s="22">
        <f t="shared" si="4"/>
        <v>28638.12869822485</v>
      </c>
      <c r="I11" s="24">
        <f t="shared" si="0"/>
        <v>60085.48588984979</v>
      </c>
    </row>
    <row r="12" spans="1:9" ht="12.75">
      <c r="A12" s="38">
        <v>5</v>
      </c>
      <c r="B12" s="22"/>
      <c r="C12" s="22">
        <f t="shared" si="1"/>
        <v>32214</v>
      </c>
      <c r="D12" s="22">
        <f t="shared" si="5"/>
        <v>32214</v>
      </c>
      <c r="E12" s="22"/>
      <c r="F12" s="22">
        <f t="shared" si="2"/>
        <v>67588</v>
      </c>
      <c r="G12" s="22">
        <f t="shared" si="3"/>
        <v>67588</v>
      </c>
      <c r="H12" s="22">
        <f t="shared" si="4"/>
        <v>27536.662209831582</v>
      </c>
      <c r="I12" s="24">
        <f t="shared" si="0"/>
        <v>57774.5056633171</v>
      </c>
    </row>
    <row r="13" spans="1:9" ht="12.75">
      <c r="A13" s="38">
        <v>6</v>
      </c>
      <c r="B13" s="22"/>
      <c r="C13" s="22">
        <f t="shared" si="1"/>
        <v>32214</v>
      </c>
      <c r="D13" s="22">
        <f t="shared" si="5"/>
        <v>32214</v>
      </c>
      <c r="E13" s="22"/>
      <c r="F13" s="22">
        <f t="shared" si="2"/>
        <v>67588</v>
      </c>
      <c r="G13" s="22">
        <f t="shared" si="3"/>
        <v>67588</v>
      </c>
      <c r="H13" s="22">
        <f t="shared" si="4"/>
        <v>26477.55981714575</v>
      </c>
      <c r="I13" s="24">
        <f t="shared" si="0"/>
        <v>55552.40929165105</v>
      </c>
    </row>
    <row r="14" spans="1:9" ht="12.75">
      <c r="A14" s="38">
        <v>7</v>
      </c>
      <c r="B14" s="22"/>
      <c r="C14" s="22">
        <f t="shared" si="1"/>
        <v>32214</v>
      </c>
      <c r="D14" s="22">
        <f t="shared" si="5"/>
        <v>32214</v>
      </c>
      <c r="E14" s="22"/>
      <c r="F14" s="22">
        <f t="shared" si="2"/>
        <v>67588</v>
      </c>
      <c r="G14" s="22">
        <f t="shared" si="3"/>
        <v>67588</v>
      </c>
      <c r="H14" s="22">
        <f t="shared" si="4"/>
        <v>25459.192131870914</v>
      </c>
      <c r="I14" s="24">
        <f t="shared" si="0"/>
        <v>53415.77816504909</v>
      </c>
    </row>
    <row r="15" spans="1:9" ht="12.75">
      <c r="A15" s="38">
        <v>8</v>
      </c>
      <c r="B15" s="22"/>
      <c r="C15" s="22">
        <f t="shared" si="1"/>
        <v>32214</v>
      </c>
      <c r="D15" s="22">
        <f t="shared" si="5"/>
        <v>32214</v>
      </c>
      <c r="E15" s="22"/>
      <c r="F15" s="22">
        <f t="shared" si="2"/>
        <v>67588</v>
      </c>
      <c r="G15" s="22">
        <f t="shared" si="3"/>
        <v>67588</v>
      </c>
      <c r="H15" s="22">
        <f t="shared" si="4"/>
        <v>24479.992434491265</v>
      </c>
      <c r="I15" s="24">
        <f t="shared" si="0"/>
        <v>51361.32515870105</v>
      </c>
    </row>
    <row r="16" spans="1:9" ht="12.75">
      <c r="A16" s="38">
        <v>9</v>
      </c>
      <c r="B16" s="22"/>
      <c r="C16" s="22">
        <f t="shared" si="1"/>
        <v>32214</v>
      </c>
      <c r="D16" s="22">
        <f t="shared" si="5"/>
        <v>32214</v>
      </c>
      <c r="E16" s="22"/>
      <c r="F16" s="22">
        <f t="shared" si="2"/>
        <v>67588</v>
      </c>
      <c r="G16" s="22">
        <f t="shared" si="3"/>
        <v>67588</v>
      </c>
      <c r="H16" s="22">
        <f t="shared" si="4"/>
        <v>23538.454263933905</v>
      </c>
      <c r="I16" s="24">
        <f t="shared" si="0"/>
        <v>49385.88957567408</v>
      </c>
    </row>
    <row r="17" spans="1:9" ht="12.75" customHeight="1">
      <c r="A17" s="38">
        <v>10</v>
      </c>
      <c r="B17" s="22"/>
      <c r="C17" s="22">
        <f t="shared" si="1"/>
        <v>32214</v>
      </c>
      <c r="D17" s="22">
        <f t="shared" si="5"/>
        <v>32214</v>
      </c>
      <c r="E17" s="22"/>
      <c r="F17" s="22">
        <f t="shared" si="2"/>
        <v>67588</v>
      </c>
      <c r="G17" s="22">
        <f t="shared" si="3"/>
        <v>67588</v>
      </c>
      <c r="H17" s="22">
        <f t="shared" si="4"/>
        <v>22633.129099936446</v>
      </c>
      <c r="I17" s="24">
        <f t="shared" si="0"/>
        <v>47486.432284302</v>
      </c>
    </row>
    <row r="18" spans="1:9" ht="12.75">
      <c r="A18" s="38">
        <v>11</v>
      </c>
      <c r="B18" s="22"/>
      <c r="C18" s="22">
        <f t="shared" si="1"/>
        <v>32214</v>
      </c>
      <c r="D18" s="22">
        <f t="shared" si="5"/>
        <v>32214</v>
      </c>
      <c r="E18" s="22"/>
      <c r="F18" s="22">
        <f t="shared" si="2"/>
        <v>67588</v>
      </c>
      <c r="G18" s="22">
        <f t="shared" si="3"/>
        <v>67588</v>
      </c>
      <c r="H18" s="22">
        <f t="shared" si="4"/>
        <v>21762.624134554273</v>
      </c>
      <c r="I18" s="24">
        <f t="shared" si="0"/>
        <v>45660.03104259807</v>
      </c>
    </row>
    <row r="19" spans="1:9" ht="12.75">
      <c r="A19" s="38">
        <v>12</v>
      </c>
      <c r="B19" s="22"/>
      <c r="C19" s="22">
        <f t="shared" si="1"/>
        <v>32214</v>
      </c>
      <c r="D19" s="22">
        <f t="shared" si="5"/>
        <v>32214</v>
      </c>
      <c r="E19" s="22"/>
      <c r="F19" s="22">
        <f t="shared" si="2"/>
        <v>67588</v>
      </c>
      <c r="G19" s="22">
        <f t="shared" si="3"/>
        <v>67588</v>
      </c>
      <c r="H19" s="22">
        <f t="shared" si="4"/>
        <v>20925.600129379112</v>
      </c>
      <c r="I19" s="24">
        <f t="shared" si="0"/>
        <v>43903.87600249815</v>
      </c>
    </row>
    <row r="20" spans="1:9" ht="12.75">
      <c r="A20" s="38">
        <v>13</v>
      </c>
      <c r="B20" s="22"/>
      <c r="C20" s="22">
        <f t="shared" si="1"/>
        <v>32214</v>
      </c>
      <c r="D20" s="22">
        <f t="shared" si="5"/>
        <v>32214</v>
      </c>
      <c r="E20" s="22"/>
      <c r="F20" s="22">
        <f t="shared" si="2"/>
        <v>67588</v>
      </c>
      <c r="G20" s="22">
        <f t="shared" si="3"/>
        <v>67588</v>
      </c>
      <c r="H20" s="22">
        <f t="shared" si="4"/>
        <v>20120.76935517222</v>
      </c>
      <c r="I20" s="24">
        <f t="shared" si="0"/>
        <v>42215.26538701744</v>
      </c>
    </row>
    <row r="21" spans="1:9" ht="12.75">
      <c r="A21" s="38">
        <v>14</v>
      </c>
      <c r="B21" s="22"/>
      <c r="C21" s="22">
        <f t="shared" si="1"/>
        <v>32214</v>
      </c>
      <c r="D21" s="22">
        <f t="shared" si="5"/>
        <v>32214</v>
      </c>
      <c r="E21" s="22"/>
      <c r="F21" s="22">
        <f t="shared" si="2"/>
        <v>67588</v>
      </c>
      <c r="G21" s="22">
        <f t="shared" si="3"/>
        <v>67588</v>
      </c>
      <c r="H21" s="22">
        <f t="shared" si="4"/>
        <v>19346.893610742518</v>
      </c>
      <c r="I21" s="24">
        <f t="shared" si="0"/>
        <v>40591.60133367062</v>
      </c>
    </row>
    <row r="22" spans="1:9" ht="12.75">
      <c r="A22" s="38">
        <v>15</v>
      </c>
      <c r="B22" s="22"/>
      <c r="C22" s="22">
        <f t="shared" si="1"/>
        <v>32214</v>
      </c>
      <c r="D22" s="22">
        <f t="shared" si="5"/>
        <v>32214</v>
      </c>
      <c r="E22" s="22"/>
      <c r="F22" s="22">
        <f t="shared" si="2"/>
        <v>67588</v>
      </c>
      <c r="G22" s="22">
        <f t="shared" si="3"/>
        <v>67588</v>
      </c>
      <c r="H22" s="22">
        <f t="shared" si="4"/>
        <v>18602.78231802165</v>
      </c>
      <c r="I22" s="24">
        <f t="shared" si="0"/>
        <v>39030.38589776021</v>
      </c>
    </row>
    <row r="23" spans="1:9" ht="12.75">
      <c r="A23" s="38">
        <v>16</v>
      </c>
      <c r="B23" s="22"/>
      <c r="C23" s="22">
        <f t="shared" si="1"/>
        <v>32214</v>
      </c>
      <c r="D23" s="22">
        <f t="shared" si="5"/>
        <v>32214</v>
      </c>
      <c r="E23" s="22"/>
      <c r="F23" s="22">
        <f t="shared" si="2"/>
        <v>67588</v>
      </c>
      <c r="G23" s="22">
        <f t="shared" si="3"/>
        <v>67588</v>
      </c>
      <c r="H23" s="22">
        <f t="shared" si="4"/>
        <v>17887.290690405436</v>
      </c>
      <c r="I23" s="24">
        <f t="shared" si="0"/>
        <v>37529.21720938482</v>
      </c>
    </row>
    <row r="24" spans="1:9" ht="12.75">
      <c r="A24" s="38">
        <v>17</v>
      </c>
      <c r="B24" s="22"/>
      <c r="C24" s="22">
        <f t="shared" si="1"/>
        <v>32214</v>
      </c>
      <c r="D24" s="22">
        <f t="shared" si="5"/>
        <v>32214</v>
      </c>
      <c r="E24" s="22"/>
      <c r="F24" s="22">
        <f t="shared" si="2"/>
        <v>67588</v>
      </c>
      <c r="G24" s="22">
        <f t="shared" si="3"/>
        <v>67588</v>
      </c>
      <c r="H24" s="22">
        <f t="shared" si="4"/>
        <v>17199.317971543685</v>
      </c>
      <c r="I24" s="24">
        <f t="shared" si="0"/>
        <v>36085.78577825463</v>
      </c>
    </row>
    <row r="25" spans="1:9" ht="12.75">
      <c r="A25" s="38">
        <v>18</v>
      </c>
      <c r="B25" s="22"/>
      <c r="C25" s="22">
        <f t="shared" si="1"/>
        <v>32214</v>
      </c>
      <c r="D25" s="22">
        <f t="shared" si="5"/>
        <v>32214</v>
      </c>
      <c r="E25" s="22"/>
      <c r="F25" s="22">
        <f t="shared" si="2"/>
        <v>67588</v>
      </c>
      <c r="G25" s="22">
        <f t="shared" si="3"/>
        <v>67588</v>
      </c>
      <c r="H25" s="22">
        <f t="shared" si="4"/>
        <v>16537.805741868928</v>
      </c>
      <c r="I25" s="24">
        <f t="shared" si="0"/>
        <v>34697.870940629444</v>
      </c>
    </row>
    <row r="26" spans="1:9" ht="12.75">
      <c r="A26" s="38">
        <v>19</v>
      </c>
      <c r="B26" s="22"/>
      <c r="C26" s="22">
        <f t="shared" si="1"/>
        <v>32214</v>
      </c>
      <c r="D26" s="22">
        <f t="shared" si="5"/>
        <v>32214</v>
      </c>
      <c r="E26" s="22"/>
      <c r="F26" s="22">
        <f t="shared" si="2"/>
        <v>67588</v>
      </c>
      <c r="G26" s="22">
        <f t="shared" si="3"/>
        <v>67588</v>
      </c>
      <c r="H26" s="22">
        <f t="shared" si="4"/>
        <v>15901.736290258581</v>
      </c>
      <c r="I26" s="24">
        <f t="shared" si="0"/>
        <v>33363.337442912925</v>
      </c>
    </row>
    <row r="27" spans="1:9" ht="12.75">
      <c r="A27" s="38">
        <v>20</v>
      </c>
      <c r="B27" s="22">
        <f>-C2</f>
        <v>-869526.4</v>
      </c>
      <c r="C27" s="22">
        <f t="shared" si="1"/>
        <v>32214</v>
      </c>
      <c r="D27" s="22">
        <f t="shared" si="5"/>
        <v>-837312.4</v>
      </c>
      <c r="E27" s="22"/>
      <c r="F27" s="22">
        <f t="shared" si="2"/>
        <v>67588</v>
      </c>
      <c r="G27" s="22">
        <f t="shared" si="3"/>
        <v>67588</v>
      </c>
      <c r="H27" s="22">
        <f t="shared" si="4"/>
        <v>-397423.9872225737</v>
      </c>
      <c r="I27" s="24">
        <f t="shared" si="0"/>
        <v>32080.132156647047</v>
      </c>
    </row>
    <row r="28" spans="1:9" ht="13.5" thickBot="1">
      <c r="A28" s="39"/>
      <c r="B28" s="40"/>
      <c r="C28" s="40" t="s">
        <v>1</v>
      </c>
      <c r="D28" s="40"/>
      <c r="E28" s="40"/>
      <c r="F28" s="40" t="s">
        <v>1</v>
      </c>
      <c r="G28" s="40"/>
      <c r="H28" s="40">
        <f>SUM(H8:H27)</f>
        <v>1129504.6055209613</v>
      </c>
      <c r="I28" s="41">
        <f>SUM(I8:I27)</f>
        <v>1014924.6960838228</v>
      </c>
    </row>
    <row r="30" s="42" customFormat="1" ht="12.75">
      <c r="A30" s="42" t="s">
        <v>0</v>
      </c>
    </row>
    <row r="31" s="42" customFormat="1" ht="12.75"/>
    <row r="32" s="42" customFormat="1" ht="12.75"/>
    <row r="33" s="42" customFormat="1" ht="12.75"/>
    <row r="34" s="42" customFormat="1" ht="12.75"/>
    <row r="35" s="42" customFormat="1" ht="12.75"/>
    <row r="36" s="42" customFormat="1" ht="12.75"/>
    <row r="37" s="42" customFormat="1" ht="12.75"/>
    <row r="38" s="42" customFormat="1" ht="12.75"/>
    <row r="39" s="42" customFormat="1" ht="12.75"/>
    <row r="40" s="42" customFormat="1" ht="12.75"/>
    <row r="41" s="42" customFormat="1" ht="12.75"/>
    <row r="42" s="42" customFormat="1" ht="12.75"/>
    <row r="43" s="42" customFormat="1" ht="12.75"/>
    <row r="44" s="42" customFormat="1" ht="12.75"/>
    <row r="45" s="42" customFormat="1" ht="12.75"/>
    <row r="46" s="42" customFormat="1" ht="12.75"/>
    <row r="47" s="42" customFormat="1" ht="12.75"/>
    <row r="48" s="42" customFormat="1" ht="12.75"/>
    <row r="49" s="42" customFormat="1" ht="12.75"/>
    <row r="50" s="42" customFormat="1" ht="12.75"/>
    <row r="51" s="42" customFormat="1" ht="12.75"/>
    <row r="52" s="42" customFormat="1" ht="12.75"/>
    <row r="53" s="42" customFormat="1" ht="12.75"/>
    <row r="54" s="42" customFormat="1" ht="12.75"/>
    <row r="55" s="42" customFormat="1" ht="12.75"/>
    <row r="56" s="42" customFormat="1" ht="12.75"/>
    <row r="57" s="42" customFormat="1" ht="12.75"/>
    <row r="58" s="42" customFormat="1" ht="12.75"/>
    <row r="59" s="42" customFormat="1" ht="12.75"/>
    <row r="60" s="42" customFormat="1" ht="12.75"/>
    <row r="61" s="42" customFormat="1" ht="12.75"/>
    <row r="62" s="42" customFormat="1" ht="12.75"/>
    <row r="63" s="42" customFormat="1" ht="12.75"/>
    <row r="64" s="42" customFormat="1" ht="12.75"/>
    <row r="65" s="42" customFormat="1" ht="12.75"/>
    <row r="66" s="42" customFormat="1" ht="12.75"/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4.8515625" style="1" customWidth="1"/>
    <col min="3" max="3" width="12.28125" style="1" customWidth="1"/>
    <col min="4" max="4" width="11.57421875" style="1" customWidth="1"/>
    <col min="5" max="5" width="2.8515625" style="1" customWidth="1"/>
    <col min="6" max="6" width="15.421875" style="1" customWidth="1"/>
    <col min="7" max="7" width="17.140625" style="1" customWidth="1"/>
    <col min="8" max="8" width="11.00390625" style="1" customWidth="1"/>
    <col min="9" max="45" width="9.140625" style="43" customWidth="1"/>
    <col min="46" max="16384" width="9.140625" style="1" customWidth="1"/>
  </cols>
  <sheetData>
    <row r="2" ht="12.75">
      <c r="B2" s="1" t="s">
        <v>31</v>
      </c>
    </row>
    <row r="3" ht="13.5" thickBot="1"/>
    <row r="4" spans="1:9" ht="26.25" customHeight="1">
      <c r="A4" s="48" t="s">
        <v>2</v>
      </c>
      <c r="B4" s="49"/>
      <c r="C4" s="29">
        <v>1086908</v>
      </c>
      <c r="D4" s="6"/>
      <c r="E4" s="6"/>
      <c r="F4" s="48" t="s">
        <v>6</v>
      </c>
      <c r="G4" s="49"/>
      <c r="H4" s="23">
        <v>60428</v>
      </c>
      <c r="I4" s="43" t="s">
        <v>10</v>
      </c>
    </row>
    <row r="5" spans="1:9" ht="12.75">
      <c r="A5" s="19" t="s">
        <v>3</v>
      </c>
      <c r="B5" s="16"/>
      <c r="C5" s="24">
        <f>C4*0.8</f>
        <v>869526.4</v>
      </c>
      <c r="D5" s="6"/>
      <c r="E5" s="6"/>
      <c r="F5" s="52" t="s">
        <v>16</v>
      </c>
      <c r="G5" s="53"/>
      <c r="H5" s="24">
        <f>7160</f>
        <v>7160</v>
      </c>
      <c r="I5" s="43" t="s">
        <v>10</v>
      </c>
    </row>
    <row r="6" spans="1:9" ht="12.75">
      <c r="A6" s="19" t="s">
        <v>4</v>
      </c>
      <c r="B6" s="16"/>
      <c r="C6" s="30">
        <v>0.04</v>
      </c>
      <c r="D6" s="6"/>
      <c r="E6" s="6"/>
      <c r="F6" s="52" t="s">
        <v>8</v>
      </c>
      <c r="G6" s="53"/>
      <c r="H6" s="24">
        <f>H5+H4</f>
        <v>67588</v>
      </c>
      <c r="I6" s="43" t="s">
        <v>10</v>
      </c>
    </row>
    <row r="7" spans="1:9" ht="15" customHeight="1" thickBot="1">
      <c r="A7" s="26" t="s">
        <v>15</v>
      </c>
      <c r="B7" s="27"/>
      <c r="C7" s="28">
        <v>32214</v>
      </c>
      <c r="D7" s="6"/>
      <c r="E7" s="6"/>
      <c r="F7" s="52" t="s">
        <v>9</v>
      </c>
      <c r="G7" s="53"/>
      <c r="H7" s="25">
        <v>20</v>
      </c>
      <c r="I7" s="43" t="s">
        <v>11</v>
      </c>
    </row>
    <row r="8" spans="1:9" ht="13.5" thickBot="1">
      <c r="A8" s="6"/>
      <c r="B8" s="6"/>
      <c r="C8" s="6"/>
      <c r="D8" s="6"/>
      <c r="E8" s="6"/>
      <c r="F8" s="54" t="s">
        <v>19</v>
      </c>
      <c r="G8" s="55"/>
      <c r="H8" s="28">
        <v>59640</v>
      </c>
      <c r="I8" s="43" t="s">
        <v>18</v>
      </c>
    </row>
    <row r="9" spans="1:8" ht="13.5" thickBot="1">
      <c r="A9" s="6"/>
      <c r="B9" s="6"/>
      <c r="C9" s="6"/>
      <c r="D9" s="6"/>
      <c r="E9" s="6"/>
      <c r="F9" s="6"/>
      <c r="G9" s="6"/>
      <c r="H9" s="6"/>
    </row>
    <row r="10" spans="1:8" ht="13.5" thickBot="1">
      <c r="A10" s="56" t="s">
        <v>21</v>
      </c>
      <c r="B10" s="57"/>
      <c r="C10" s="57"/>
      <c r="D10" s="58"/>
      <c r="E10" s="6"/>
      <c r="F10" s="15" t="s">
        <v>22</v>
      </c>
      <c r="G10" s="17"/>
      <c r="H10" s="7"/>
    </row>
    <row r="11" spans="1:8" ht="24.75" customHeight="1">
      <c r="A11" s="50" t="s">
        <v>32</v>
      </c>
      <c r="B11" s="51"/>
      <c r="C11" s="51"/>
      <c r="D11" s="31">
        <f>PMT(C6,H7,-C4,C5)</f>
        <v>50776.37461723787</v>
      </c>
      <c r="E11" s="6"/>
      <c r="F11" s="48" t="s">
        <v>6</v>
      </c>
      <c r="G11" s="49"/>
      <c r="H11" s="18">
        <f>H4</f>
        <v>60428</v>
      </c>
    </row>
    <row r="12" spans="1:8" ht="12.75">
      <c r="A12" s="52" t="s">
        <v>33</v>
      </c>
      <c r="B12" s="53"/>
      <c r="C12" s="53"/>
      <c r="D12" s="31">
        <f>C7</f>
        <v>32214</v>
      </c>
      <c r="E12" s="6"/>
      <c r="F12" s="52" t="s">
        <v>16</v>
      </c>
      <c r="G12" s="53"/>
      <c r="H12" s="20">
        <f>H5</f>
        <v>7160</v>
      </c>
    </row>
    <row r="13" spans="1:8" ht="13.5" thickBot="1">
      <c r="A13" s="54" t="s">
        <v>8</v>
      </c>
      <c r="B13" s="55"/>
      <c r="C13" s="55"/>
      <c r="D13" s="32">
        <f>SUM(D11:D12)</f>
        <v>82990.37461723786</v>
      </c>
      <c r="E13" s="6"/>
      <c r="F13" s="52" t="s">
        <v>23</v>
      </c>
      <c r="G13" s="53"/>
      <c r="H13" s="20">
        <f>PMT(C6,H7,-H8)</f>
        <v>4388.415589599424</v>
      </c>
    </row>
    <row r="14" spans="1:8" ht="13.5" thickBot="1">
      <c r="A14" s="6"/>
      <c r="B14" s="6"/>
      <c r="C14" s="6"/>
      <c r="D14" s="6"/>
      <c r="E14" s="6"/>
      <c r="F14" s="59" t="s">
        <v>8</v>
      </c>
      <c r="G14" s="60"/>
      <c r="H14" s="21">
        <f>SUM(H11:H13)</f>
        <v>71976.41558959942</v>
      </c>
    </row>
    <row r="15" ht="13.5" thickBot="1"/>
    <row r="16" spans="4:6" ht="13.5" thickBot="1">
      <c r="D16" s="13" t="s">
        <v>17</v>
      </c>
      <c r="E16" s="14"/>
      <c r="F16" s="33">
        <f>D13-H14</f>
        <v>11013.95902763844</v>
      </c>
    </row>
    <row r="18" ht="12.75">
      <c r="B18" s="1" t="s">
        <v>34</v>
      </c>
    </row>
    <row r="19" ht="12.75">
      <c r="B19" s="1" t="s">
        <v>35</v>
      </c>
    </row>
    <row r="20" s="43" customFormat="1" ht="12.75"/>
    <row r="21" s="43" customFormat="1" ht="12.75"/>
    <row r="22" s="43" customFormat="1" ht="12.75"/>
    <row r="23" s="43" customFormat="1" ht="12.75"/>
    <row r="24" s="43" customFormat="1" ht="12.75"/>
    <row r="25" s="43" customFormat="1" ht="12.75"/>
    <row r="26" s="43" customFormat="1" ht="12.75"/>
    <row r="27" s="43" customFormat="1" ht="12.75"/>
    <row r="28" s="43" customFormat="1" ht="12.75"/>
    <row r="29" s="43" customFormat="1" ht="12.75"/>
    <row r="30" s="43" customFormat="1" ht="12.75"/>
    <row r="31" s="43" customFormat="1" ht="12.75"/>
    <row r="32" s="43" customFormat="1" ht="12.75"/>
    <row r="33" s="43" customFormat="1" ht="12.75"/>
    <row r="34" s="43" customFormat="1" ht="12.75"/>
    <row r="35" s="43" customFormat="1" ht="12.75"/>
    <row r="36" s="43" customFormat="1" ht="12.75"/>
    <row r="37" s="43" customFormat="1" ht="12.75"/>
    <row r="38" s="43" customFormat="1" ht="12.75"/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  <row r="54" s="43" customFormat="1" ht="12.75"/>
    <row r="55" s="43" customFormat="1" ht="12.75"/>
    <row r="56" s="43" customFormat="1" ht="12.75"/>
    <row r="57" s="43" customFormat="1" ht="12.75"/>
    <row r="58" s="43" customFormat="1" ht="12.75"/>
    <row r="59" s="43" customFormat="1" ht="12.75"/>
    <row r="60" s="43" customFormat="1" ht="12.75"/>
    <row r="61" s="43" customFormat="1" ht="12.75"/>
    <row r="62" s="43" customFormat="1" ht="12.75"/>
    <row r="63" s="43" customFormat="1" ht="12.75"/>
    <row r="64" s="43" customFormat="1" ht="12.75"/>
    <row r="65" s="43" customFormat="1" ht="12.75"/>
    <row r="66" s="43" customFormat="1" ht="12.75"/>
    <row r="67" s="43" customFormat="1" ht="12.75"/>
    <row r="68" s="43" customFormat="1" ht="12.75"/>
    <row r="69" s="43" customFormat="1" ht="12.75"/>
    <row r="70" s="43" customFormat="1" ht="12.75"/>
    <row r="71" s="43" customFormat="1" ht="12.75"/>
    <row r="72" s="43" customFormat="1" ht="12.75"/>
    <row r="73" s="43" customFormat="1" ht="12.75"/>
    <row r="74" s="43" customFormat="1" ht="12.75"/>
    <row r="75" s="43" customFormat="1" ht="12.75"/>
    <row r="76" s="43" customFormat="1" ht="12.75"/>
    <row r="77" s="43" customFormat="1" ht="12.75"/>
    <row r="78" s="43" customFormat="1" ht="12.75"/>
    <row r="79" s="43" customFormat="1" ht="12.75"/>
    <row r="80" s="43" customFormat="1" ht="12.75"/>
    <row r="81" s="43" customFormat="1" ht="12.75"/>
    <row r="82" s="43" customFormat="1" ht="12.75"/>
    <row r="83" s="43" customFormat="1" ht="12.75"/>
    <row r="84" s="43" customFormat="1" ht="12.75"/>
    <row r="85" s="43" customFormat="1" ht="12.75"/>
    <row r="86" s="43" customFormat="1" ht="12.75"/>
    <row r="87" s="43" customFormat="1" ht="12.75"/>
    <row r="88" s="43" customFormat="1" ht="12.75"/>
    <row r="89" s="43" customFormat="1" ht="12.75"/>
    <row r="90" s="43" customFormat="1" ht="12.75"/>
    <row r="91" s="43" customFormat="1" ht="12.75"/>
    <row r="92" s="43" customFormat="1" ht="12.75"/>
    <row r="93" s="43" customFormat="1" ht="12.75"/>
    <row r="94" s="43" customFormat="1" ht="12.75"/>
    <row r="95" s="43" customFormat="1" ht="12.75"/>
    <row r="96" s="43" customFormat="1" ht="12.75"/>
    <row r="97" s="43" customFormat="1" ht="12.75"/>
    <row r="98" s="43" customFormat="1" ht="12.75"/>
    <row r="99" s="43" customFormat="1" ht="12.75"/>
    <row r="100" s="43" customFormat="1" ht="12.75"/>
    <row r="101" s="43" customFormat="1" ht="12.75"/>
    <row r="102" s="43" customFormat="1" ht="12.75"/>
    <row r="103" s="43" customFormat="1" ht="12.75"/>
    <row r="104" s="43" customFormat="1" ht="12.75"/>
    <row r="105" s="43" customFormat="1" ht="12.75"/>
    <row r="106" s="43" customFormat="1" ht="12.75"/>
    <row r="107" s="43" customFormat="1" ht="12.75"/>
    <row r="108" s="43" customFormat="1" ht="12.75"/>
    <row r="109" s="43" customFormat="1" ht="12.75"/>
    <row r="110" s="43" customFormat="1" ht="12.75"/>
    <row r="111" s="43" customFormat="1" ht="12.75"/>
    <row r="112" s="43" customFormat="1" ht="12.75"/>
    <row r="113" s="43" customFormat="1" ht="12.75"/>
    <row r="114" s="43" customFormat="1" ht="12.75"/>
    <row r="115" s="43" customFormat="1" ht="12.75"/>
    <row r="116" s="43" customFormat="1" ht="12.75"/>
    <row r="117" s="43" customFormat="1" ht="12.75"/>
    <row r="118" s="43" customFormat="1" ht="12.75"/>
    <row r="119" s="43" customFormat="1" ht="12.75"/>
    <row r="120" s="43" customFormat="1" ht="12.75"/>
    <row r="121" s="43" customFormat="1" ht="12.75"/>
    <row r="122" s="43" customFormat="1" ht="12.75"/>
    <row r="123" s="43" customFormat="1" ht="12.75"/>
    <row r="124" s="43" customFormat="1" ht="12.75"/>
    <row r="125" s="43" customFormat="1" ht="12.75"/>
    <row r="126" s="43" customFormat="1" ht="12.75"/>
    <row r="127" s="43" customFormat="1" ht="12.75"/>
    <row r="128" s="43" customFormat="1" ht="12.75"/>
    <row r="129" s="43" customFormat="1" ht="12.75"/>
    <row r="130" s="43" customFormat="1" ht="12.75"/>
    <row r="131" s="43" customFormat="1" ht="12.75"/>
    <row r="132" s="43" customFormat="1" ht="12.75"/>
    <row r="133" s="43" customFormat="1" ht="12.75"/>
    <row r="134" s="43" customFormat="1" ht="12.75"/>
    <row r="135" s="43" customFormat="1" ht="12.75"/>
    <row r="136" s="43" customFormat="1" ht="12.75"/>
    <row r="137" s="43" customFormat="1" ht="12.75"/>
    <row r="138" s="43" customFormat="1" ht="12.75"/>
    <row r="139" s="43" customFormat="1" ht="12.75"/>
    <row r="140" s="43" customFormat="1" ht="12.75"/>
    <row r="141" s="43" customFormat="1" ht="12.75"/>
    <row r="142" s="43" customFormat="1" ht="12.75"/>
    <row r="143" s="43" customFormat="1" ht="12.75"/>
    <row r="144" s="43" customFormat="1" ht="12.75"/>
    <row r="145" s="43" customFormat="1" ht="12.75"/>
    <row r="146" s="43" customFormat="1" ht="12.75"/>
    <row r="147" s="43" customFormat="1" ht="12.75"/>
    <row r="148" s="43" customFormat="1" ht="12.75"/>
    <row r="149" s="43" customFormat="1" ht="12.75"/>
    <row r="150" s="43" customFormat="1" ht="12.75"/>
    <row r="151" s="43" customFormat="1" ht="12.75"/>
    <row r="152" s="43" customFormat="1" ht="12.75"/>
    <row r="153" s="43" customFormat="1" ht="12.75"/>
    <row r="154" s="43" customFormat="1" ht="12.75"/>
    <row r="155" s="43" customFormat="1" ht="12.75"/>
    <row r="156" s="43" customFormat="1" ht="12.75"/>
    <row r="157" s="43" customFormat="1" ht="12.75"/>
    <row r="158" s="43" customFormat="1" ht="12.75"/>
    <row r="159" s="43" customFormat="1" ht="12.75"/>
    <row r="160" s="43" customFormat="1" ht="12.75"/>
    <row r="161" s="43" customFormat="1" ht="12.75"/>
    <row r="162" s="43" customFormat="1" ht="12.75"/>
    <row r="163" s="43" customFormat="1" ht="12.75"/>
    <row r="164" s="43" customFormat="1" ht="12.75"/>
    <row r="165" s="43" customFormat="1" ht="12.75"/>
    <row r="166" s="43" customFormat="1" ht="12.75"/>
    <row r="167" s="43" customFormat="1" ht="12.75"/>
    <row r="168" s="43" customFormat="1" ht="12.75"/>
    <row r="169" s="43" customFormat="1" ht="12.75"/>
    <row r="170" s="43" customFormat="1" ht="12.75"/>
    <row r="171" s="43" customFormat="1" ht="12.75"/>
    <row r="172" s="43" customFormat="1" ht="12.75"/>
    <row r="173" s="43" customFormat="1" ht="12.75"/>
    <row r="174" s="43" customFormat="1" ht="12.75"/>
    <row r="175" s="43" customFormat="1" ht="12.75"/>
    <row r="176" s="43" customFormat="1" ht="12.75"/>
    <row r="177" s="43" customFormat="1" ht="12.75"/>
    <row r="178" s="43" customFormat="1" ht="12.75"/>
    <row r="179" s="43" customFormat="1" ht="12.75"/>
    <row r="180" s="43" customFormat="1" ht="12.75"/>
    <row r="181" s="43" customFormat="1" ht="12.75"/>
    <row r="182" s="43" customFormat="1" ht="12.75"/>
    <row r="183" s="43" customFormat="1" ht="12.75"/>
    <row r="184" s="43" customFormat="1" ht="12.75"/>
    <row r="185" s="43" customFormat="1" ht="12.75"/>
    <row r="186" s="43" customFormat="1" ht="12.75"/>
    <row r="187" s="43" customFormat="1" ht="12.75"/>
    <row r="188" s="43" customFormat="1" ht="12.75"/>
    <row r="189" s="43" customFormat="1" ht="12.75"/>
    <row r="190" s="43" customFormat="1" ht="12.75"/>
    <row r="191" s="43" customFormat="1" ht="12.75"/>
    <row r="192" s="43" customFormat="1" ht="12.75"/>
    <row r="193" s="43" customFormat="1" ht="12.75"/>
    <row r="194" s="43" customFormat="1" ht="12.75"/>
    <row r="195" s="43" customFormat="1" ht="12.75"/>
    <row r="196" s="43" customFormat="1" ht="12.75"/>
    <row r="197" s="43" customFormat="1" ht="12.75"/>
    <row r="198" s="43" customFormat="1" ht="12.75"/>
    <row r="199" s="43" customFormat="1" ht="12.75"/>
    <row r="200" s="43" customFormat="1" ht="12.75"/>
    <row r="201" s="43" customFormat="1" ht="12.75"/>
    <row r="202" s="43" customFormat="1" ht="12.75"/>
    <row r="203" s="43" customFormat="1" ht="12.75"/>
    <row r="204" s="43" customFormat="1" ht="12.75"/>
    <row r="205" s="43" customFormat="1" ht="12.75"/>
    <row r="206" s="43" customFormat="1" ht="12.75"/>
    <row r="207" s="43" customFormat="1" ht="12.75"/>
    <row r="208" s="43" customFormat="1" ht="12.75"/>
    <row r="209" s="43" customFormat="1" ht="12.75"/>
    <row r="210" s="43" customFormat="1" ht="12.75"/>
    <row r="211" s="43" customFormat="1" ht="12.75"/>
    <row r="212" s="43" customFormat="1" ht="12.75"/>
    <row r="213" s="43" customFormat="1" ht="12.75"/>
    <row r="214" s="43" customFormat="1" ht="12.75"/>
    <row r="215" s="43" customFormat="1" ht="12.75"/>
    <row r="216" s="43" customFormat="1" ht="12.75"/>
    <row r="217" s="43" customFormat="1" ht="12.75"/>
    <row r="218" s="43" customFormat="1" ht="12.75"/>
    <row r="219" s="43" customFormat="1" ht="12.75"/>
    <row r="220" s="43" customFormat="1" ht="12.75"/>
    <row r="221" s="43" customFormat="1" ht="12.75"/>
    <row r="222" s="43" customFormat="1" ht="12.75"/>
    <row r="223" s="43" customFormat="1" ht="12.75"/>
    <row r="224" s="43" customFormat="1" ht="12.75"/>
    <row r="225" s="43" customFormat="1" ht="12.75"/>
    <row r="226" s="43" customFormat="1" ht="12.75"/>
    <row r="227" s="43" customFormat="1" ht="12.75"/>
    <row r="228" s="43" customFormat="1" ht="12.75"/>
    <row r="229" s="43" customFormat="1" ht="12.75"/>
    <row r="230" s="43" customFormat="1" ht="12.75"/>
    <row r="231" s="43" customFormat="1" ht="12.75"/>
    <row r="232" s="43" customFormat="1" ht="12.75"/>
    <row r="233" s="43" customFormat="1" ht="12.75"/>
    <row r="234" s="43" customFormat="1" ht="12.75"/>
    <row r="235" s="43" customFormat="1" ht="12.75"/>
    <row r="236" s="43" customFormat="1" ht="12.75"/>
    <row r="237" s="43" customFormat="1" ht="12.75"/>
    <row r="238" s="43" customFormat="1" ht="12.75"/>
    <row r="239" s="43" customFormat="1" ht="12.75"/>
    <row r="240" s="43" customFormat="1" ht="12.75"/>
    <row r="241" s="43" customFormat="1" ht="12.75"/>
    <row r="242" s="43" customFormat="1" ht="12.75"/>
    <row r="243" s="43" customFormat="1" ht="12.75"/>
    <row r="244" s="43" customFormat="1" ht="12.75"/>
    <row r="245" s="43" customFormat="1" ht="12.75"/>
    <row r="246" s="43" customFormat="1" ht="12.75"/>
    <row r="247" s="43" customFormat="1" ht="12.75"/>
    <row r="248" s="43" customFormat="1" ht="12.75"/>
    <row r="249" s="43" customFormat="1" ht="12.75"/>
    <row r="250" s="43" customFormat="1" ht="12.75"/>
    <row r="251" s="43" customFormat="1" ht="12.75"/>
    <row r="252" s="43" customFormat="1" ht="12.75"/>
    <row r="253" s="43" customFormat="1" ht="12.75"/>
    <row r="254" s="43" customFormat="1" ht="12.75"/>
    <row r="255" s="43" customFormat="1" ht="12.75"/>
    <row r="256" s="43" customFormat="1" ht="12.75"/>
    <row r="257" s="43" customFormat="1" ht="12.75"/>
    <row r="258" s="43" customFormat="1" ht="12.75"/>
    <row r="259" s="43" customFormat="1" ht="12.75"/>
    <row r="260" s="43" customFormat="1" ht="12.75"/>
    <row r="261" s="43" customFormat="1" ht="12.75"/>
    <row r="262" s="43" customFormat="1" ht="12.75"/>
    <row r="263" s="43" customFormat="1" ht="12.75"/>
    <row r="264" s="43" customFormat="1" ht="12.75"/>
    <row r="265" s="43" customFormat="1" ht="12.75"/>
    <row r="266" s="43" customFormat="1" ht="12.75"/>
    <row r="267" s="43" customFormat="1" ht="12.75"/>
    <row r="268" s="43" customFormat="1" ht="12.75"/>
    <row r="269" s="43" customFormat="1" ht="12.75"/>
    <row r="270" s="43" customFormat="1" ht="12.75"/>
    <row r="271" s="43" customFormat="1" ht="12.75"/>
    <row r="272" s="43" customFormat="1" ht="12.75"/>
    <row r="273" s="43" customFormat="1" ht="12.75"/>
    <row r="274" s="43" customFormat="1" ht="12.75"/>
    <row r="275" s="43" customFormat="1" ht="12.75"/>
    <row r="276" s="43" customFormat="1" ht="12.75"/>
    <row r="277" s="43" customFormat="1" ht="12.75"/>
    <row r="278" s="43" customFormat="1" ht="12.75"/>
    <row r="279" s="43" customFormat="1" ht="12.75"/>
    <row r="280" s="43" customFormat="1" ht="12.75"/>
    <row r="281" s="43" customFormat="1" ht="12.75"/>
    <row r="282" s="43" customFormat="1" ht="12.75"/>
    <row r="283" s="43" customFormat="1" ht="12.75"/>
    <row r="284" s="43" customFormat="1" ht="12.75"/>
    <row r="285" s="43" customFormat="1" ht="12.75"/>
    <row r="286" s="43" customFormat="1" ht="12.75"/>
    <row r="287" s="43" customFormat="1" ht="12.75"/>
    <row r="288" s="43" customFormat="1" ht="12.75"/>
    <row r="289" s="43" customFormat="1" ht="12.75"/>
    <row r="290" s="43" customFormat="1" ht="12.75"/>
    <row r="291" s="43" customFormat="1" ht="12.75"/>
    <row r="292" s="43" customFormat="1" ht="12.75"/>
    <row r="293" s="43" customFormat="1" ht="12.75"/>
    <row r="294" s="43" customFormat="1" ht="12.75"/>
    <row r="295" s="43" customFormat="1" ht="12.75"/>
    <row r="296" s="43" customFormat="1" ht="12.75"/>
    <row r="297" s="43" customFormat="1" ht="12.75"/>
    <row r="298" s="43" customFormat="1" ht="12.75"/>
    <row r="299" s="43" customFormat="1" ht="12.75"/>
    <row r="300" s="43" customFormat="1" ht="12.75"/>
    <row r="301" s="43" customFormat="1" ht="12.75"/>
    <row r="302" s="43" customFormat="1" ht="12.75"/>
    <row r="303" s="43" customFormat="1" ht="12.75"/>
    <row r="304" s="43" customFormat="1" ht="12.75"/>
    <row r="305" s="43" customFormat="1" ht="12.75"/>
    <row r="306" s="43" customFormat="1" ht="12.75"/>
    <row r="307" s="43" customFormat="1" ht="12.75"/>
    <row r="308" s="43" customFormat="1" ht="12.75"/>
    <row r="309" s="43" customFormat="1" ht="12.75"/>
    <row r="310" s="43" customFormat="1" ht="12.75"/>
    <row r="311" s="43" customFormat="1" ht="12.75"/>
    <row r="312" s="43" customFormat="1" ht="12.75"/>
    <row r="313" s="43" customFormat="1" ht="12.75"/>
    <row r="314" s="43" customFormat="1" ht="12.75"/>
    <row r="315" s="43" customFormat="1" ht="12.75"/>
    <row r="316" s="43" customFormat="1" ht="12.75"/>
    <row r="317" s="43" customFormat="1" ht="12.75"/>
    <row r="318" s="43" customFormat="1" ht="12.75"/>
    <row r="319" s="43" customFormat="1" ht="12.75"/>
    <row r="320" s="43" customFormat="1" ht="12.75"/>
    <row r="321" s="43" customFormat="1" ht="12.75"/>
    <row r="322" s="43" customFormat="1" ht="12.75"/>
    <row r="323" s="43" customFormat="1" ht="12.75"/>
    <row r="324" s="43" customFormat="1" ht="12.75"/>
    <row r="325" s="43" customFormat="1" ht="12.75"/>
    <row r="326" s="43" customFormat="1" ht="12.75"/>
    <row r="327" s="43" customFormat="1" ht="12.75"/>
    <row r="328" s="43" customFormat="1" ht="12.75"/>
    <row r="329" s="43" customFormat="1" ht="12.75"/>
    <row r="330" s="43" customFormat="1" ht="12.75"/>
    <row r="331" s="43" customFormat="1" ht="12.75"/>
    <row r="332" s="43" customFormat="1" ht="12.75"/>
    <row r="333" s="43" customFormat="1" ht="12.75"/>
    <row r="334" s="43" customFormat="1" ht="12.75"/>
    <row r="335" s="43" customFormat="1" ht="12.75"/>
    <row r="336" s="43" customFormat="1" ht="12.75"/>
    <row r="337" s="43" customFormat="1" ht="12.75"/>
    <row r="338" s="43" customFormat="1" ht="12.75"/>
    <row r="339" s="43" customFormat="1" ht="12.75"/>
    <row r="340" s="43" customFormat="1" ht="12.75"/>
    <row r="341" s="43" customFormat="1" ht="12.75"/>
    <row r="342" s="43" customFormat="1" ht="12.75"/>
    <row r="343" s="43" customFormat="1" ht="12.75"/>
    <row r="344" s="43" customFormat="1" ht="12.75"/>
    <row r="345" s="43" customFormat="1" ht="12.75"/>
    <row r="346" s="43" customFormat="1" ht="12.75"/>
    <row r="347" s="43" customFormat="1" ht="12.75"/>
    <row r="348" s="43" customFormat="1" ht="12.75"/>
    <row r="349" s="43" customFormat="1" ht="12.75"/>
    <row r="350" s="43" customFormat="1" ht="12.75"/>
    <row r="351" s="43" customFormat="1" ht="12.75"/>
    <row r="352" s="43" customFormat="1" ht="12.75"/>
    <row r="353" s="43" customFormat="1" ht="12.75"/>
    <row r="354" s="43" customFormat="1" ht="12.75"/>
    <row r="355" s="43" customFormat="1" ht="12.75"/>
    <row r="356" s="43" customFormat="1" ht="12.75"/>
    <row r="357" s="43" customFormat="1" ht="12.75"/>
    <row r="358" s="43" customFormat="1" ht="12.75"/>
    <row r="359" s="43" customFormat="1" ht="12.75"/>
    <row r="360" s="43" customFormat="1" ht="12.75"/>
    <row r="361" s="43" customFormat="1" ht="12.75"/>
    <row r="362" s="43" customFormat="1" ht="12.75"/>
    <row r="363" s="43" customFormat="1" ht="12.75"/>
    <row r="364" s="43" customFormat="1" ht="12.75"/>
    <row r="365" s="43" customFormat="1" ht="12.75"/>
    <row r="366" s="43" customFormat="1" ht="12.75"/>
    <row r="367" s="43" customFormat="1" ht="12.75"/>
    <row r="368" s="43" customFormat="1" ht="12.75"/>
    <row r="369" s="43" customFormat="1" ht="12.75"/>
    <row r="370" s="43" customFormat="1" ht="12.75"/>
    <row r="371" s="43" customFormat="1" ht="12.75"/>
    <row r="372" s="43" customFormat="1" ht="12.75"/>
    <row r="373" s="43" customFormat="1" ht="12.75"/>
    <row r="374" s="43" customFormat="1" ht="12.75"/>
    <row r="375" s="43" customFormat="1" ht="12.75"/>
    <row r="376" s="43" customFormat="1" ht="12.75"/>
    <row r="377" s="43" customFormat="1" ht="12.75"/>
    <row r="378" s="43" customFormat="1" ht="12.75"/>
    <row r="379" s="43" customFormat="1" ht="12.75"/>
    <row r="380" s="43" customFormat="1" ht="12.75"/>
    <row r="381" s="43" customFormat="1" ht="12.75"/>
    <row r="382" s="43" customFormat="1" ht="12.75"/>
    <row r="383" s="43" customFormat="1" ht="12.75"/>
    <row r="384" s="43" customFormat="1" ht="12.75"/>
    <row r="385" s="43" customFormat="1" ht="12.75"/>
    <row r="386" s="43" customFormat="1" ht="12.75"/>
    <row r="387" s="43" customFormat="1" ht="12.75"/>
    <row r="388" s="43" customFormat="1" ht="12.75"/>
    <row r="389" s="43" customFormat="1" ht="12.75"/>
    <row r="390" s="43" customFormat="1" ht="12.75"/>
    <row r="391" s="43" customFormat="1" ht="12.75"/>
    <row r="392" s="43" customFormat="1" ht="12.75"/>
    <row r="393" s="43" customFormat="1" ht="12.75"/>
    <row r="394" s="43" customFormat="1" ht="12.75"/>
    <row r="395" s="43" customFormat="1" ht="12.75"/>
    <row r="396" s="43" customFormat="1" ht="12.75"/>
    <row r="397" s="43" customFormat="1" ht="12.75"/>
    <row r="398" s="43" customFormat="1" ht="12.75"/>
    <row r="399" s="43" customFormat="1" ht="12.75"/>
    <row r="400" s="43" customFormat="1" ht="12.75"/>
    <row r="401" s="43" customFormat="1" ht="12.75"/>
    <row r="402" s="43" customFormat="1" ht="12.75"/>
    <row r="403" s="43" customFormat="1" ht="12.75"/>
    <row r="404" s="43" customFormat="1" ht="12.75"/>
    <row r="405" s="43" customFormat="1" ht="12.75"/>
    <row r="406" s="43" customFormat="1" ht="12.75"/>
    <row r="407" s="43" customFormat="1" ht="12.75"/>
    <row r="408" s="43" customFormat="1" ht="12.75"/>
    <row r="409" s="43" customFormat="1" ht="12.75"/>
    <row r="410" s="43" customFormat="1" ht="12.75"/>
    <row r="411" s="43" customFormat="1" ht="12.75"/>
    <row r="412" s="43" customFormat="1" ht="12.75"/>
    <row r="413" s="43" customFormat="1" ht="12.75"/>
  </sheetData>
  <mergeCells count="14">
    <mergeCell ref="F14:G14"/>
    <mergeCell ref="F4:G4"/>
    <mergeCell ref="F5:G5"/>
    <mergeCell ref="F6:G6"/>
    <mergeCell ref="F7:G7"/>
    <mergeCell ref="F8:G8"/>
    <mergeCell ref="F11:G11"/>
    <mergeCell ref="F12:G12"/>
    <mergeCell ref="F13:G13"/>
    <mergeCell ref="A4:B4"/>
    <mergeCell ref="A11:C11"/>
    <mergeCell ref="A12:C12"/>
    <mergeCell ref="A13:C13"/>
    <mergeCell ref="A10:D10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Finlands Kommunförbund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Köp vs hyrning</dc:title>
  <dc:subject/>
  <dc:creator/>
  <cp:keywords/>
  <dc:description/>
  <cp:lastModifiedBy>ST</cp:lastModifiedBy>
  <dcterms:created xsi:type="dcterms:W3CDTF">2007-10-12T11:28:03Z</dcterms:created>
  <dcterms:modified xsi:type="dcterms:W3CDTF">2010-01-12T12:54:53Z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dlc_Doc">
    <vt:lpwstr>G94TWSLYV3F3-4297-9</vt:lpwstr>
  </property>
  <property fmtid="{D5CDD505-2E9C-101B-9397-08002B2CF9AE}" pid="4" name="_dlc_DocIdItemGu">
    <vt:lpwstr>1c6c24f5-06f4-4905-bdad-dab8e84352c8</vt:lpwstr>
  </property>
  <property fmtid="{D5CDD505-2E9C-101B-9397-08002B2CF9AE}" pid="5" name="_dlc_DocIdU">
    <vt:lpwstr>http://kl-spfarm1/sv/sakkunnigtjanster/ekonomi/ekonomistyrning-redovisning-revision/kostnadsberakning/handbok-i-kostnadsberakning/_layouts/DocIdRedir.aspx?ID=G94TWSLYV3F3-4297-9, G94TWSLYV3F3-4297-9</vt:lpwstr>
  </property>
  <property fmtid="{D5CDD505-2E9C-101B-9397-08002B2CF9AE}" pid="6" name="The">
    <vt:lpwstr/>
  </property>
  <property fmtid="{D5CDD505-2E9C-101B-9397-08002B2CF9AE}" pid="7" name="KN2LanguageTaxHTFiel">
    <vt:lpwstr>Ruotsi|a7556f13-350d-4712-9a56-592c6fe49eb1</vt:lpwstr>
  </property>
  <property fmtid="{D5CDD505-2E9C-101B-9397-08002B2CF9AE}" pid="8" name="KN2Langua">
    <vt:lpwstr>11;#Ruotsi|a7556f13-350d-4712-9a56-592c6fe49eb1</vt:lpwstr>
  </property>
  <property fmtid="{D5CDD505-2E9C-101B-9397-08002B2CF9AE}" pid="9" name="ExpertServi">
    <vt:lpwstr>7;#Kuntatalous|f60f4e25-53fd-466c-b326-d92406949689</vt:lpwstr>
  </property>
  <property fmtid="{D5CDD505-2E9C-101B-9397-08002B2CF9AE}" pid="10" name="TaxCatchA">
    <vt:lpwstr>7;#Kuntatalous|f60f4e25-53fd-466c-b326-d92406949689;#11;#Ruotsi|a7556f13-350d-4712-9a56-592c6fe49eb1</vt:lpwstr>
  </property>
  <property fmtid="{D5CDD505-2E9C-101B-9397-08002B2CF9AE}" pid="11" name="KN2Keywor">
    <vt:lpwstr/>
  </property>
  <property fmtid="{D5CDD505-2E9C-101B-9397-08002B2CF9AE}" pid="12" name="KN2Descripti">
    <vt:lpwstr/>
  </property>
  <property fmtid="{D5CDD505-2E9C-101B-9397-08002B2CF9AE}" pid="13" name="Municipali">
    <vt:lpwstr/>
  </property>
  <property fmtid="{D5CDD505-2E9C-101B-9397-08002B2CF9AE}" pid="14" name="ThemeTaxHTFiel">
    <vt:lpwstr/>
  </property>
  <property fmtid="{D5CDD505-2E9C-101B-9397-08002B2CF9AE}" pid="15" name="MunicipalityTaxHTFiel">
    <vt:lpwstr/>
  </property>
  <property fmtid="{D5CDD505-2E9C-101B-9397-08002B2CF9AE}" pid="16" name="ExpertServiceTaxHTFiel">
    <vt:lpwstr>Kuntatalous|f60f4e25-53fd-466c-b326-d92406949689</vt:lpwstr>
  </property>
  <property fmtid="{D5CDD505-2E9C-101B-9397-08002B2CF9AE}" pid="17" name="KN2KeywordsTaxHTFiel">
    <vt:lpwstr/>
  </property>
</Properties>
</file>