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2/SAKU/"/>
    </mc:Choice>
  </mc:AlternateContent>
  <xr:revisionPtr revIDLastSave="0" documentId="8_{688597B7-153A-4442-B99B-6A47AC73D18A}" xr6:coauthVersionLast="47" xr6:coauthVersionMax="47" xr10:uidLastSave="{00000000-0000-0000-0000-000000000000}"/>
  <workbookProtection workbookAlgorithmName="SHA-512" workbookHashValue="EyUZpJetqHtMICKML5lwq++ak2Lg89mnI+Pnt7mj23pqG+3q7f+RE80xGs8Yb0iHmOEnEG1sOYbCEIjQZcuMSA==" workbookSaltValue="LGafcfuQUbDP+lbnMEmfgw==" workbookSpinCount="100000" lockStructure="1"/>
  <bookViews>
    <workbookView xWindow="-120" yWindow="-120" windowWidth="29040" windowHeight="15840" tabRatio="503" firstSheet="2" activeTab="2" xr2:uid="{86AB508F-AC09-4343-A05F-B5175DE8055D}"/>
  </bookViews>
  <sheets>
    <sheet name="PO" sheetId="19" state="hidden" r:id="rId1"/>
    <sheet name="PO_valitsin (FI)" sheetId="20" state="hidden" r:id="rId2"/>
    <sheet name="PO_valitsin (SV)" sheetId="22" r:id="rId3"/>
    <sheet name="Päivityshistoria" sheetId="21" r:id="rId4"/>
  </sheets>
  <definedNames>
    <definedName name="tiedot">PO!$B$2:$CJ$295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0" l="1"/>
  <c r="N8" i="20" s="1"/>
  <c r="Q306" i="22"/>
  <c r="P306" i="22"/>
  <c r="O306" i="22"/>
  <c r="N306" i="22"/>
  <c r="M306" i="22"/>
  <c r="L306" i="22"/>
  <c r="Q305" i="22"/>
  <c r="P305" i="22"/>
  <c r="O305" i="22"/>
  <c r="N305" i="22"/>
  <c r="M305" i="22"/>
  <c r="L305" i="22"/>
  <c r="Q304" i="22"/>
  <c r="P304" i="22"/>
  <c r="O304" i="22"/>
  <c r="N304" i="22"/>
  <c r="M304" i="22"/>
  <c r="L304" i="22"/>
  <c r="I20" i="22"/>
  <c r="I19" i="22"/>
  <c r="I18" i="22"/>
  <c r="I17" i="22"/>
  <c r="I16" i="22"/>
  <c r="I15" i="22"/>
  <c r="I14" i="22"/>
  <c r="I13" i="22"/>
  <c r="I12" i="22"/>
  <c r="I11" i="22"/>
  <c r="Q8" i="22"/>
  <c r="P8" i="22"/>
  <c r="O8" i="22"/>
  <c r="N8" i="22"/>
  <c r="M8" i="22"/>
  <c r="L8" i="22"/>
  <c r="R7" i="22" s="1"/>
  <c r="J8" i="22"/>
  <c r="I8" i="22"/>
  <c r="H8" i="22"/>
  <c r="G8" i="22"/>
  <c r="F8" i="22"/>
  <c r="E8" i="22"/>
  <c r="D8" i="22"/>
  <c r="T7" i="22"/>
  <c r="S7" i="22"/>
  <c r="IL4" i="19"/>
  <c r="IL5" i="19"/>
  <c r="IL6" i="19"/>
  <c r="IL7" i="19"/>
  <c r="IL8" i="19"/>
  <c r="IL9" i="19"/>
  <c r="IL10" i="19"/>
  <c r="IL11" i="19"/>
  <c r="IL12" i="19"/>
  <c r="IL13" i="19"/>
  <c r="IL14" i="19"/>
  <c r="IL15" i="19"/>
  <c r="IL16" i="19"/>
  <c r="IL17" i="19"/>
  <c r="IL18" i="19"/>
  <c r="IL19" i="19"/>
  <c r="IL20" i="19"/>
  <c r="IL21" i="19"/>
  <c r="IL22" i="19"/>
  <c r="IL23" i="19"/>
  <c r="IL24" i="19"/>
  <c r="IL25" i="19"/>
  <c r="IL26" i="19"/>
  <c r="IL27" i="19"/>
  <c r="IL28" i="19"/>
  <c r="IL29" i="19"/>
  <c r="IL30" i="19"/>
  <c r="IL31" i="19"/>
  <c r="IL32" i="19"/>
  <c r="IL33" i="19"/>
  <c r="IL34" i="19"/>
  <c r="IL35" i="19"/>
  <c r="IL36" i="19"/>
  <c r="IL37" i="19"/>
  <c r="IL38" i="19"/>
  <c r="IL39" i="19"/>
  <c r="IL40" i="19"/>
  <c r="IL41" i="19"/>
  <c r="IL42" i="19"/>
  <c r="IL43" i="19"/>
  <c r="IL44" i="19"/>
  <c r="IL45" i="19"/>
  <c r="IL46" i="19"/>
  <c r="IL47" i="19"/>
  <c r="IL48" i="19"/>
  <c r="IL49" i="19"/>
  <c r="IL50" i="19"/>
  <c r="IL51" i="19"/>
  <c r="IL52" i="19"/>
  <c r="IL53" i="19"/>
  <c r="IL54" i="19"/>
  <c r="IL55" i="19"/>
  <c r="IL56" i="19"/>
  <c r="IL57" i="19"/>
  <c r="IL58" i="19"/>
  <c r="IL59" i="19"/>
  <c r="IL60" i="19"/>
  <c r="IL61" i="19"/>
  <c r="IL62" i="19"/>
  <c r="IL63" i="19"/>
  <c r="IL64" i="19"/>
  <c r="IL65" i="19"/>
  <c r="IL66" i="19"/>
  <c r="IL67" i="19"/>
  <c r="IL68" i="19"/>
  <c r="IL69" i="19"/>
  <c r="IL70" i="19"/>
  <c r="IL71" i="19"/>
  <c r="IL72" i="19"/>
  <c r="IL73" i="19"/>
  <c r="IL74" i="19"/>
  <c r="IL75" i="19"/>
  <c r="IL76" i="19"/>
  <c r="IL77" i="19"/>
  <c r="IL78" i="19"/>
  <c r="IL79" i="19"/>
  <c r="IL80" i="19"/>
  <c r="IL81" i="19"/>
  <c r="IL82" i="19"/>
  <c r="IL83" i="19"/>
  <c r="IL84" i="19"/>
  <c r="IL85" i="19"/>
  <c r="IL86" i="19"/>
  <c r="IL87" i="19"/>
  <c r="IL88" i="19"/>
  <c r="IL89" i="19"/>
  <c r="IL90" i="19"/>
  <c r="IL91" i="19"/>
  <c r="IL92" i="19"/>
  <c r="IL93" i="19"/>
  <c r="IL94" i="19"/>
  <c r="IL95" i="19"/>
  <c r="IL96" i="19"/>
  <c r="IL97" i="19"/>
  <c r="IL98" i="19"/>
  <c r="IL99" i="19"/>
  <c r="IL100" i="19"/>
  <c r="IL101" i="19"/>
  <c r="IL102" i="19"/>
  <c r="IL103" i="19"/>
  <c r="IL104" i="19"/>
  <c r="IL105" i="19"/>
  <c r="IL106" i="19"/>
  <c r="IL107" i="19"/>
  <c r="IL108" i="19"/>
  <c r="IL109" i="19"/>
  <c r="IL110" i="19"/>
  <c r="IL111" i="19"/>
  <c r="IL112" i="19"/>
  <c r="IL113" i="19"/>
  <c r="IL114" i="19"/>
  <c r="IL115" i="19"/>
  <c r="IL116" i="19"/>
  <c r="IL117" i="19"/>
  <c r="IL118" i="19"/>
  <c r="IL119" i="19"/>
  <c r="IL120" i="19"/>
  <c r="IL121" i="19"/>
  <c r="IL122" i="19"/>
  <c r="IL123" i="19"/>
  <c r="IL124" i="19"/>
  <c r="IL125" i="19"/>
  <c r="IL126" i="19"/>
  <c r="IL127" i="19"/>
  <c r="IL128" i="19"/>
  <c r="IL129" i="19"/>
  <c r="IL130" i="19"/>
  <c r="IL131" i="19"/>
  <c r="IL132" i="19"/>
  <c r="IL133" i="19"/>
  <c r="IL134" i="19"/>
  <c r="IL135" i="19"/>
  <c r="IL136" i="19"/>
  <c r="IL137" i="19"/>
  <c r="IL138" i="19"/>
  <c r="IL139" i="19"/>
  <c r="IL140" i="19"/>
  <c r="IL141" i="19"/>
  <c r="IL142" i="19"/>
  <c r="IL143" i="19"/>
  <c r="IL144" i="19"/>
  <c r="IL145" i="19"/>
  <c r="IL146" i="19"/>
  <c r="IL147" i="19"/>
  <c r="IL148" i="19"/>
  <c r="IL149" i="19"/>
  <c r="IL150" i="19"/>
  <c r="IL151" i="19"/>
  <c r="IL152" i="19"/>
  <c r="IL153" i="19"/>
  <c r="IL154" i="19"/>
  <c r="IL155" i="19"/>
  <c r="IL156" i="19"/>
  <c r="IL157" i="19"/>
  <c r="IL158" i="19"/>
  <c r="IL159" i="19"/>
  <c r="IL160" i="19"/>
  <c r="IL161" i="19"/>
  <c r="IL162" i="19"/>
  <c r="IL163" i="19"/>
  <c r="IL164" i="19"/>
  <c r="IL165" i="19"/>
  <c r="IL166" i="19"/>
  <c r="IL167" i="19"/>
  <c r="IL168" i="19"/>
  <c r="IL169" i="19"/>
  <c r="IL170" i="19"/>
  <c r="IL171" i="19"/>
  <c r="IL172" i="19"/>
  <c r="IL173" i="19"/>
  <c r="IL174" i="19"/>
  <c r="IL175" i="19"/>
  <c r="IL176" i="19"/>
  <c r="IL177" i="19"/>
  <c r="IL178" i="19"/>
  <c r="IL179" i="19"/>
  <c r="IL180" i="19"/>
  <c r="IL181" i="19"/>
  <c r="IL182" i="19"/>
  <c r="IL183" i="19"/>
  <c r="IL184" i="19"/>
  <c r="IL185" i="19"/>
  <c r="IL186" i="19"/>
  <c r="IL187" i="19"/>
  <c r="IL188" i="19"/>
  <c r="IL189" i="19"/>
  <c r="IL190" i="19"/>
  <c r="IL191" i="19"/>
  <c r="IL192" i="19"/>
  <c r="IL193" i="19"/>
  <c r="IL194" i="19"/>
  <c r="IL195" i="19"/>
  <c r="IL196" i="19"/>
  <c r="IL197" i="19"/>
  <c r="IL198" i="19"/>
  <c r="IL199" i="19"/>
  <c r="IL200" i="19"/>
  <c r="IL201" i="19"/>
  <c r="IL202" i="19"/>
  <c r="IL203" i="19"/>
  <c r="IL204" i="19"/>
  <c r="IL205" i="19"/>
  <c r="IL206" i="19"/>
  <c r="IL207" i="19"/>
  <c r="IL208" i="19"/>
  <c r="IL209" i="19"/>
  <c r="IL210" i="19"/>
  <c r="IL211" i="19"/>
  <c r="IL212" i="19"/>
  <c r="IL213" i="19"/>
  <c r="IL214" i="19"/>
  <c r="IL215" i="19"/>
  <c r="IL216" i="19"/>
  <c r="IL217" i="19"/>
  <c r="IL218" i="19"/>
  <c r="IL219" i="19"/>
  <c r="IL220" i="19"/>
  <c r="IL221" i="19"/>
  <c r="IL222" i="19"/>
  <c r="IL223" i="19"/>
  <c r="IL224" i="19"/>
  <c r="IL225" i="19"/>
  <c r="IL226" i="19"/>
  <c r="IL227" i="19"/>
  <c r="IL228" i="19"/>
  <c r="IL229" i="19"/>
  <c r="IL230" i="19"/>
  <c r="IL231" i="19"/>
  <c r="IL232" i="19"/>
  <c r="IL233" i="19"/>
  <c r="IL234" i="19"/>
  <c r="IL235" i="19"/>
  <c r="IL236" i="19"/>
  <c r="IL237" i="19"/>
  <c r="IL238" i="19"/>
  <c r="IL239" i="19"/>
  <c r="IL240" i="19"/>
  <c r="IL241" i="19"/>
  <c r="IL242" i="19"/>
  <c r="IL243" i="19"/>
  <c r="IL244" i="19"/>
  <c r="IL245" i="19"/>
  <c r="IL246" i="19"/>
  <c r="IL247" i="19"/>
  <c r="IL248" i="19"/>
  <c r="IL249" i="19"/>
  <c r="IL250" i="19"/>
  <c r="IL251" i="19"/>
  <c r="IL252" i="19"/>
  <c r="IL253" i="19"/>
  <c r="IL254" i="19"/>
  <c r="IL255" i="19"/>
  <c r="IL256" i="19"/>
  <c r="IL257" i="19"/>
  <c r="IL258" i="19"/>
  <c r="IL259" i="19"/>
  <c r="IL260" i="19"/>
  <c r="IL261" i="19"/>
  <c r="IL262" i="19"/>
  <c r="IL263" i="19"/>
  <c r="IL264" i="19"/>
  <c r="IL265" i="19"/>
  <c r="IL266" i="19"/>
  <c r="IL267" i="19"/>
  <c r="IL268" i="19"/>
  <c r="IL269" i="19"/>
  <c r="IL270" i="19"/>
  <c r="IL271" i="19"/>
  <c r="IL272" i="19"/>
  <c r="IL273" i="19"/>
  <c r="IL274" i="19"/>
  <c r="IL275" i="19"/>
  <c r="IL276" i="19"/>
  <c r="IL277" i="19"/>
  <c r="IL278" i="19"/>
  <c r="IL279" i="19"/>
  <c r="IL280" i="19"/>
  <c r="IL281" i="19"/>
  <c r="IL282" i="19"/>
  <c r="IL283" i="19"/>
  <c r="IL284" i="19"/>
  <c r="IL285" i="19"/>
  <c r="IL286" i="19"/>
  <c r="IL287" i="19"/>
  <c r="IL288" i="19"/>
  <c r="IL289" i="19"/>
  <c r="IL290" i="19"/>
  <c r="IL291" i="19"/>
  <c r="IL292" i="19"/>
  <c r="IL293" i="19"/>
  <c r="IL294" i="19"/>
  <c r="IL295" i="19"/>
  <c r="IL3" i="19"/>
  <c r="Q8" i="20"/>
  <c r="P8" i="20"/>
  <c r="O8" i="20"/>
  <c r="I20" i="20"/>
  <c r="I19" i="20"/>
  <c r="I16" i="20"/>
  <c r="I15" i="20"/>
  <c r="I14" i="20"/>
  <c r="I13" i="20"/>
  <c r="I12" i="20"/>
  <c r="H8" i="20"/>
  <c r="ES84" i="19" s="1"/>
  <c r="G8" i="20"/>
  <c r="EO108" i="19" s="1"/>
  <c r="D8" i="20"/>
  <c r="CK9" i="19" s="1"/>
  <c r="CJ297" i="19"/>
  <c r="P306" i="20"/>
  <c r="P305" i="20"/>
  <c r="P304" i="20"/>
  <c r="E8" i="20" l="1"/>
  <c r="CR10" i="19" s="1"/>
  <c r="I17" i="20"/>
  <c r="F8" i="20"/>
  <c r="EN63" i="19" s="1"/>
  <c r="I18" i="20"/>
  <c r="I8" i="20"/>
  <c r="L8" i="20"/>
  <c r="J8" i="20"/>
  <c r="M8" i="20"/>
  <c r="I11" i="20"/>
  <c r="CR178" i="19"/>
  <c r="EO263" i="19"/>
  <c r="EO254" i="19"/>
  <c r="EO200" i="19"/>
  <c r="CR117" i="19"/>
  <c r="EO192" i="19"/>
  <c r="CR93" i="19"/>
  <c r="EO128" i="19"/>
  <c r="EO127" i="19"/>
  <c r="ES288" i="19"/>
  <c r="CR269" i="19"/>
  <c r="CR21" i="19"/>
  <c r="ES286" i="19"/>
  <c r="CR250" i="19"/>
  <c r="ES115" i="19"/>
  <c r="ES112" i="19"/>
  <c r="CK5" i="19"/>
  <c r="CK213" i="19"/>
  <c r="CK153" i="19"/>
  <c r="CK50" i="19"/>
  <c r="CK200" i="19"/>
  <c r="CK13" i="19"/>
  <c r="CR160" i="19"/>
  <c r="EN16" i="19"/>
  <c r="EN80" i="19"/>
  <c r="EN123" i="19"/>
  <c r="EN223" i="19"/>
  <c r="EN259" i="19"/>
  <c r="EN21" i="19"/>
  <c r="EN191" i="19"/>
  <c r="EN86" i="19"/>
  <c r="EN100" i="19"/>
  <c r="EN102" i="19"/>
  <c r="EN193" i="19"/>
  <c r="EN205" i="19"/>
  <c r="CK295" i="19"/>
  <c r="CK283" i="19"/>
  <c r="CK271" i="19"/>
  <c r="CK259" i="19"/>
  <c r="CK247" i="19"/>
  <c r="CK235" i="19"/>
  <c r="CK223" i="19"/>
  <c r="CK211" i="19"/>
  <c r="CK199" i="19"/>
  <c r="CK187" i="19"/>
  <c r="CK175" i="19"/>
  <c r="CK163" i="19"/>
  <c r="CK151" i="19"/>
  <c r="CK138" i="19"/>
  <c r="CK125" i="19"/>
  <c r="CK112" i="19"/>
  <c r="CK98" i="19"/>
  <c r="CK81" i="19"/>
  <c r="CK65" i="19"/>
  <c r="CK45" i="19"/>
  <c r="CK29" i="19"/>
  <c r="CR212" i="19"/>
  <c r="CR192" i="19"/>
  <c r="CR176" i="19"/>
  <c r="CR88" i="19"/>
  <c r="CR64" i="19"/>
  <c r="CR40" i="19"/>
  <c r="CR16" i="19"/>
  <c r="EN184" i="19"/>
  <c r="EO252" i="19"/>
  <c r="EO191" i="19"/>
  <c r="ES259" i="19"/>
  <c r="ES85" i="19"/>
  <c r="CK10" i="19"/>
  <c r="CK22" i="19"/>
  <c r="CK34" i="19"/>
  <c r="CK46" i="19"/>
  <c r="CK58" i="19"/>
  <c r="CK70" i="19"/>
  <c r="CK82" i="19"/>
  <c r="CK94" i="19"/>
  <c r="CK106" i="19"/>
  <c r="CK118" i="19"/>
  <c r="CK130" i="19"/>
  <c r="CK142" i="19"/>
  <c r="CK11" i="19"/>
  <c r="CK23" i="19"/>
  <c r="CK35" i="19"/>
  <c r="CK47" i="19"/>
  <c r="CK59" i="19"/>
  <c r="CK71" i="19"/>
  <c r="CK83" i="19"/>
  <c r="CK12" i="19"/>
  <c r="CK24" i="19"/>
  <c r="CK36" i="19"/>
  <c r="CK48" i="19"/>
  <c r="CK60" i="19"/>
  <c r="CK72" i="19"/>
  <c r="CK84" i="19"/>
  <c r="CK96" i="19"/>
  <c r="CK108" i="19"/>
  <c r="CK16" i="19"/>
  <c r="CK28" i="19"/>
  <c r="CK40" i="19"/>
  <c r="CK52" i="19"/>
  <c r="CK64" i="19"/>
  <c r="CK76" i="19"/>
  <c r="CK177" i="19"/>
  <c r="CK4" i="19"/>
  <c r="CK164" i="19"/>
  <c r="CK30" i="19"/>
  <c r="EO6" i="19"/>
  <c r="EO18" i="19"/>
  <c r="EO30" i="19"/>
  <c r="EO9" i="19"/>
  <c r="EO21" i="19"/>
  <c r="EO33" i="19"/>
  <c r="EO45" i="19"/>
  <c r="EO57" i="19"/>
  <c r="EO69" i="19"/>
  <c r="EO81" i="19"/>
  <c r="EO93" i="19"/>
  <c r="EO105" i="19"/>
  <c r="EO117" i="19"/>
  <c r="EO129" i="19"/>
  <c r="EO141" i="19"/>
  <c r="EO153" i="19"/>
  <c r="EO165" i="19"/>
  <c r="EO177" i="19"/>
  <c r="EO189" i="19"/>
  <c r="EO201" i="19"/>
  <c r="EO213" i="19"/>
  <c r="EO225" i="19"/>
  <c r="EO237" i="19"/>
  <c r="EO249" i="19"/>
  <c r="EO261" i="19"/>
  <c r="EO273" i="19"/>
  <c r="EO285" i="19"/>
  <c r="EO10" i="19"/>
  <c r="EO22" i="19"/>
  <c r="EO34" i="19"/>
  <c r="EO46" i="19"/>
  <c r="EO58" i="19"/>
  <c r="EO70" i="19"/>
  <c r="EO82" i="19"/>
  <c r="EO94" i="19"/>
  <c r="EO106" i="19"/>
  <c r="EO118" i="19"/>
  <c r="EO130" i="19"/>
  <c r="EO142" i="19"/>
  <c r="EO154" i="19"/>
  <c r="EO166" i="19"/>
  <c r="EO178" i="19"/>
  <c r="EO190" i="19"/>
  <c r="EO202" i="19"/>
  <c r="EO214" i="19"/>
  <c r="EO226" i="19"/>
  <c r="EO238" i="19"/>
  <c r="EO250" i="19"/>
  <c r="EO262" i="19"/>
  <c r="EO274" i="19"/>
  <c r="EO286" i="19"/>
  <c r="EO12" i="19"/>
  <c r="EO24" i="19"/>
  <c r="EO13" i="19"/>
  <c r="EO25" i="19"/>
  <c r="EO37" i="19"/>
  <c r="EO49" i="19"/>
  <c r="EO61" i="19"/>
  <c r="EO73" i="19"/>
  <c r="EO85" i="19"/>
  <c r="EO97" i="19"/>
  <c r="EO109" i="19"/>
  <c r="EO121" i="19"/>
  <c r="EO133" i="19"/>
  <c r="EO145" i="19"/>
  <c r="EO157" i="19"/>
  <c r="EO169" i="19"/>
  <c r="EO181" i="19"/>
  <c r="EO193" i="19"/>
  <c r="EO205" i="19"/>
  <c r="EO217" i="19"/>
  <c r="EO229" i="19"/>
  <c r="EO241" i="19"/>
  <c r="EO253" i="19"/>
  <c r="EO265" i="19"/>
  <c r="EO277" i="19"/>
  <c r="EO289" i="19"/>
  <c r="EO15" i="19"/>
  <c r="EO27" i="19"/>
  <c r="EO39" i="19"/>
  <c r="EO51" i="19"/>
  <c r="EO63" i="19"/>
  <c r="EO75" i="19"/>
  <c r="EO87" i="19"/>
  <c r="EO99" i="19"/>
  <c r="EO111" i="19"/>
  <c r="EO123" i="19"/>
  <c r="EO135" i="19"/>
  <c r="EO147" i="19"/>
  <c r="EO159" i="19"/>
  <c r="EO171" i="19"/>
  <c r="EO183" i="19"/>
  <c r="EO195" i="19"/>
  <c r="EO207" i="19"/>
  <c r="EO219" i="19"/>
  <c r="EO231" i="19"/>
  <c r="EO243" i="19"/>
  <c r="EO255" i="19"/>
  <c r="EO267" i="19"/>
  <c r="EO279" i="19"/>
  <c r="EO291" i="19"/>
  <c r="EO4" i="19"/>
  <c r="EO16" i="19"/>
  <c r="EO28" i="19"/>
  <c r="EO40" i="19"/>
  <c r="EO52" i="19"/>
  <c r="EO64" i="19"/>
  <c r="EO76" i="19"/>
  <c r="EO88" i="19"/>
  <c r="EO100" i="19"/>
  <c r="EO112" i="19"/>
  <c r="EO124" i="19"/>
  <c r="EO136" i="19"/>
  <c r="EO148" i="19"/>
  <c r="EO160" i="19"/>
  <c r="EO172" i="19"/>
  <c r="EO184" i="19"/>
  <c r="EO196" i="19"/>
  <c r="EO208" i="19"/>
  <c r="EO220" i="19"/>
  <c r="EO232" i="19"/>
  <c r="EO244" i="19"/>
  <c r="EO256" i="19"/>
  <c r="EO268" i="19"/>
  <c r="EO26" i="19"/>
  <c r="EO48" i="19"/>
  <c r="EO68" i="19"/>
  <c r="EO90" i="19"/>
  <c r="EO110" i="19"/>
  <c r="EO131" i="19"/>
  <c r="EO29" i="19"/>
  <c r="EO50" i="19"/>
  <c r="EO71" i="19"/>
  <c r="EO91" i="19"/>
  <c r="EO113" i="19"/>
  <c r="EO132" i="19"/>
  <c r="EO152" i="19"/>
  <c r="EO174" i="19"/>
  <c r="EO194" i="19"/>
  <c r="EO215" i="19"/>
  <c r="EO235" i="19"/>
  <c r="EO257" i="19"/>
  <c r="EO276" i="19"/>
  <c r="EO294" i="19"/>
  <c r="EO31" i="19"/>
  <c r="EO53" i="19"/>
  <c r="EO72" i="19"/>
  <c r="EO92" i="19"/>
  <c r="EO114" i="19"/>
  <c r="EO134" i="19"/>
  <c r="EO155" i="19"/>
  <c r="EO175" i="19"/>
  <c r="EO197" i="19"/>
  <c r="EO216" i="19"/>
  <c r="EO236" i="19"/>
  <c r="EO258" i="19"/>
  <c r="EO278" i="19"/>
  <c r="EO295" i="19"/>
  <c r="EO5" i="19"/>
  <c r="EO32" i="19"/>
  <c r="EO54" i="19"/>
  <c r="EO74" i="19"/>
  <c r="EO95" i="19"/>
  <c r="EO115" i="19"/>
  <c r="EO137" i="19"/>
  <c r="EO156" i="19"/>
  <c r="EO176" i="19"/>
  <c r="EO198" i="19"/>
  <c r="EO218" i="19"/>
  <c r="EO239" i="19"/>
  <c r="EO259" i="19"/>
  <c r="EO280" i="19"/>
  <c r="EO3" i="19"/>
  <c r="EO7" i="19"/>
  <c r="EO35" i="19"/>
  <c r="EO55" i="19"/>
  <c r="EO77" i="19"/>
  <c r="EO96" i="19"/>
  <c r="EO116" i="19"/>
  <c r="EO138" i="19"/>
  <c r="EO158" i="19"/>
  <c r="EO179" i="19"/>
  <c r="EO199" i="19"/>
  <c r="EO221" i="19"/>
  <c r="EO240" i="19"/>
  <c r="EO260" i="19"/>
  <c r="EO281" i="19"/>
  <c r="EO8" i="19"/>
  <c r="EO36" i="19"/>
  <c r="EO56" i="19"/>
  <c r="EO78" i="19"/>
  <c r="EO98" i="19"/>
  <c r="EO119" i="19"/>
  <c r="EO139" i="19"/>
  <c r="EO11" i="19"/>
  <c r="EO38" i="19"/>
  <c r="EO59" i="19"/>
  <c r="EO79" i="19"/>
  <c r="EO101" i="19"/>
  <c r="EO120" i="19"/>
  <c r="EO140" i="19"/>
  <c r="EO162" i="19"/>
  <c r="EO182" i="19"/>
  <c r="EO203" i="19"/>
  <c r="EO223" i="19"/>
  <c r="EO245" i="19"/>
  <c r="EO264" i="19"/>
  <c r="EO283" i="19"/>
  <c r="EO14" i="19"/>
  <c r="EO41" i="19"/>
  <c r="EO60" i="19"/>
  <c r="EO80" i="19"/>
  <c r="EO102" i="19"/>
  <c r="EO122" i="19"/>
  <c r="EO143" i="19"/>
  <c r="EO163" i="19"/>
  <c r="EO185" i="19"/>
  <c r="EO204" i="19"/>
  <c r="EO224" i="19"/>
  <c r="EO246" i="19"/>
  <c r="EO266" i="19"/>
  <c r="EO284" i="19"/>
  <c r="EO17" i="19"/>
  <c r="EO42" i="19"/>
  <c r="EO62" i="19"/>
  <c r="EO83" i="19"/>
  <c r="EO103" i="19"/>
  <c r="EO125" i="19"/>
  <c r="EO144" i="19"/>
  <c r="EO164" i="19"/>
  <c r="EO186" i="19"/>
  <c r="EO206" i="19"/>
  <c r="EO227" i="19"/>
  <c r="EO247" i="19"/>
  <c r="EO269" i="19"/>
  <c r="EO287" i="19"/>
  <c r="EO19" i="19"/>
  <c r="EO43" i="19"/>
  <c r="EO65" i="19"/>
  <c r="EO84" i="19"/>
  <c r="EO104" i="19"/>
  <c r="EO126" i="19"/>
  <c r="EO146" i="19"/>
  <c r="EO167" i="19"/>
  <c r="EO187" i="19"/>
  <c r="EO209" i="19"/>
  <c r="EO228" i="19"/>
  <c r="EO248" i="19"/>
  <c r="EO270" i="19"/>
  <c r="EO288" i="19"/>
  <c r="CK294" i="19"/>
  <c r="CK282" i="19"/>
  <c r="CK270" i="19"/>
  <c r="CK258" i="19"/>
  <c r="CK246" i="19"/>
  <c r="CK234" i="19"/>
  <c r="CK222" i="19"/>
  <c r="CK210" i="19"/>
  <c r="CK198" i="19"/>
  <c r="CK186" i="19"/>
  <c r="CK174" i="19"/>
  <c r="CK162" i="19"/>
  <c r="CK150" i="19"/>
  <c r="CK137" i="19"/>
  <c r="CK124" i="19"/>
  <c r="CK111" i="19"/>
  <c r="CK97" i="19"/>
  <c r="CK80" i="19"/>
  <c r="CK63" i="19"/>
  <c r="CK44" i="19"/>
  <c r="CK27" i="19"/>
  <c r="CK8" i="19"/>
  <c r="CR282" i="19"/>
  <c r="CR263" i="19"/>
  <c r="CR246" i="19"/>
  <c r="CR227" i="19"/>
  <c r="CR210" i="19"/>
  <c r="CR191" i="19"/>
  <c r="CR174" i="19"/>
  <c r="CR155" i="19"/>
  <c r="CR132" i="19"/>
  <c r="CR108" i="19"/>
  <c r="CR84" i="19"/>
  <c r="CR60" i="19"/>
  <c r="CR36" i="19"/>
  <c r="CR12" i="19"/>
  <c r="EN281" i="19"/>
  <c r="EN13" i="19"/>
  <c r="EO251" i="19"/>
  <c r="EO188" i="19"/>
  <c r="EO107" i="19"/>
  <c r="ES256" i="19"/>
  <c r="CK189" i="19"/>
  <c r="CK152" i="19"/>
  <c r="ES11" i="19"/>
  <c r="ES23" i="19"/>
  <c r="ES35" i="19"/>
  <c r="ES47" i="19"/>
  <c r="ES59" i="19"/>
  <c r="ES71" i="19"/>
  <c r="ES83" i="19"/>
  <c r="ES95" i="19"/>
  <c r="ES107" i="19"/>
  <c r="ES119" i="19"/>
  <c r="ES131" i="19"/>
  <c r="ES143" i="19"/>
  <c r="ES155" i="19"/>
  <c r="ES167" i="19"/>
  <c r="ES179" i="19"/>
  <c r="ES191" i="19"/>
  <c r="ES203" i="19"/>
  <c r="ES215" i="19"/>
  <c r="ES227" i="19"/>
  <c r="ES239" i="19"/>
  <c r="ES251" i="19"/>
  <c r="ES263" i="19"/>
  <c r="ES275" i="19"/>
  <c r="ES287" i="19"/>
  <c r="ES12" i="19"/>
  <c r="ES14" i="19"/>
  <c r="ES26" i="19"/>
  <c r="ES38" i="19"/>
  <c r="ES50" i="19"/>
  <c r="ES62" i="19"/>
  <c r="ES74" i="19"/>
  <c r="ES86" i="19"/>
  <c r="ES98" i="19"/>
  <c r="ES110" i="19"/>
  <c r="ES122" i="19"/>
  <c r="ES134" i="19"/>
  <c r="ES146" i="19"/>
  <c r="ES158" i="19"/>
  <c r="ES170" i="19"/>
  <c r="ES182" i="19"/>
  <c r="ES194" i="19"/>
  <c r="ES206" i="19"/>
  <c r="ES218" i="19"/>
  <c r="ES230" i="19"/>
  <c r="ES242" i="19"/>
  <c r="ES254" i="19"/>
  <c r="ES266" i="19"/>
  <c r="ES278" i="19"/>
  <c r="ES290" i="19"/>
  <c r="ES15" i="19"/>
  <c r="ES27" i="19"/>
  <c r="ES39" i="19"/>
  <c r="ES51" i="19"/>
  <c r="ES63" i="19"/>
  <c r="ES75" i="19"/>
  <c r="ES87" i="19"/>
  <c r="ES99" i="19"/>
  <c r="ES111" i="19"/>
  <c r="ES123" i="19"/>
  <c r="ES135" i="19"/>
  <c r="ES147" i="19"/>
  <c r="ES159" i="19"/>
  <c r="ES171" i="19"/>
  <c r="ES183" i="19"/>
  <c r="ES195" i="19"/>
  <c r="ES207" i="19"/>
  <c r="ES219" i="19"/>
  <c r="ES231" i="19"/>
  <c r="ES243" i="19"/>
  <c r="ES255" i="19"/>
  <c r="ES267" i="19"/>
  <c r="ES279" i="19"/>
  <c r="ES291" i="19"/>
  <c r="ES4" i="19"/>
  <c r="ES5" i="19"/>
  <c r="ES17" i="19"/>
  <c r="ES29" i="19"/>
  <c r="ES41" i="19"/>
  <c r="ES53" i="19"/>
  <c r="ES65" i="19"/>
  <c r="ES77" i="19"/>
  <c r="ES89" i="19"/>
  <c r="ES101" i="19"/>
  <c r="ES113" i="19"/>
  <c r="ES125" i="19"/>
  <c r="ES137" i="19"/>
  <c r="ES149" i="19"/>
  <c r="ES161" i="19"/>
  <c r="ES173" i="19"/>
  <c r="ES185" i="19"/>
  <c r="ES197" i="19"/>
  <c r="ES209" i="19"/>
  <c r="ES221" i="19"/>
  <c r="ES233" i="19"/>
  <c r="ES245" i="19"/>
  <c r="ES257" i="19"/>
  <c r="ES269" i="19"/>
  <c r="ES281" i="19"/>
  <c r="ES293" i="19"/>
  <c r="ES6" i="19"/>
  <c r="ES18" i="19"/>
  <c r="ES30" i="19"/>
  <c r="ES42" i="19"/>
  <c r="ES54" i="19"/>
  <c r="ES66" i="19"/>
  <c r="ES78" i="19"/>
  <c r="ES90" i="19"/>
  <c r="ES102" i="19"/>
  <c r="ES114" i="19"/>
  <c r="ES126" i="19"/>
  <c r="ES138" i="19"/>
  <c r="ES150" i="19"/>
  <c r="ES162" i="19"/>
  <c r="ES174" i="19"/>
  <c r="ES186" i="19"/>
  <c r="ES198" i="19"/>
  <c r="ES210" i="19"/>
  <c r="ES222" i="19"/>
  <c r="ES234" i="19"/>
  <c r="ES246" i="19"/>
  <c r="ES258" i="19"/>
  <c r="ES270" i="19"/>
  <c r="ES282" i="19"/>
  <c r="ES294" i="19"/>
  <c r="ES8" i="19"/>
  <c r="ES20" i="19"/>
  <c r="ES32" i="19"/>
  <c r="ES44" i="19"/>
  <c r="ES56" i="19"/>
  <c r="ES68" i="19"/>
  <c r="ES80" i="19"/>
  <c r="ES92" i="19"/>
  <c r="ES104" i="19"/>
  <c r="ES116" i="19"/>
  <c r="ES128" i="19"/>
  <c r="ES140" i="19"/>
  <c r="ES152" i="19"/>
  <c r="ES164" i="19"/>
  <c r="ES176" i="19"/>
  <c r="ES188" i="19"/>
  <c r="ES200" i="19"/>
  <c r="ES212" i="19"/>
  <c r="ES224" i="19"/>
  <c r="ES236" i="19"/>
  <c r="ES248" i="19"/>
  <c r="ES260" i="19"/>
  <c r="ES272" i="19"/>
  <c r="ES284" i="19"/>
  <c r="ES3" i="19"/>
  <c r="HR3" i="19" s="1"/>
  <c r="ES9" i="19"/>
  <c r="ES21" i="19"/>
  <c r="ES33" i="19"/>
  <c r="ES45" i="19"/>
  <c r="ES57" i="19"/>
  <c r="ES69" i="19"/>
  <c r="ES81" i="19"/>
  <c r="ES93" i="19"/>
  <c r="ES105" i="19"/>
  <c r="ES117" i="19"/>
  <c r="ES129" i="19"/>
  <c r="ES141" i="19"/>
  <c r="ES153" i="19"/>
  <c r="ES165" i="19"/>
  <c r="ES177" i="19"/>
  <c r="ES189" i="19"/>
  <c r="ES201" i="19"/>
  <c r="ES213" i="19"/>
  <c r="ES225" i="19"/>
  <c r="ES237" i="19"/>
  <c r="ES249" i="19"/>
  <c r="ES261" i="19"/>
  <c r="ES273" i="19"/>
  <c r="ES285" i="19"/>
  <c r="ES31" i="19"/>
  <c r="ES60" i="19"/>
  <c r="ES88" i="19"/>
  <c r="ES118" i="19"/>
  <c r="ES145" i="19"/>
  <c r="ES175" i="19"/>
  <c r="ES204" i="19"/>
  <c r="ES232" i="19"/>
  <c r="ES262" i="19"/>
  <c r="ES289" i="19"/>
  <c r="ES34" i="19"/>
  <c r="ES61" i="19"/>
  <c r="ES91" i="19"/>
  <c r="ES120" i="19"/>
  <c r="ES148" i="19"/>
  <c r="ES178" i="19"/>
  <c r="ES205" i="19"/>
  <c r="ES235" i="19"/>
  <c r="ES264" i="19"/>
  <c r="ES292" i="19"/>
  <c r="ES36" i="19"/>
  <c r="ES64" i="19"/>
  <c r="ES94" i="19"/>
  <c r="ES121" i="19"/>
  <c r="ES151" i="19"/>
  <c r="ES180" i="19"/>
  <c r="ES208" i="19"/>
  <c r="ES238" i="19"/>
  <c r="ES265" i="19"/>
  <c r="ES295" i="19"/>
  <c r="ES7" i="19"/>
  <c r="ES37" i="19"/>
  <c r="ES67" i="19"/>
  <c r="ES96" i="19"/>
  <c r="ES124" i="19"/>
  <c r="ES154" i="19"/>
  <c r="ES181" i="19"/>
  <c r="ES211" i="19"/>
  <c r="ES240" i="19"/>
  <c r="ES268" i="19"/>
  <c r="ES10" i="19"/>
  <c r="ES40" i="19"/>
  <c r="ES70" i="19"/>
  <c r="ES97" i="19"/>
  <c r="ES127" i="19"/>
  <c r="ES156" i="19"/>
  <c r="ES184" i="19"/>
  <c r="ES214" i="19"/>
  <c r="ES241" i="19"/>
  <c r="ES271" i="19"/>
  <c r="ES13" i="19"/>
  <c r="ES43" i="19"/>
  <c r="ES72" i="19"/>
  <c r="ES100" i="19"/>
  <c r="ES130" i="19"/>
  <c r="ES157" i="19"/>
  <c r="ES187" i="19"/>
  <c r="ES216" i="19"/>
  <c r="ES244" i="19"/>
  <c r="ES274" i="19"/>
  <c r="ES16" i="19"/>
  <c r="ES46" i="19"/>
  <c r="ES73" i="19"/>
  <c r="ES103" i="19"/>
  <c r="ES132" i="19"/>
  <c r="ES160" i="19"/>
  <c r="ES190" i="19"/>
  <c r="ES217" i="19"/>
  <c r="ES247" i="19"/>
  <c r="ES276" i="19"/>
  <c r="ES19" i="19"/>
  <c r="ES48" i="19"/>
  <c r="ES76" i="19"/>
  <c r="ES106" i="19"/>
  <c r="ES133" i="19"/>
  <c r="ES163" i="19"/>
  <c r="ES192" i="19"/>
  <c r="ES220" i="19"/>
  <c r="ES250" i="19"/>
  <c r="ES277" i="19"/>
  <c r="ES22" i="19"/>
  <c r="ES49" i="19"/>
  <c r="ES79" i="19"/>
  <c r="ES108" i="19"/>
  <c r="ES136" i="19"/>
  <c r="ES166" i="19"/>
  <c r="ES193" i="19"/>
  <c r="ES223" i="19"/>
  <c r="ES252" i="19"/>
  <c r="ES280" i="19"/>
  <c r="ES24" i="19"/>
  <c r="ES52" i="19"/>
  <c r="ES82" i="19"/>
  <c r="ES109" i="19"/>
  <c r="ES139" i="19"/>
  <c r="ES168" i="19"/>
  <c r="ES196" i="19"/>
  <c r="ES226" i="19"/>
  <c r="ES253" i="19"/>
  <c r="ES283" i="19"/>
  <c r="CK293" i="19"/>
  <c r="CK281" i="19"/>
  <c r="CK269" i="19"/>
  <c r="CK257" i="19"/>
  <c r="CK245" i="19"/>
  <c r="CK233" i="19"/>
  <c r="CK221" i="19"/>
  <c r="CK209" i="19"/>
  <c r="CK197" i="19"/>
  <c r="CK185" i="19"/>
  <c r="CK173" i="19"/>
  <c r="CK161" i="19"/>
  <c r="CK149" i="19"/>
  <c r="CK136" i="19"/>
  <c r="CK123" i="19"/>
  <c r="CK110" i="19"/>
  <c r="CK95" i="19"/>
  <c r="CK79" i="19"/>
  <c r="CK62" i="19"/>
  <c r="CK43" i="19"/>
  <c r="CK26" i="19"/>
  <c r="CK7" i="19"/>
  <c r="CR281" i="19"/>
  <c r="CR262" i="19"/>
  <c r="CR245" i="19"/>
  <c r="CR226" i="19"/>
  <c r="CR209" i="19"/>
  <c r="CR190" i="19"/>
  <c r="CR173" i="19"/>
  <c r="CR154" i="19"/>
  <c r="CR131" i="19"/>
  <c r="CR107" i="19"/>
  <c r="CR83" i="19"/>
  <c r="CR59" i="19"/>
  <c r="CR35" i="19"/>
  <c r="CR11" i="19"/>
  <c r="EN280" i="19"/>
  <c r="EN250" i="19"/>
  <c r="EN214" i="19"/>
  <c r="EN178" i="19"/>
  <c r="EN55" i="19"/>
  <c r="EN7" i="19"/>
  <c r="EO242" i="19"/>
  <c r="EO180" i="19"/>
  <c r="EO89" i="19"/>
  <c r="ES229" i="19"/>
  <c r="ES58" i="19"/>
  <c r="CK261" i="19"/>
  <c r="CK67" i="19"/>
  <c r="CK224" i="19"/>
  <c r="CK49" i="19"/>
  <c r="CR137" i="19"/>
  <c r="CK292" i="19"/>
  <c r="CK280" i="19"/>
  <c r="CK268" i="19"/>
  <c r="CK256" i="19"/>
  <c r="CK244" i="19"/>
  <c r="CK232" i="19"/>
  <c r="CK220" i="19"/>
  <c r="CK208" i="19"/>
  <c r="CK196" i="19"/>
  <c r="CK184" i="19"/>
  <c r="CK172" i="19"/>
  <c r="CK160" i="19"/>
  <c r="CK148" i="19"/>
  <c r="CK135" i="19"/>
  <c r="CK122" i="19"/>
  <c r="CK109" i="19"/>
  <c r="CK93" i="19"/>
  <c r="CK78" i="19"/>
  <c r="CK61" i="19"/>
  <c r="CK42" i="19"/>
  <c r="CK25" i="19"/>
  <c r="CK6" i="19"/>
  <c r="CR280" i="19"/>
  <c r="CR261" i="19"/>
  <c r="CR244" i="19"/>
  <c r="CR225" i="19"/>
  <c r="CR208" i="19"/>
  <c r="CR189" i="19"/>
  <c r="CR172" i="19"/>
  <c r="CR153" i="19"/>
  <c r="CR130" i="19"/>
  <c r="CR106" i="19"/>
  <c r="CR82" i="19"/>
  <c r="CR58" i="19"/>
  <c r="CR34" i="19"/>
  <c r="EN245" i="19"/>
  <c r="EN209" i="19"/>
  <c r="EN173" i="19"/>
  <c r="EN135" i="19"/>
  <c r="EN92" i="19"/>
  <c r="EN48" i="19"/>
  <c r="EO293" i="19"/>
  <c r="EO234" i="19"/>
  <c r="EO173" i="19"/>
  <c r="EO86" i="19"/>
  <c r="ES228" i="19"/>
  <c r="ES55" i="19"/>
  <c r="CK225" i="19"/>
  <c r="CK86" i="19"/>
  <c r="CR13" i="19"/>
  <c r="CR25" i="19"/>
  <c r="CR37" i="19"/>
  <c r="CR49" i="19"/>
  <c r="CR61" i="19"/>
  <c r="CR73" i="19"/>
  <c r="CR85" i="19"/>
  <c r="CR97" i="19"/>
  <c r="CR109" i="19"/>
  <c r="CR121" i="19"/>
  <c r="CR133" i="19"/>
  <c r="CR145" i="19"/>
  <c r="CR157" i="19"/>
  <c r="CR169" i="19"/>
  <c r="CR181" i="19"/>
  <c r="CR193" i="19"/>
  <c r="CR205" i="19"/>
  <c r="CR217" i="19"/>
  <c r="CR229" i="19"/>
  <c r="CR241" i="19"/>
  <c r="CR253" i="19"/>
  <c r="CR265" i="19"/>
  <c r="CR277" i="19"/>
  <c r="CR289" i="19"/>
  <c r="CR14" i="19"/>
  <c r="CR26" i="19"/>
  <c r="CR38" i="19"/>
  <c r="CR50" i="19"/>
  <c r="CR62" i="19"/>
  <c r="CR74" i="19"/>
  <c r="CR86" i="19"/>
  <c r="CR98" i="19"/>
  <c r="CR110" i="19"/>
  <c r="CR122" i="19"/>
  <c r="CR134" i="19"/>
  <c r="CR146" i="19"/>
  <c r="CR158" i="19"/>
  <c r="CR170" i="19"/>
  <c r="CR182" i="19"/>
  <c r="CR194" i="19"/>
  <c r="CR206" i="19"/>
  <c r="CR218" i="19"/>
  <c r="CR230" i="19"/>
  <c r="CR242" i="19"/>
  <c r="CR254" i="19"/>
  <c r="CR266" i="19"/>
  <c r="CR278" i="19"/>
  <c r="CR290" i="19"/>
  <c r="CR15" i="19"/>
  <c r="CR27" i="19"/>
  <c r="CR39" i="19"/>
  <c r="CR51" i="19"/>
  <c r="CR63" i="19"/>
  <c r="CR75" i="19"/>
  <c r="CR87" i="19"/>
  <c r="CR99" i="19"/>
  <c r="CR111" i="19"/>
  <c r="CR123" i="19"/>
  <c r="CR135" i="19"/>
  <c r="CR147" i="19"/>
  <c r="CR159" i="19"/>
  <c r="CR171" i="19"/>
  <c r="CR183" i="19"/>
  <c r="CR195" i="19"/>
  <c r="CR207" i="19"/>
  <c r="CR219" i="19"/>
  <c r="CR231" i="19"/>
  <c r="CR243" i="19"/>
  <c r="CR255" i="19"/>
  <c r="CR267" i="19"/>
  <c r="CR279" i="19"/>
  <c r="CR291" i="19"/>
  <c r="CR6" i="19"/>
  <c r="CR18" i="19"/>
  <c r="CR30" i="19"/>
  <c r="CR42" i="19"/>
  <c r="CR54" i="19"/>
  <c r="CR66" i="19"/>
  <c r="CR78" i="19"/>
  <c r="CR90" i="19"/>
  <c r="CR102" i="19"/>
  <c r="CR114" i="19"/>
  <c r="CR126" i="19"/>
  <c r="CR138" i="19"/>
  <c r="CR7" i="19"/>
  <c r="CR19" i="19"/>
  <c r="CR31" i="19"/>
  <c r="CR43" i="19"/>
  <c r="CR55" i="19"/>
  <c r="CR67" i="19"/>
  <c r="CR79" i="19"/>
  <c r="CR91" i="19"/>
  <c r="CR103" i="19"/>
  <c r="CR115" i="19"/>
  <c r="CR127" i="19"/>
  <c r="CR139" i="19"/>
  <c r="CR151" i="19"/>
  <c r="CR163" i="19"/>
  <c r="CR175" i="19"/>
  <c r="CR187" i="19"/>
  <c r="CR199" i="19"/>
  <c r="CR211" i="19"/>
  <c r="CR223" i="19"/>
  <c r="CR235" i="19"/>
  <c r="CR247" i="19"/>
  <c r="CR259" i="19"/>
  <c r="CR271" i="19"/>
  <c r="CR283" i="19"/>
  <c r="CR295" i="19"/>
  <c r="CR8" i="19"/>
  <c r="CR20" i="19"/>
  <c r="CR32" i="19"/>
  <c r="CR44" i="19"/>
  <c r="CR56" i="19"/>
  <c r="CR68" i="19"/>
  <c r="CR80" i="19"/>
  <c r="CR92" i="19"/>
  <c r="CR104" i="19"/>
  <c r="CR116" i="19"/>
  <c r="CR128" i="19"/>
  <c r="CR140" i="19"/>
  <c r="CR152" i="19"/>
  <c r="CK260" i="19"/>
  <c r="CK176" i="19"/>
  <c r="CK113" i="19"/>
  <c r="CR285" i="19"/>
  <c r="CR113" i="19"/>
  <c r="FI4" i="19"/>
  <c r="FI16" i="19"/>
  <c r="FI28" i="19"/>
  <c r="FI40" i="19"/>
  <c r="FI52" i="19"/>
  <c r="FI64" i="19"/>
  <c r="FI76" i="19"/>
  <c r="FI88" i="19"/>
  <c r="FI100" i="19"/>
  <c r="FI112" i="19"/>
  <c r="FI124" i="19"/>
  <c r="FI136" i="19"/>
  <c r="FI148" i="19"/>
  <c r="FI160" i="19"/>
  <c r="FI172" i="19"/>
  <c r="FI184" i="19"/>
  <c r="FI196" i="19"/>
  <c r="FI208" i="19"/>
  <c r="FI220" i="19"/>
  <c r="FI232" i="19"/>
  <c r="FI244" i="19"/>
  <c r="FI256" i="19"/>
  <c r="FI268" i="19"/>
  <c r="FI280" i="19"/>
  <c r="FI292" i="19"/>
  <c r="FI5" i="19"/>
  <c r="FI17" i="19"/>
  <c r="FI29" i="19"/>
  <c r="FI41" i="19"/>
  <c r="FI53" i="19"/>
  <c r="FI65" i="19"/>
  <c r="FI77" i="19"/>
  <c r="FI89" i="19"/>
  <c r="FI101" i="19"/>
  <c r="FI113" i="19"/>
  <c r="FI125" i="19"/>
  <c r="FI137" i="19"/>
  <c r="FI149" i="19"/>
  <c r="FI161" i="19"/>
  <c r="FI173" i="19"/>
  <c r="FI185" i="19"/>
  <c r="FI197" i="19"/>
  <c r="FI209" i="19"/>
  <c r="FI221" i="19"/>
  <c r="FI233" i="19"/>
  <c r="FI245" i="19"/>
  <c r="FI257" i="19"/>
  <c r="FI269" i="19"/>
  <c r="FI281" i="19"/>
  <c r="FI293" i="19"/>
  <c r="FI6" i="19"/>
  <c r="FI18" i="19"/>
  <c r="FI30" i="19"/>
  <c r="FI42" i="19"/>
  <c r="FI54" i="19"/>
  <c r="FI66" i="19"/>
  <c r="FI78" i="19"/>
  <c r="FI90" i="19"/>
  <c r="FI102" i="19"/>
  <c r="FI114" i="19"/>
  <c r="FI126" i="19"/>
  <c r="FI138" i="19"/>
  <c r="FI150" i="19"/>
  <c r="FI162" i="19"/>
  <c r="FI174" i="19"/>
  <c r="FI186" i="19"/>
  <c r="FI198" i="19"/>
  <c r="FI210" i="19"/>
  <c r="FI222" i="19"/>
  <c r="FI234" i="19"/>
  <c r="FI246" i="19"/>
  <c r="FI258" i="19"/>
  <c r="FI270" i="19"/>
  <c r="FI282" i="19"/>
  <c r="FI7" i="19"/>
  <c r="FI19" i="19"/>
  <c r="FI31" i="19"/>
  <c r="FI43" i="19"/>
  <c r="FI55" i="19"/>
  <c r="FI67" i="19"/>
  <c r="FI79" i="19"/>
  <c r="FI91" i="19"/>
  <c r="FI103" i="19"/>
  <c r="FI115" i="19"/>
  <c r="FI127" i="19"/>
  <c r="FI139" i="19"/>
  <c r="FI151" i="19"/>
  <c r="FI163" i="19"/>
  <c r="FI175" i="19"/>
  <c r="FI187" i="19"/>
  <c r="FI199" i="19"/>
  <c r="FI211" i="19"/>
  <c r="FI223" i="19"/>
  <c r="FI235" i="19"/>
  <c r="FI247" i="19"/>
  <c r="FI259" i="19"/>
  <c r="FI271" i="19"/>
  <c r="FI283" i="19"/>
  <c r="FI295" i="19"/>
  <c r="FI8" i="19"/>
  <c r="FI20" i="19"/>
  <c r="FI32" i="19"/>
  <c r="FI44" i="19"/>
  <c r="FI56" i="19"/>
  <c r="FI68" i="19"/>
  <c r="FI80" i="19"/>
  <c r="FI92" i="19"/>
  <c r="FI104" i="19"/>
  <c r="FI116" i="19"/>
  <c r="FI128" i="19"/>
  <c r="FI140" i="19"/>
  <c r="FI152" i="19"/>
  <c r="FI164" i="19"/>
  <c r="FI176" i="19"/>
  <c r="FI188" i="19"/>
  <c r="FI200" i="19"/>
  <c r="FI212" i="19"/>
  <c r="FI224" i="19"/>
  <c r="FI236" i="19"/>
  <c r="FI248" i="19"/>
  <c r="FI260" i="19"/>
  <c r="FI272" i="19"/>
  <c r="FI284" i="19"/>
  <c r="FI3" i="19"/>
  <c r="FI9" i="19"/>
  <c r="FI21" i="19"/>
  <c r="FI33" i="19"/>
  <c r="FI45" i="19"/>
  <c r="FI57" i="19"/>
  <c r="FI69" i="19"/>
  <c r="FI81" i="19"/>
  <c r="FI93" i="19"/>
  <c r="FI105" i="19"/>
  <c r="FI117" i="19"/>
  <c r="FI129" i="19"/>
  <c r="FI141" i="19"/>
  <c r="FI153" i="19"/>
  <c r="FI165" i="19"/>
  <c r="FI177" i="19"/>
  <c r="FI189" i="19"/>
  <c r="FI201" i="19"/>
  <c r="FI213" i="19"/>
  <c r="FI225" i="19"/>
  <c r="FI237" i="19"/>
  <c r="FI249" i="19"/>
  <c r="FI261" i="19"/>
  <c r="FI273" i="19"/>
  <c r="FI285" i="19"/>
  <c r="FI10" i="19"/>
  <c r="FI22" i="19"/>
  <c r="FI34" i="19"/>
  <c r="FI46" i="19"/>
  <c r="FI58" i="19"/>
  <c r="FI70" i="19"/>
  <c r="FI82" i="19"/>
  <c r="FI94" i="19"/>
  <c r="FI106" i="19"/>
  <c r="FI118" i="19"/>
  <c r="FI130" i="19"/>
  <c r="FI142" i="19"/>
  <c r="FI154" i="19"/>
  <c r="FI166" i="19"/>
  <c r="FI178" i="19"/>
  <c r="FI190" i="19"/>
  <c r="FI202" i="19"/>
  <c r="FI214" i="19"/>
  <c r="FI226" i="19"/>
  <c r="FI238" i="19"/>
  <c r="FI250" i="19"/>
  <c r="FI262" i="19"/>
  <c r="FI274" i="19"/>
  <c r="FI286" i="19"/>
  <c r="FI11" i="19"/>
  <c r="FI23" i="19"/>
  <c r="FI35" i="19"/>
  <c r="FI47" i="19"/>
  <c r="FI59" i="19"/>
  <c r="FI71" i="19"/>
  <c r="FI83" i="19"/>
  <c r="FI95" i="19"/>
  <c r="FI107" i="19"/>
  <c r="FI119" i="19"/>
  <c r="FI131" i="19"/>
  <c r="FI143" i="19"/>
  <c r="FI155" i="19"/>
  <c r="FI167" i="19"/>
  <c r="FI179" i="19"/>
  <c r="FI191" i="19"/>
  <c r="FI203" i="19"/>
  <c r="FI215" i="19"/>
  <c r="FI227" i="19"/>
  <c r="FI239" i="19"/>
  <c r="FI251" i="19"/>
  <c r="FI263" i="19"/>
  <c r="FI275" i="19"/>
  <c r="FI287" i="19"/>
  <c r="FI12" i="19"/>
  <c r="FI24" i="19"/>
  <c r="FI36" i="19"/>
  <c r="FI48" i="19"/>
  <c r="FI60" i="19"/>
  <c r="FI72" i="19"/>
  <c r="FI84" i="19"/>
  <c r="FI96" i="19"/>
  <c r="FI108" i="19"/>
  <c r="FI120" i="19"/>
  <c r="FI132" i="19"/>
  <c r="FI144" i="19"/>
  <c r="FI156" i="19"/>
  <c r="FI168" i="19"/>
  <c r="FI180" i="19"/>
  <c r="FI192" i="19"/>
  <c r="FI204" i="19"/>
  <c r="FI216" i="19"/>
  <c r="FI228" i="19"/>
  <c r="FI240" i="19"/>
  <c r="FI252" i="19"/>
  <c r="FI264" i="19"/>
  <c r="FI13" i="19"/>
  <c r="FI25" i="19"/>
  <c r="FI37" i="19"/>
  <c r="FI49" i="19"/>
  <c r="FI61" i="19"/>
  <c r="FI73" i="19"/>
  <c r="FI85" i="19"/>
  <c r="FI97" i="19"/>
  <c r="FI109" i="19"/>
  <c r="FI121" i="19"/>
  <c r="FI133" i="19"/>
  <c r="FI145" i="19"/>
  <c r="FI157" i="19"/>
  <c r="FI169" i="19"/>
  <c r="FI181" i="19"/>
  <c r="FI193" i="19"/>
  <c r="FI205" i="19"/>
  <c r="FI217" i="19"/>
  <c r="FI229" i="19"/>
  <c r="FI241" i="19"/>
  <c r="FI253" i="19"/>
  <c r="FI265" i="19"/>
  <c r="FI277" i="19"/>
  <c r="FI289" i="19"/>
  <c r="FI14" i="19"/>
  <c r="FI26" i="19"/>
  <c r="FI38" i="19"/>
  <c r="FI50" i="19"/>
  <c r="FI62" i="19"/>
  <c r="FI74" i="19"/>
  <c r="FI86" i="19"/>
  <c r="FI98" i="19"/>
  <c r="FI110" i="19"/>
  <c r="FI122" i="19"/>
  <c r="FI134" i="19"/>
  <c r="FI146" i="19"/>
  <c r="FI158" i="19"/>
  <c r="FI170" i="19"/>
  <c r="FI182" i="19"/>
  <c r="FI194" i="19"/>
  <c r="FI206" i="19"/>
  <c r="FI218" i="19"/>
  <c r="FI230" i="19"/>
  <c r="FI242" i="19"/>
  <c r="FI254" i="19"/>
  <c r="FI266" i="19"/>
  <c r="FI278" i="19"/>
  <c r="FI290" i="19"/>
  <c r="FI15" i="19"/>
  <c r="FI159" i="19"/>
  <c r="FI288" i="19"/>
  <c r="FI27" i="19"/>
  <c r="FI171" i="19"/>
  <c r="FI291" i="19"/>
  <c r="FI39" i="19"/>
  <c r="FI183" i="19"/>
  <c r="FI294" i="19"/>
  <c r="FI51" i="19"/>
  <c r="FI195" i="19"/>
  <c r="FI63" i="19"/>
  <c r="FI207" i="19"/>
  <c r="FI75" i="19"/>
  <c r="FI219" i="19"/>
  <c r="FI87" i="19"/>
  <c r="FI231" i="19"/>
  <c r="FI99" i="19"/>
  <c r="FI243" i="19"/>
  <c r="FI111" i="19"/>
  <c r="FI255" i="19"/>
  <c r="FI123" i="19"/>
  <c r="FI267" i="19"/>
  <c r="CK291" i="19"/>
  <c r="CK279" i="19"/>
  <c r="CK267" i="19"/>
  <c r="CK255" i="19"/>
  <c r="CK243" i="19"/>
  <c r="CK231" i="19"/>
  <c r="CK219" i="19"/>
  <c r="CK207" i="19"/>
  <c r="CK195" i="19"/>
  <c r="CK183" i="19"/>
  <c r="CK171" i="19"/>
  <c r="CK159" i="19"/>
  <c r="CK147" i="19"/>
  <c r="CK134" i="19"/>
  <c r="CK121" i="19"/>
  <c r="CK107" i="19"/>
  <c r="CK92" i="19"/>
  <c r="CK77" i="19"/>
  <c r="CK57" i="19"/>
  <c r="CK41" i="19"/>
  <c r="CK21" i="19"/>
  <c r="CR3" i="19"/>
  <c r="CR276" i="19"/>
  <c r="CR260" i="19"/>
  <c r="CR240" i="19"/>
  <c r="CR224" i="19"/>
  <c r="CR204" i="19"/>
  <c r="CR188" i="19"/>
  <c r="CR168" i="19"/>
  <c r="CR150" i="19"/>
  <c r="CR129" i="19"/>
  <c r="CR105" i="19"/>
  <c r="CR81" i="19"/>
  <c r="CR57" i="19"/>
  <c r="CR33" i="19"/>
  <c r="CR9" i="19"/>
  <c r="EN278" i="19"/>
  <c r="EN244" i="19"/>
  <c r="EN208" i="19"/>
  <c r="EN172" i="19"/>
  <c r="EN134" i="19"/>
  <c r="EN91" i="19"/>
  <c r="EN47" i="19"/>
  <c r="EO292" i="19"/>
  <c r="EO233" i="19"/>
  <c r="EO170" i="19"/>
  <c r="EO67" i="19"/>
  <c r="ES202" i="19"/>
  <c r="ES28" i="19"/>
  <c r="CK249" i="19"/>
  <c r="CK127" i="19"/>
  <c r="CK236" i="19"/>
  <c r="CK85" i="19"/>
  <c r="CR177" i="19"/>
  <c r="CK290" i="19"/>
  <c r="CK278" i="19"/>
  <c r="CK266" i="19"/>
  <c r="CK254" i="19"/>
  <c r="CK242" i="19"/>
  <c r="CK230" i="19"/>
  <c r="CK218" i="19"/>
  <c r="CK206" i="19"/>
  <c r="CK194" i="19"/>
  <c r="CK182" i="19"/>
  <c r="CK170" i="19"/>
  <c r="CK158" i="19"/>
  <c r="CK146" i="19"/>
  <c r="CK133" i="19"/>
  <c r="CK120" i="19"/>
  <c r="CK105" i="19"/>
  <c r="CK91" i="19"/>
  <c r="CK75" i="19"/>
  <c r="CK56" i="19"/>
  <c r="CK39" i="19"/>
  <c r="CK20" i="19"/>
  <c r="CR294" i="19"/>
  <c r="CR275" i="19"/>
  <c r="CR258" i="19"/>
  <c r="CR239" i="19"/>
  <c r="CR222" i="19"/>
  <c r="CR203" i="19"/>
  <c r="CR186" i="19"/>
  <c r="CR167" i="19"/>
  <c r="CR149" i="19"/>
  <c r="CR125" i="19"/>
  <c r="CR101" i="19"/>
  <c r="CR77" i="19"/>
  <c r="CR53" i="19"/>
  <c r="CR29" i="19"/>
  <c r="CR5" i="19"/>
  <c r="EN274" i="19"/>
  <c r="EN243" i="19"/>
  <c r="EN207" i="19"/>
  <c r="EN171" i="19"/>
  <c r="EN133" i="19"/>
  <c r="EN90" i="19"/>
  <c r="EN45" i="19"/>
  <c r="EO290" i="19"/>
  <c r="EO230" i="19"/>
  <c r="EO168" i="19"/>
  <c r="EO66" i="19"/>
  <c r="ES199" i="19"/>
  <c r="ES25" i="19"/>
  <c r="CK285" i="19"/>
  <c r="CK201" i="19"/>
  <c r="CK114" i="19"/>
  <c r="CK31" i="19"/>
  <c r="CK272" i="19"/>
  <c r="CK139" i="19"/>
  <c r="CR249" i="19"/>
  <c r="CR65" i="19"/>
  <c r="CK289" i="19"/>
  <c r="CK277" i="19"/>
  <c r="CK265" i="19"/>
  <c r="CK253" i="19"/>
  <c r="CK241" i="19"/>
  <c r="CK229" i="19"/>
  <c r="CK217" i="19"/>
  <c r="CK205" i="19"/>
  <c r="CK193" i="19"/>
  <c r="CK181" i="19"/>
  <c r="CK169" i="19"/>
  <c r="CK157" i="19"/>
  <c r="CK145" i="19"/>
  <c r="CK132" i="19"/>
  <c r="CK119" i="19"/>
  <c r="CK104" i="19"/>
  <c r="CK90" i="19"/>
  <c r="CK74" i="19"/>
  <c r="CK55" i="19"/>
  <c r="CK38" i="19"/>
  <c r="CK19" i="19"/>
  <c r="CR293" i="19"/>
  <c r="CR274" i="19"/>
  <c r="CR257" i="19"/>
  <c r="CR238" i="19"/>
  <c r="CR221" i="19"/>
  <c r="CR202" i="19"/>
  <c r="CR185" i="19"/>
  <c r="CR166" i="19"/>
  <c r="CR148" i="19"/>
  <c r="CR124" i="19"/>
  <c r="CR100" i="19"/>
  <c r="CR76" i="19"/>
  <c r="CR52" i="19"/>
  <c r="CR28" i="19"/>
  <c r="CR4" i="19"/>
  <c r="EN269" i="19"/>
  <c r="EN238" i="19"/>
  <c r="EN202" i="19"/>
  <c r="EN166" i="19"/>
  <c r="EN127" i="19"/>
  <c r="EN84" i="19"/>
  <c r="EN38" i="19"/>
  <c r="EO282" i="19"/>
  <c r="EO222" i="19"/>
  <c r="EO161" i="19"/>
  <c r="EO47" i="19"/>
  <c r="ES172" i="19"/>
  <c r="FI279" i="19"/>
  <c r="CK165" i="19"/>
  <c r="CK14" i="19"/>
  <c r="CK212" i="19"/>
  <c r="CK66" i="19"/>
  <c r="CR213" i="19"/>
  <c r="CR41" i="19"/>
  <c r="CK288" i="19"/>
  <c r="CK276" i="19"/>
  <c r="CK264" i="19"/>
  <c r="CK252" i="19"/>
  <c r="CK240" i="19"/>
  <c r="CK228" i="19"/>
  <c r="CK216" i="19"/>
  <c r="CK204" i="19"/>
  <c r="CK192" i="19"/>
  <c r="CK180" i="19"/>
  <c r="CK168" i="19"/>
  <c r="CK156" i="19"/>
  <c r="CK144" i="19"/>
  <c r="CK131" i="19"/>
  <c r="CK117" i="19"/>
  <c r="CK103" i="19"/>
  <c r="CK89" i="19"/>
  <c r="CK73" i="19"/>
  <c r="CK54" i="19"/>
  <c r="CK37" i="19"/>
  <c r="CK18" i="19"/>
  <c r="CR292" i="19"/>
  <c r="CR273" i="19"/>
  <c r="CR256" i="19"/>
  <c r="CR237" i="19"/>
  <c r="CR220" i="19"/>
  <c r="CR201" i="19"/>
  <c r="CR184" i="19"/>
  <c r="CR165" i="19"/>
  <c r="CR144" i="19"/>
  <c r="CR120" i="19"/>
  <c r="CR96" i="19"/>
  <c r="CR72" i="19"/>
  <c r="CR48" i="19"/>
  <c r="CR24" i="19"/>
  <c r="EN293" i="19"/>
  <c r="EN268" i="19"/>
  <c r="EN233" i="19"/>
  <c r="EN197" i="19"/>
  <c r="EN161" i="19"/>
  <c r="EN121" i="19"/>
  <c r="EN78" i="19"/>
  <c r="EN32" i="19"/>
  <c r="EO275" i="19"/>
  <c r="EO212" i="19"/>
  <c r="EO151" i="19"/>
  <c r="EO44" i="19"/>
  <c r="ES169" i="19"/>
  <c r="FI276" i="19"/>
  <c r="CK237" i="19"/>
  <c r="CK100" i="19"/>
  <c r="CK284" i="19"/>
  <c r="CK188" i="19"/>
  <c r="CK99" i="19"/>
  <c r="CR268" i="19"/>
  <c r="CR89" i="19"/>
  <c r="CK287" i="19"/>
  <c r="CK275" i="19"/>
  <c r="CK263" i="19"/>
  <c r="CK251" i="19"/>
  <c r="CK239" i="19"/>
  <c r="CK227" i="19"/>
  <c r="CK215" i="19"/>
  <c r="CK203" i="19"/>
  <c r="CK191" i="19"/>
  <c r="CK179" i="19"/>
  <c r="CK167" i="19"/>
  <c r="CK155" i="19"/>
  <c r="CK143" i="19"/>
  <c r="CK129" i="19"/>
  <c r="CK116" i="19"/>
  <c r="CK102" i="19"/>
  <c r="CK88" i="19"/>
  <c r="CK69" i="19"/>
  <c r="CK53" i="19"/>
  <c r="CK33" i="19"/>
  <c r="CK17" i="19"/>
  <c r="CR288" i="19"/>
  <c r="CR272" i="19"/>
  <c r="CR252" i="19"/>
  <c r="CR236" i="19"/>
  <c r="CR216" i="19"/>
  <c r="CR200" i="19"/>
  <c r="CR180" i="19"/>
  <c r="CR164" i="19"/>
  <c r="CR143" i="19"/>
  <c r="CR119" i="19"/>
  <c r="CR95" i="19"/>
  <c r="CR71" i="19"/>
  <c r="CR47" i="19"/>
  <c r="CR23" i="19"/>
  <c r="EN292" i="19"/>
  <c r="EN267" i="19"/>
  <c r="EN232" i="19"/>
  <c r="EN196" i="19"/>
  <c r="EN160" i="19"/>
  <c r="EN120" i="19"/>
  <c r="EN76" i="19"/>
  <c r="EN31" i="19"/>
  <c r="EO272" i="19"/>
  <c r="EO211" i="19"/>
  <c r="EO150" i="19"/>
  <c r="EO23" i="19"/>
  <c r="ES144" i="19"/>
  <c r="FI147" i="19"/>
  <c r="CK273" i="19"/>
  <c r="CK140" i="19"/>
  <c r="CK248" i="19"/>
  <c r="CK126" i="19"/>
  <c r="CR232" i="19"/>
  <c r="CR17" i="19"/>
  <c r="CK3" i="19"/>
  <c r="CK286" i="19"/>
  <c r="CK274" i="19"/>
  <c r="CK262" i="19"/>
  <c r="CK250" i="19"/>
  <c r="CK238" i="19"/>
  <c r="CK226" i="19"/>
  <c r="CK214" i="19"/>
  <c r="CK202" i="19"/>
  <c r="CK190" i="19"/>
  <c r="CK178" i="19"/>
  <c r="CK166" i="19"/>
  <c r="CK154" i="19"/>
  <c r="CK141" i="19"/>
  <c r="CK128" i="19"/>
  <c r="CK115" i="19"/>
  <c r="CK101" i="19"/>
  <c r="CK87" i="19"/>
  <c r="CK68" i="19"/>
  <c r="CK51" i="19"/>
  <c r="CK32" i="19"/>
  <c r="CK15" i="19"/>
  <c r="CR287" i="19"/>
  <c r="CR270" i="19"/>
  <c r="CR251" i="19"/>
  <c r="CR234" i="19"/>
  <c r="CR215" i="19"/>
  <c r="CR198" i="19"/>
  <c r="CR179" i="19"/>
  <c r="CR162" i="19"/>
  <c r="CR142" i="19"/>
  <c r="CR118" i="19"/>
  <c r="CR94" i="19"/>
  <c r="CR70" i="19"/>
  <c r="CR46" i="19"/>
  <c r="CR22" i="19"/>
  <c r="EN291" i="19"/>
  <c r="EN266" i="19"/>
  <c r="EN231" i="19"/>
  <c r="EN195" i="19"/>
  <c r="EN159" i="19"/>
  <c r="EN119" i="19"/>
  <c r="EN75" i="19"/>
  <c r="EN30" i="19"/>
  <c r="EO271" i="19"/>
  <c r="EO210" i="19"/>
  <c r="EO149" i="19"/>
  <c r="EO20" i="19"/>
  <c r="ES142" i="19"/>
  <c r="FI135" i="19"/>
  <c r="T7" i="20"/>
  <c r="S7" i="20"/>
  <c r="L306" i="20"/>
  <c r="L305" i="20"/>
  <c r="L304" i="20"/>
  <c r="O306" i="20"/>
  <c r="O305" i="20"/>
  <c r="O304" i="20"/>
  <c r="Q306" i="20"/>
  <c r="N306" i="20"/>
  <c r="M306" i="20"/>
  <c r="M304" i="20"/>
  <c r="N304" i="20"/>
  <c r="Q304" i="20"/>
  <c r="Q305" i="20"/>
  <c r="N305" i="20"/>
  <c r="M305" i="20"/>
  <c r="EN104" i="19" l="1"/>
  <c r="CR196" i="19"/>
  <c r="CR156" i="19"/>
  <c r="EN42" i="19"/>
  <c r="EN29" i="19"/>
  <c r="CR161" i="19"/>
  <c r="EN249" i="19"/>
  <c r="EN242" i="19"/>
  <c r="EN237" i="19"/>
  <c r="CR228" i="19"/>
  <c r="EN44" i="19"/>
  <c r="EN189" i="19"/>
  <c r="CR248" i="19"/>
  <c r="EN277" i="19"/>
  <c r="EN111" i="19"/>
  <c r="EN57" i="19"/>
  <c r="EN136" i="19"/>
  <c r="EN221" i="19"/>
  <c r="EN279" i="19"/>
  <c r="EN98" i="19"/>
  <c r="EN147" i="19"/>
  <c r="EN256" i="19"/>
  <c r="CR264" i="19"/>
  <c r="EN230" i="19"/>
  <c r="EN11" i="19"/>
  <c r="EN167" i="19"/>
  <c r="EN3" i="19"/>
  <c r="EN93" i="19"/>
  <c r="CR69" i="19"/>
  <c r="EN257" i="19"/>
  <c r="EN141" i="19"/>
  <c r="EN183" i="19"/>
  <c r="EN285" i="19"/>
  <c r="CR284" i="19"/>
  <c r="EN206" i="19"/>
  <c r="EN264" i="19"/>
  <c r="EN155" i="19"/>
  <c r="EN224" i="19"/>
  <c r="EN106" i="19"/>
  <c r="CR197" i="19"/>
  <c r="EN219" i="19"/>
  <c r="EN103" i="19"/>
  <c r="EN240" i="19"/>
  <c r="EN128" i="19"/>
  <c r="EN164" i="19"/>
  <c r="EN70" i="19"/>
  <c r="EN255" i="19"/>
  <c r="EN88" i="19"/>
  <c r="EN228" i="19"/>
  <c r="EN8" i="19"/>
  <c r="EN124" i="19"/>
  <c r="EN34" i="19"/>
  <c r="EN60" i="19"/>
  <c r="EN204" i="19"/>
  <c r="EN273" i="19"/>
  <c r="EN295" i="19"/>
  <c r="EN65" i="19"/>
  <c r="EN290" i="19"/>
  <c r="EN145" i="19"/>
  <c r="EN9" i="19"/>
  <c r="EN97" i="19"/>
  <c r="EN282" i="19"/>
  <c r="EN61" i="19"/>
  <c r="EN148" i="19"/>
  <c r="EN131" i="19"/>
  <c r="EN203" i="19"/>
  <c r="EN37" i="19"/>
  <c r="EN210" i="19"/>
  <c r="EN112" i="19"/>
  <c r="EN226" i="19"/>
  <c r="EN170" i="19"/>
  <c r="EN265" i="19"/>
  <c r="EN87" i="19"/>
  <c r="EN192" i="19"/>
  <c r="EN287" i="19"/>
  <c r="EN85" i="19"/>
  <c r="EN177" i="19"/>
  <c r="EN284" i="19"/>
  <c r="EN110" i="19"/>
  <c r="EN211" i="19"/>
  <c r="EN270" i="19"/>
  <c r="EN79" i="19"/>
  <c r="EN22" i="19"/>
  <c r="EN4" i="19"/>
  <c r="EN158" i="19"/>
  <c r="EN253" i="19"/>
  <c r="EN73" i="19"/>
  <c r="EN180" i="19"/>
  <c r="EN275" i="19"/>
  <c r="EN71" i="19"/>
  <c r="EN165" i="19"/>
  <c r="EN272" i="19"/>
  <c r="EN96" i="19"/>
  <c r="EN199" i="19"/>
  <c r="EN258" i="19"/>
  <c r="EN64" i="19"/>
  <c r="EN137" i="19"/>
  <c r="EN185" i="19"/>
  <c r="EN23" i="19"/>
  <c r="EN146" i="19"/>
  <c r="EN241" i="19"/>
  <c r="EN59" i="19"/>
  <c r="EN168" i="19"/>
  <c r="EN239" i="19"/>
  <c r="EN56" i="19"/>
  <c r="EN153" i="19"/>
  <c r="EN260" i="19"/>
  <c r="EN81" i="19"/>
  <c r="EN163" i="19"/>
  <c r="EN246" i="19"/>
  <c r="EN49" i="19"/>
  <c r="EN101" i="19"/>
  <c r="EN132" i="19"/>
  <c r="EN229" i="19"/>
  <c r="EN43" i="19"/>
  <c r="EN156" i="19"/>
  <c r="EN227" i="19"/>
  <c r="EN39" i="19"/>
  <c r="EN140" i="19"/>
  <c r="EN248" i="19"/>
  <c r="EN67" i="19"/>
  <c r="EN151" i="19"/>
  <c r="EN234" i="19"/>
  <c r="EN33" i="19"/>
  <c r="EN89" i="19"/>
  <c r="EN105" i="19"/>
  <c r="EN117" i="19"/>
  <c r="EN217" i="19"/>
  <c r="EN26" i="19"/>
  <c r="EN115" i="19"/>
  <c r="EN215" i="19"/>
  <c r="EN24" i="19"/>
  <c r="EN126" i="19"/>
  <c r="EN236" i="19"/>
  <c r="EN20" i="19"/>
  <c r="EN138" i="19"/>
  <c r="EN222" i="19"/>
  <c r="EN142" i="19"/>
  <c r="EN77" i="19"/>
  <c r="EN188" i="19"/>
  <c r="EN283" i="19"/>
  <c r="EN109" i="19"/>
  <c r="EN198" i="19"/>
  <c r="EN94" i="19"/>
  <c r="EN53" i="19"/>
  <c r="EN220" i="19"/>
  <c r="EN254" i="19"/>
  <c r="EN74" i="19"/>
  <c r="EN181" i="19"/>
  <c r="EN252" i="19"/>
  <c r="EN72" i="19"/>
  <c r="EN179" i="19"/>
  <c r="EN261" i="19"/>
  <c r="EN83" i="19"/>
  <c r="EN176" i="19"/>
  <c r="EN271" i="19"/>
  <c r="EN95" i="19"/>
  <c r="EN174" i="19"/>
  <c r="EN82" i="19"/>
  <c r="EN41" i="19"/>
  <c r="EN149" i="19"/>
  <c r="EN152" i="19"/>
  <c r="EN247" i="19"/>
  <c r="EN66" i="19"/>
  <c r="EN122" i="19"/>
  <c r="EN58" i="19"/>
  <c r="EN17" i="19"/>
  <c r="EN218" i="19"/>
  <c r="EN289" i="19"/>
  <c r="EN116" i="19"/>
  <c r="EN216" i="19"/>
  <c r="EN25" i="19"/>
  <c r="EN143" i="19"/>
  <c r="EN201" i="19"/>
  <c r="EN6" i="19"/>
  <c r="EN139" i="19"/>
  <c r="EN235" i="19"/>
  <c r="EN35" i="19"/>
  <c r="EN108" i="19"/>
  <c r="EN46" i="19"/>
  <c r="EN52" i="19"/>
  <c r="EN69" i="19"/>
  <c r="EN154" i="19"/>
  <c r="EN15" i="19"/>
  <c r="EN14" i="19"/>
  <c r="CR112" i="19"/>
  <c r="EN194" i="19"/>
  <c r="EN27" i="19"/>
  <c r="EN169" i="19"/>
  <c r="EN288" i="19"/>
  <c r="EN144" i="19"/>
  <c r="EN263" i="19"/>
  <c r="EN114" i="19"/>
  <c r="EN225" i="19"/>
  <c r="EN68" i="19"/>
  <c r="EN212" i="19"/>
  <c r="EN51" i="19"/>
  <c r="EN187" i="19"/>
  <c r="EN19" i="19"/>
  <c r="EN162" i="19"/>
  <c r="EN130" i="19"/>
  <c r="EN125" i="19"/>
  <c r="EN40" i="19"/>
  <c r="EN286" i="19"/>
  <c r="CR45" i="19"/>
  <c r="EN190" i="19"/>
  <c r="EN262" i="19"/>
  <c r="EN62" i="19"/>
  <c r="CR136" i="19"/>
  <c r="EN182" i="19"/>
  <c r="EN12" i="19"/>
  <c r="EN157" i="19"/>
  <c r="EN276" i="19"/>
  <c r="EN129" i="19"/>
  <c r="EN251" i="19"/>
  <c r="EN99" i="19"/>
  <c r="EN213" i="19"/>
  <c r="EN54" i="19"/>
  <c r="EN200" i="19"/>
  <c r="EN36" i="19"/>
  <c r="EN175" i="19"/>
  <c r="EN294" i="19"/>
  <c r="EN150" i="19"/>
  <c r="EN118" i="19"/>
  <c r="EN113" i="19"/>
  <c r="EN28" i="19"/>
  <c r="CR233" i="19"/>
  <c r="CR286" i="19"/>
  <c r="CR141" i="19"/>
  <c r="CR214" i="19"/>
  <c r="EN107" i="19"/>
  <c r="EN50" i="19"/>
  <c r="EN186" i="19"/>
  <c r="EN18" i="19"/>
  <c r="EN10" i="19"/>
  <c r="EN5" i="19"/>
  <c r="AW297" i="19"/>
  <c r="R7" i="20"/>
  <c r="CJ298" i="19" l="1"/>
  <c r="IH242" i="19" l="1"/>
  <c r="IH11" i="19"/>
  <c r="IH29" i="19"/>
  <c r="IH173" i="19"/>
  <c r="IH128" i="19"/>
  <c r="IH90" i="19"/>
  <c r="IH83" i="19"/>
  <c r="IH55" i="19"/>
  <c r="IH199" i="19"/>
  <c r="IH261" i="19"/>
  <c r="IH57" i="19"/>
  <c r="IH61" i="19"/>
  <c r="IH4" i="19"/>
  <c r="IH158" i="19"/>
  <c r="IH253" i="19"/>
  <c r="IH46" i="19"/>
  <c r="IH267" i="19"/>
  <c r="IH224" i="19"/>
  <c r="IH212" i="19"/>
  <c r="IH169" i="19"/>
  <c r="IH22" i="19"/>
  <c r="IH70" i="19"/>
  <c r="IH231" i="19"/>
  <c r="IH284" i="19"/>
  <c r="IH246" i="19"/>
  <c r="IH3" i="19"/>
  <c r="IH79" i="19"/>
  <c r="IH81" i="19"/>
  <c r="IH107" i="19"/>
  <c r="IH287" i="19"/>
  <c r="IH82" i="19"/>
  <c r="IH49" i="19"/>
  <c r="IH108" i="19"/>
  <c r="IH192" i="19"/>
  <c r="IH255" i="19"/>
  <c r="IH177" i="19"/>
  <c r="IH279" i="19"/>
  <c r="IH237" i="19"/>
  <c r="IH281" i="19"/>
  <c r="IH76" i="19"/>
  <c r="IH35" i="19"/>
  <c r="IH65" i="19"/>
  <c r="IH209" i="19"/>
  <c r="IH225" i="19"/>
  <c r="IH126" i="19"/>
  <c r="IH176" i="19"/>
  <c r="IH91" i="19"/>
  <c r="IH235" i="19"/>
  <c r="IH85" i="19"/>
  <c r="IH93" i="19"/>
  <c r="IH290" i="19"/>
  <c r="IH191" i="19"/>
  <c r="IH119" i="19"/>
  <c r="IH205" i="19"/>
  <c r="IH202" i="19"/>
  <c r="IH40" i="19"/>
  <c r="IH195" i="19"/>
  <c r="IH185" i="19"/>
  <c r="IH69" i="19"/>
  <c r="IH194" i="19"/>
  <c r="IH96" i="19"/>
  <c r="IH248" i="19"/>
  <c r="IH64" i="19"/>
  <c r="IH92" i="19"/>
  <c r="IH94" i="19"/>
  <c r="IH97" i="19"/>
  <c r="IH120" i="19"/>
  <c r="IH228" i="19"/>
  <c r="IH291" i="19"/>
  <c r="IH273" i="19"/>
  <c r="IH172" i="19"/>
  <c r="IH226" i="19"/>
  <c r="IH282" i="19"/>
  <c r="IH88" i="19"/>
  <c r="IH20" i="19"/>
  <c r="IH77" i="19"/>
  <c r="IH221" i="19"/>
  <c r="IH238" i="19"/>
  <c r="IH138" i="19"/>
  <c r="IH260" i="19"/>
  <c r="IH103" i="19"/>
  <c r="IH247" i="19"/>
  <c r="IH133" i="19"/>
  <c r="IH105" i="19"/>
  <c r="IH50" i="19"/>
  <c r="IH263" i="19"/>
  <c r="IH203" i="19"/>
  <c r="IH12" i="19"/>
  <c r="IH52" i="19"/>
  <c r="IH102" i="19"/>
  <c r="IH274" i="19"/>
  <c r="IH59" i="19"/>
  <c r="IH23" i="19"/>
  <c r="IH156" i="19"/>
  <c r="IH243" i="19"/>
  <c r="IH256" i="19"/>
  <c r="IH53" i="19"/>
  <c r="IH197" i="19"/>
  <c r="IH114" i="19"/>
  <c r="IH223" i="19"/>
  <c r="IH37" i="19"/>
  <c r="IH170" i="19"/>
  <c r="IH71" i="19"/>
  <c r="IH38" i="19"/>
  <c r="IH106" i="19"/>
  <c r="IH145" i="19"/>
  <c r="IH132" i="19"/>
  <c r="IH252" i="19"/>
  <c r="IH196" i="19"/>
  <c r="IH262" i="19"/>
  <c r="IH220" i="19"/>
  <c r="IH131" i="19"/>
  <c r="IH100" i="19"/>
  <c r="IH116" i="19"/>
  <c r="IH89" i="19"/>
  <c r="IH233" i="19"/>
  <c r="IH6" i="19"/>
  <c r="IH150" i="19"/>
  <c r="IH213" i="19"/>
  <c r="IH115" i="19"/>
  <c r="IH259" i="19"/>
  <c r="IH181" i="19"/>
  <c r="IH117" i="19"/>
  <c r="IH122" i="19"/>
  <c r="IH62" i="19"/>
  <c r="IH217" i="19"/>
  <c r="IH24" i="19"/>
  <c r="IH292" i="19"/>
  <c r="IH144" i="19"/>
  <c r="IH27" i="19"/>
  <c r="IH188" i="19"/>
  <c r="IH18" i="19"/>
  <c r="IH162" i="19"/>
  <c r="IH190" i="19"/>
  <c r="IH127" i="19"/>
  <c r="IH283" i="19"/>
  <c r="IH229" i="19"/>
  <c r="IH129" i="19"/>
  <c r="IH254" i="19"/>
  <c r="IH206" i="19"/>
  <c r="IH110" i="19"/>
  <c r="IH73" i="19"/>
  <c r="IH68" i="19"/>
  <c r="IH58" i="19"/>
  <c r="IH208" i="19"/>
  <c r="IH32" i="19"/>
  <c r="IH86" i="19"/>
  <c r="IH193" i="19"/>
  <c r="IH276" i="19"/>
  <c r="IH13" i="19"/>
  <c r="IH200" i="19"/>
  <c r="IH113" i="19"/>
  <c r="IH30" i="19"/>
  <c r="IH286" i="19"/>
  <c r="IH139" i="19"/>
  <c r="IH277" i="19"/>
  <c r="IH141" i="19"/>
  <c r="IH15" i="19"/>
  <c r="IH167" i="19"/>
  <c r="IH218" i="19"/>
  <c r="IH109" i="19"/>
  <c r="IH264" i="19"/>
  <c r="IH244" i="19"/>
  <c r="IH84" i="19"/>
  <c r="IH14" i="19"/>
  <c r="IH268" i="19"/>
  <c r="IH112" i="19"/>
  <c r="IH245" i="19"/>
  <c r="IH26" i="19"/>
  <c r="IH269" i="19"/>
  <c r="IH124" i="19"/>
  <c r="IH272" i="19"/>
  <c r="IH257" i="19"/>
  <c r="IH174" i="19"/>
  <c r="IH8" i="19"/>
  <c r="IH182" i="19"/>
  <c r="IH142" i="19"/>
  <c r="IH289" i="19"/>
  <c r="IH180" i="19"/>
  <c r="IH25" i="19"/>
  <c r="IH293" i="19"/>
  <c r="IH51" i="19"/>
  <c r="IH234" i="19"/>
  <c r="IH75" i="19"/>
  <c r="IH201" i="19"/>
  <c r="IH136" i="19"/>
  <c r="IH249" i="19"/>
  <c r="IH125" i="19"/>
  <c r="IH222" i="19"/>
  <c r="IH42" i="19"/>
  <c r="IH186" i="19"/>
  <c r="IH7" i="19"/>
  <c r="IH151" i="19"/>
  <c r="IH80" i="19"/>
  <c r="IH9" i="19"/>
  <c r="IH153" i="19"/>
  <c r="IH47" i="19"/>
  <c r="IH265" i="19"/>
  <c r="IH10" i="19"/>
  <c r="IH121" i="19"/>
  <c r="IH41" i="19"/>
  <c r="IH118" i="19"/>
  <c r="IH232" i="19"/>
  <c r="IH104" i="19"/>
  <c r="IH101" i="19"/>
  <c r="IH134" i="19"/>
  <c r="IH130" i="19"/>
  <c r="IH241" i="19"/>
  <c r="IH168" i="19"/>
  <c r="IH280" i="19"/>
  <c r="IH39" i="19"/>
  <c r="IH230" i="19"/>
  <c r="IH154" i="19"/>
  <c r="IH36" i="19"/>
  <c r="IH204" i="19"/>
  <c r="IH63" i="19"/>
  <c r="IH258" i="19"/>
  <c r="IH87" i="19"/>
  <c r="IH294" i="19"/>
  <c r="IH111" i="19"/>
  <c r="IH214" i="19"/>
  <c r="IH148" i="19"/>
  <c r="IH250" i="19"/>
  <c r="IH137" i="19"/>
  <c r="IH271" i="19"/>
  <c r="IH54" i="19"/>
  <c r="IH198" i="19"/>
  <c r="IH19" i="19"/>
  <c r="IH163" i="19"/>
  <c r="IH164" i="19"/>
  <c r="IH21" i="19"/>
  <c r="IH189" i="19"/>
  <c r="IH155" i="19"/>
  <c r="IH146" i="19"/>
  <c r="IH95" i="19"/>
  <c r="IH157" i="19"/>
  <c r="IH171" i="19"/>
  <c r="IH140" i="19"/>
  <c r="IH152" i="19"/>
  <c r="IH67" i="19"/>
  <c r="IH166" i="19"/>
  <c r="IH216" i="19"/>
  <c r="IH295" i="19"/>
  <c r="IH123" i="19"/>
  <c r="IH179" i="19"/>
  <c r="IH147" i="19"/>
  <c r="IH31" i="19"/>
  <c r="IH175" i="19"/>
  <c r="IH236" i="19"/>
  <c r="IH285" i="19"/>
  <c r="IH239" i="19"/>
  <c r="IH266" i="19"/>
  <c r="IH143" i="19"/>
  <c r="IH98" i="19"/>
  <c r="IH72" i="19"/>
  <c r="IH183" i="19"/>
  <c r="IH219" i="19"/>
  <c r="IH211" i="19"/>
  <c r="IH278" i="19"/>
  <c r="IH48" i="19"/>
  <c r="IH99" i="19"/>
  <c r="IH16" i="19"/>
  <c r="IH160" i="19"/>
  <c r="IH5" i="19"/>
  <c r="IH149" i="19"/>
  <c r="IH227" i="19"/>
  <c r="IH66" i="19"/>
  <c r="IH210" i="19"/>
  <c r="IH33" i="19"/>
  <c r="IH34" i="19"/>
  <c r="IH178" i="19"/>
  <c r="IH60" i="19"/>
  <c r="IH240" i="19"/>
  <c r="IH135" i="19"/>
  <c r="IH275" i="19"/>
  <c r="IH159" i="19"/>
  <c r="IH56" i="19"/>
  <c r="IH207" i="19"/>
  <c r="IH28" i="19"/>
  <c r="IH184" i="19"/>
  <c r="IH17" i="19"/>
  <c r="IH161" i="19"/>
  <c r="IH44" i="19"/>
  <c r="IH78" i="19"/>
  <c r="IH270" i="19"/>
  <c r="IH43" i="19"/>
  <c r="IH187" i="19"/>
  <c r="IH165" i="19"/>
  <c r="IH45" i="19"/>
  <c r="IH288" i="19"/>
  <c r="IH74" i="19"/>
  <c r="IH251" i="19"/>
  <c r="IH215" i="19"/>
  <c r="K298" i="19"/>
  <c r="L298" i="19"/>
  <c r="M298" i="19"/>
  <c r="N298" i="19"/>
  <c r="O298" i="19"/>
  <c r="P298" i="19"/>
  <c r="Q298" i="19"/>
  <c r="R298" i="19"/>
  <c r="S298" i="19"/>
  <c r="T298" i="19"/>
  <c r="U298" i="19"/>
  <c r="V298" i="19"/>
  <c r="W298" i="19"/>
  <c r="X298" i="19"/>
  <c r="Y298" i="19"/>
  <c r="Z298" i="19"/>
  <c r="AA298" i="19"/>
  <c r="AC298" i="19"/>
  <c r="AD298" i="19"/>
  <c r="AE298" i="19"/>
  <c r="AF298" i="19"/>
  <c r="AG298" i="19"/>
  <c r="AH298" i="19"/>
  <c r="AI298" i="19"/>
  <c r="AJ298" i="19"/>
  <c r="AK298" i="19"/>
  <c r="AL298" i="19"/>
  <c r="AM298" i="19"/>
  <c r="AN298" i="19"/>
  <c r="AO298" i="19"/>
  <c r="AP298" i="19"/>
  <c r="AQ298" i="19"/>
  <c r="AR298" i="19"/>
  <c r="AS298" i="19"/>
  <c r="AT298" i="19"/>
  <c r="AU298" i="19"/>
  <c r="AW298" i="19"/>
  <c r="AX298" i="19"/>
  <c r="AY298" i="19"/>
  <c r="AZ298" i="19"/>
  <c r="BA298" i="19"/>
  <c r="BB298" i="19"/>
  <c r="BC298" i="19"/>
  <c r="BD298" i="19"/>
  <c r="BE298" i="19"/>
  <c r="BF298" i="19"/>
  <c r="BG298" i="19"/>
  <c r="BH298" i="19"/>
  <c r="BI298" i="19"/>
  <c r="BJ298" i="19"/>
  <c r="BK298" i="19"/>
  <c r="BL298" i="19"/>
  <c r="BM298" i="19"/>
  <c r="BN298" i="19"/>
  <c r="BO298" i="19"/>
  <c r="BP298" i="19"/>
  <c r="BQ298" i="19"/>
  <c r="BR298" i="19"/>
  <c r="BS298" i="19"/>
  <c r="BT298" i="19"/>
  <c r="BU298" i="19"/>
  <c r="BV298" i="19"/>
  <c r="BW298" i="19"/>
  <c r="BX298" i="19"/>
  <c r="BY298" i="19"/>
  <c r="BZ298" i="19"/>
  <c r="CA298" i="19"/>
  <c r="CB298" i="19"/>
  <c r="CC298" i="19"/>
  <c r="CD298" i="19"/>
  <c r="CE298" i="19"/>
  <c r="CF298" i="19"/>
  <c r="CG298" i="19"/>
  <c r="CH298" i="19"/>
  <c r="CI298" i="19"/>
  <c r="J298" i="19"/>
  <c r="CI297" i="19"/>
  <c r="CH297" i="19"/>
  <c r="CG297" i="19"/>
  <c r="CF297" i="19"/>
  <c r="CE297" i="19"/>
  <c r="CD297" i="19"/>
  <c r="CC297" i="19"/>
  <c r="CB297" i="19"/>
  <c r="CA297" i="19"/>
  <c r="BZ297" i="19"/>
  <c r="BW297" i="19"/>
  <c r="BV297" i="19"/>
  <c r="BU297" i="19"/>
  <c r="BT297" i="19"/>
  <c r="BS297" i="19"/>
  <c r="BQ297" i="19"/>
  <c r="BP297" i="19"/>
  <c r="BO297" i="19"/>
  <c r="BN297" i="19"/>
  <c r="BM297" i="19"/>
  <c r="BL297" i="19"/>
  <c r="BK297" i="19"/>
  <c r="BJ297" i="19"/>
  <c r="BI297" i="19"/>
  <c r="BH297" i="19"/>
  <c r="BG297" i="19"/>
  <c r="BF297" i="19"/>
  <c r="BE297" i="19"/>
  <c r="AY297" i="19"/>
  <c r="AX297" i="19"/>
  <c r="AU297" i="19"/>
  <c r="AT297" i="19"/>
  <c r="AS297" i="19"/>
  <c r="AR297" i="19"/>
  <c r="AQ297" i="19"/>
  <c r="AP297" i="19"/>
  <c r="AO297" i="19"/>
  <c r="AN297" i="19"/>
  <c r="AM297" i="19"/>
  <c r="AL297" i="19"/>
  <c r="AK297" i="19"/>
  <c r="AJ297" i="19"/>
  <c r="AI297" i="19"/>
  <c r="AG297" i="19"/>
  <c r="AF297" i="19"/>
  <c r="AE297" i="19"/>
  <c r="AC297" i="19"/>
  <c r="AA297" i="19"/>
  <c r="Z297" i="19"/>
  <c r="Y297" i="19"/>
  <c r="X297" i="19"/>
  <c r="W297" i="19"/>
  <c r="V297" i="19"/>
  <c r="U297" i="19"/>
  <c r="S297" i="19"/>
  <c r="R297" i="19"/>
  <c r="Q297" i="19"/>
  <c r="P297" i="19"/>
  <c r="O297" i="19"/>
  <c r="N297" i="19"/>
  <c r="M297" i="19"/>
  <c r="L297" i="19"/>
  <c r="K297" i="19"/>
  <c r="J297" i="19"/>
  <c r="IF295" i="19"/>
  <c r="HR295" i="19"/>
  <c r="HN295" i="19"/>
  <c r="IF294" i="19"/>
  <c r="HR294" i="19"/>
  <c r="HN294" i="19"/>
  <c r="IF293" i="19"/>
  <c r="HR293" i="19"/>
  <c r="HN293" i="19"/>
  <c r="IF292" i="19"/>
  <c r="HR292" i="19"/>
  <c r="HN292" i="19"/>
  <c r="IF291" i="19"/>
  <c r="HR291" i="19"/>
  <c r="HN291" i="19"/>
  <c r="IF290" i="19"/>
  <c r="HR290" i="19"/>
  <c r="HN290" i="19"/>
  <c r="IF289" i="19"/>
  <c r="HR289" i="19"/>
  <c r="HN289" i="19"/>
  <c r="IF288" i="19"/>
  <c r="HR288" i="19"/>
  <c r="HN288" i="19"/>
  <c r="IF287" i="19"/>
  <c r="HR287" i="19"/>
  <c r="HN287" i="19"/>
  <c r="IF286" i="19"/>
  <c r="HR286" i="19"/>
  <c r="HN286" i="19"/>
  <c r="IF285" i="19"/>
  <c r="HR285" i="19"/>
  <c r="HN285" i="19"/>
  <c r="IF284" i="19"/>
  <c r="HR284" i="19"/>
  <c r="HN284" i="19"/>
  <c r="IF283" i="19"/>
  <c r="HR283" i="19"/>
  <c r="HN283" i="19"/>
  <c r="IF282" i="19"/>
  <c r="HR282" i="19"/>
  <c r="HN282" i="19"/>
  <c r="IF281" i="19"/>
  <c r="HR281" i="19"/>
  <c r="HN281" i="19"/>
  <c r="IF280" i="19"/>
  <c r="HR280" i="19"/>
  <c r="HN280" i="19"/>
  <c r="IF279" i="19"/>
  <c r="HR279" i="19"/>
  <c r="HN279" i="19"/>
  <c r="IF278" i="19"/>
  <c r="HR278" i="19"/>
  <c r="HN278" i="19"/>
  <c r="IF277" i="19"/>
  <c r="HR277" i="19"/>
  <c r="HN277" i="19"/>
  <c r="IF276" i="19"/>
  <c r="HR276" i="19"/>
  <c r="HN276" i="19"/>
  <c r="IF275" i="19"/>
  <c r="HR275" i="19"/>
  <c r="HN275" i="19"/>
  <c r="IF274" i="19"/>
  <c r="HR274" i="19"/>
  <c r="HN274" i="19"/>
  <c r="IF273" i="19"/>
  <c r="HR273" i="19"/>
  <c r="HN273" i="19"/>
  <c r="IF272" i="19"/>
  <c r="HR272" i="19"/>
  <c r="HN272" i="19"/>
  <c r="IF271" i="19"/>
  <c r="HR271" i="19"/>
  <c r="HN271" i="19"/>
  <c r="IF270" i="19"/>
  <c r="HR270" i="19"/>
  <c r="HN270" i="19"/>
  <c r="IF269" i="19"/>
  <c r="HR269" i="19"/>
  <c r="HN269" i="19"/>
  <c r="IF268" i="19"/>
  <c r="HR268" i="19"/>
  <c r="HN268" i="19"/>
  <c r="IF267" i="19"/>
  <c r="HR267" i="19"/>
  <c r="HN267" i="19"/>
  <c r="IF266" i="19"/>
  <c r="HR266" i="19"/>
  <c r="HN266" i="19"/>
  <c r="IF265" i="19"/>
  <c r="HR265" i="19"/>
  <c r="HN265" i="19"/>
  <c r="IF264" i="19"/>
  <c r="HR264" i="19"/>
  <c r="HN264" i="19"/>
  <c r="IF263" i="19"/>
  <c r="HR263" i="19"/>
  <c r="HN263" i="19"/>
  <c r="IF262" i="19"/>
  <c r="HR262" i="19"/>
  <c r="HN262" i="19"/>
  <c r="IF261" i="19"/>
  <c r="HR261" i="19"/>
  <c r="HN261" i="19"/>
  <c r="IF260" i="19"/>
  <c r="HR260" i="19"/>
  <c r="HN260" i="19"/>
  <c r="IF259" i="19"/>
  <c r="HR259" i="19"/>
  <c r="HN259" i="19"/>
  <c r="IF258" i="19"/>
  <c r="HR258" i="19"/>
  <c r="HN258" i="19"/>
  <c r="IF257" i="19"/>
  <c r="HR257" i="19"/>
  <c r="HN257" i="19"/>
  <c r="IF256" i="19"/>
  <c r="HR256" i="19"/>
  <c r="HN256" i="19"/>
  <c r="IF255" i="19"/>
  <c r="HR255" i="19"/>
  <c r="HN255" i="19"/>
  <c r="IF254" i="19"/>
  <c r="HR254" i="19"/>
  <c r="HN254" i="19"/>
  <c r="IF253" i="19"/>
  <c r="HR253" i="19"/>
  <c r="HN253" i="19"/>
  <c r="IF252" i="19"/>
  <c r="HR252" i="19"/>
  <c r="HN252" i="19"/>
  <c r="IF251" i="19"/>
  <c r="HR251" i="19"/>
  <c r="HN251" i="19"/>
  <c r="IF250" i="19"/>
  <c r="HR250" i="19"/>
  <c r="HN250" i="19"/>
  <c r="IF249" i="19"/>
  <c r="HR249" i="19"/>
  <c r="HN249" i="19"/>
  <c r="IF248" i="19"/>
  <c r="HR248" i="19"/>
  <c r="HN248" i="19"/>
  <c r="IF247" i="19"/>
  <c r="HR247" i="19"/>
  <c r="HN247" i="19"/>
  <c r="IF246" i="19"/>
  <c r="HR246" i="19"/>
  <c r="HN246" i="19"/>
  <c r="IF245" i="19"/>
  <c r="HR245" i="19"/>
  <c r="HN245" i="19"/>
  <c r="IF244" i="19"/>
  <c r="HR244" i="19"/>
  <c r="HN244" i="19"/>
  <c r="IF243" i="19"/>
  <c r="HR243" i="19"/>
  <c r="HN243" i="19"/>
  <c r="IF242" i="19"/>
  <c r="HR242" i="19"/>
  <c r="HN242" i="19"/>
  <c r="IF241" i="19"/>
  <c r="HR241" i="19"/>
  <c r="HN241" i="19"/>
  <c r="IF240" i="19"/>
  <c r="HR240" i="19"/>
  <c r="HN240" i="19"/>
  <c r="IF239" i="19"/>
  <c r="HR239" i="19"/>
  <c r="HN239" i="19"/>
  <c r="IF238" i="19"/>
  <c r="HR238" i="19"/>
  <c r="HN238" i="19"/>
  <c r="IF237" i="19"/>
  <c r="HR237" i="19"/>
  <c r="HN237" i="19"/>
  <c r="IF236" i="19"/>
  <c r="HR236" i="19"/>
  <c r="HN236" i="19"/>
  <c r="IF235" i="19"/>
  <c r="HR235" i="19"/>
  <c r="HN235" i="19"/>
  <c r="IF234" i="19"/>
  <c r="HR234" i="19"/>
  <c r="HN234" i="19"/>
  <c r="IF233" i="19"/>
  <c r="HR233" i="19"/>
  <c r="HN233" i="19"/>
  <c r="IF232" i="19"/>
  <c r="HR232" i="19"/>
  <c r="HN232" i="19"/>
  <c r="IF231" i="19"/>
  <c r="HR231" i="19"/>
  <c r="HN231" i="19"/>
  <c r="IF230" i="19"/>
  <c r="HR230" i="19"/>
  <c r="HN230" i="19"/>
  <c r="IF229" i="19"/>
  <c r="HR229" i="19"/>
  <c r="HN229" i="19"/>
  <c r="IF228" i="19"/>
  <c r="HR228" i="19"/>
  <c r="HN228" i="19"/>
  <c r="IF227" i="19"/>
  <c r="HR227" i="19"/>
  <c r="HN227" i="19"/>
  <c r="IF226" i="19"/>
  <c r="HR226" i="19"/>
  <c r="HN226" i="19"/>
  <c r="IF225" i="19"/>
  <c r="HR225" i="19"/>
  <c r="HN225" i="19"/>
  <c r="IF224" i="19"/>
  <c r="HR224" i="19"/>
  <c r="HN224" i="19"/>
  <c r="IF223" i="19"/>
  <c r="HR223" i="19"/>
  <c r="HN223" i="19"/>
  <c r="IF222" i="19"/>
  <c r="HR222" i="19"/>
  <c r="HN222" i="19"/>
  <c r="IF221" i="19"/>
  <c r="HR221" i="19"/>
  <c r="HN221" i="19"/>
  <c r="IF220" i="19"/>
  <c r="HR220" i="19"/>
  <c r="HN220" i="19"/>
  <c r="IF219" i="19"/>
  <c r="HR219" i="19"/>
  <c r="HN219" i="19"/>
  <c r="IF218" i="19"/>
  <c r="HR218" i="19"/>
  <c r="HN218" i="19"/>
  <c r="IF217" i="19"/>
  <c r="HR217" i="19"/>
  <c r="HN217" i="19"/>
  <c r="IF216" i="19"/>
  <c r="HR216" i="19"/>
  <c r="HN216" i="19"/>
  <c r="IF215" i="19"/>
  <c r="HR215" i="19"/>
  <c r="HN215" i="19"/>
  <c r="IF214" i="19"/>
  <c r="HR214" i="19"/>
  <c r="HN214" i="19"/>
  <c r="IF213" i="19"/>
  <c r="HR213" i="19"/>
  <c r="HN213" i="19"/>
  <c r="IF212" i="19"/>
  <c r="HR212" i="19"/>
  <c r="HN212" i="19"/>
  <c r="IF211" i="19"/>
  <c r="HR211" i="19"/>
  <c r="HN211" i="19"/>
  <c r="IF210" i="19"/>
  <c r="HR210" i="19"/>
  <c r="HN210" i="19"/>
  <c r="IF209" i="19"/>
  <c r="HR209" i="19"/>
  <c r="HN209" i="19"/>
  <c r="IF208" i="19"/>
  <c r="HR208" i="19"/>
  <c r="HN208" i="19"/>
  <c r="IF207" i="19"/>
  <c r="HR207" i="19"/>
  <c r="HN207" i="19"/>
  <c r="IF206" i="19"/>
  <c r="HR206" i="19"/>
  <c r="HN206" i="19"/>
  <c r="IF205" i="19"/>
  <c r="HR205" i="19"/>
  <c r="HN205" i="19"/>
  <c r="IF204" i="19"/>
  <c r="HR204" i="19"/>
  <c r="HN204" i="19"/>
  <c r="IF203" i="19"/>
  <c r="HR203" i="19"/>
  <c r="HN203" i="19"/>
  <c r="IF202" i="19"/>
  <c r="HR202" i="19"/>
  <c r="HN202" i="19"/>
  <c r="IF201" i="19"/>
  <c r="HR201" i="19"/>
  <c r="HN201" i="19"/>
  <c r="IF200" i="19"/>
  <c r="HR200" i="19"/>
  <c r="HN200" i="19"/>
  <c r="IF199" i="19"/>
  <c r="HR199" i="19"/>
  <c r="HN199" i="19"/>
  <c r="IF198" i="19"/>
  <c r="HR198" i="19"/>
  <c r="HN198" i="19"/>
  <c r="IF197" i="19"/>
  <c r="HR197" i="19"/>
  <c r="HN197" i="19"/>
  <c r="IF196" i="19"/>
  <c r="HR196" i="19"/>
  <c r="HN196" i="19"/>
  <c r="IF195" i="19"/>
  <c r="HR195" i="19"/>
  <c r="HN195" i="19"/>
  <c r="IF194" i="19"/>
  <c r="HR194" i="19"/>
  <c r="HN194" i="19"/>
  <c r="IF193" i="19"/>
  <c r="HR193" i="19"/>
  <c r="HN193" i="19"/>
  <c r="IF192" i="19"/>
  <c r="HR192" i="19"/>
  <c r="HN192" i="19"/>
  <c r="IF191" i="19"/>
  <c r="HR191" i="19"/>
  <c r="HN191" i="19"/>
  <c r="IF190" i="19"/>
  <c r="HR190" i="19"/>
  <c r="HN190" i="19"/>
  <c r="IF189" i="19"/>
  <c r="HR189" i="19"/>
  <c r="HN189" i="19"/>
  <c r="IF188" i="19"/>
  <c r="HR188" i="19"/>
  <c r="HN188" i="19"/>
  <c r="IF187" i="19"/>
  <c r="HR187" i="19"/>
  <c r="HN187" i="19"/>
  <c r="IF186" i="19"/>
  <c r="HR186" i="19"/>
  <c r="HN186" i="19"/>
  <c r="IF185" i="19"/>
  <c r="HR185" i="19"/>
  <c r="HN185" i="19"/>
  <c r="IF184" i="19"/>
  <c r="HR184" i="19"/>
  <c r="HN184" i="19"/>
  <c r="IF183" i="19"/>
  <c r="HR183" i="19"/>
  <c r="HN183" i="19"/>
  <c r="IF182" i="19"/>
  <c r="HR182" i="19"/>
  <c r="HN182" i="19"/>
  <c r="IF181" i="19"/>
  <c r="HR181" i="19"/>
  <c r="HN181" i="19"/>
  <c r="IF180" i="19"/>
  <c r="HR180" i="19"/>
  <c r="HN180" i="19"/>
  <c r="IF179" i="19"/>
  <c r="HR179" i="19"/>
  <c r="HN179" i="19"/>
  <c r="IF178" i="19"/>
  <c r="HR178" i="19"/>
  <c r="HN178" i="19"/>
  <c r="IF177" i="19"/>
  <c r="HR177" i="19"/>
  <c r="HN177" i="19"/>
  <c r="IF176" i="19"/>
  <c r="HR176" i="19"/>
  <c r="HN176" i="19"/>
  <c r="IF175" i="19"/>
  <c r="HR175" i="19"/>
  <c r="HN175" i="19"/>
  <c r="IF174" i="19"/>
  <c r="HR174" i="19"/>
  <c r="HN174" i="19"/>
  <c r="IF173" i="19"/>
  <c r="HR173" i="19"/>
  <c r="HN173" i="19"/>
  <c r="IF172" i="19"/>
  <c r="HR172" i="19"/>
  <c r="HN172" i="19"/>
  <c r="IF171" i="19"/>
  <c r="HR171" i="19"/>
  <c r="HN171" i="19"/>
  <c r="IF170" i="19"/>
  <c r="HR170" i="19"/>
  <c r="HN170" i="19"/>
  <c r="IF169" i="19"/>
  <c r="HR169" i="19"/>
  <c r="HN169" i="19"/>
  <c r="IF168" i="19"/>
  <c r="HR168" i="19"/>
  <c r="HN168" i="19"/>
  <c r="IF167" i="19"/>
  <c r="HR167" i="19"/>
  <c r="HN167" i="19"/>
  <c r="IF166" i="19"/>
  <c r="HR166" i="19"/>
  <c r="HN166" i="19"/>
  <c r="IF165" i="19"/>
  <c r="HR165" i="19"/>
  <c r="HN165" i="19"/>
  <c r="IF164" i="19"/>
  <c r="HR164" i="19"/>
  <c r="HN164" i="19"/>
  <c r="IF163" i="19"/>
  <c r="HR163" i="19"/>
  <c r="HN163" i="19"/>
  <c r="IF162" i="19"/>
  <c r="HR162" i="19"/>
  <c r="HN162" i="19"/>
  <c r="IF161" i="19"/>
  <c r="HR161" i="19"/>
  <c r="HN161" i="19"/>
  <c r="IF160" i="19"/>
  <c r="HR160" i="19"/>
  <c r="HN160" i="19"/>
  <c r="IF159" i="19"/>
  <c r="HR159" i="19"/>
  <c r="HN159" i="19"/>
  <c r="IF158" i="19"/>
  <c r="HR158" i="19"/>
  <c r="HN158" i="19"/>
  <c r="IF157" i="19"/>
  <c r="HR157" i="19"/>
  <c r="HN157" i="19"/>
  <c r="IF156" i="19"/>
  <c r="HR156" i="19"/>
  <c r="HN156" i="19"/>
  <c r="IF155" i="19"/>
  <c r="HR155" i="19"/>
  <c r="HN155" i="19"/>
  <c r="IF154" i="19"/>
  <c r="HR154" i="19"/>
  <c r="HN154" i="19"/>
  <c r="IF153" i="19"/>
  <c r="HR153" i="19"/>
  <c r="HN153" i="19"/>
  <c r="IF152" i="19"/>
  <c r="HR152" i="19"/>
  <c r="HN152" i="19"/>
  <c r="IF151" i="19"/>
  <c r="HR151" i="19"/>
  <c r="HN151" i="19"/>
  <c r="IF150" i="19"/>
  <c r="HR150" i="19"/>
  <c r="HN150" i="19"/>
  <c r="IF149" i="19"/>
  <c r="HR149" i="19"/>
  <c r="HN149" i="19"/>
  <c r="IF148" i="19"/>
  <c r="HR148" i="19"/>
  <c r="HN148" i="19"/>
  <c r="IF147" i="19"/>
  <c r="HR147" i="19"/>
  <c r="HN147" i="19"/>
  <c r="IF146" i="19"/>
  <c r="HR146" i="19"/>
  <c r="HN146" i="19"/>
  <c r="IF145" i="19"/>
  <c r="HR145" i="19"/>
  <c r="HN145" i="19"/>
  <c r="IF144" i="19"/>
  <c r="HR144" i="19"/>
  <c r="HN144" i="19"/>
  <c r="IF143" i="19"/>
  <c r="HR143" i="19"/>
  <c r="HN143" i="19"/>
  <c r="IF142" i="19"/>
  <c r="HR142" i="19"/>
  <c r="HN142" i="19"/>
  <c r="IF141" i="19"/>
  <c r="HR141" i="19"/>
  <c r="HN141" i="19"/>
  <c r="IF140" i="19"/>
  <c r="HR140" i="19"/>
  <c r="HN140" i="19"/>
  <c r="IF139" i="19"/>
  <c r="HR139" i="19"/>
  <c r="HN139" i="19"/>
  <c r="IF138" i="19"/>
  <c r="HR138" i="19"/>
  <c r="HN138" i="19"/>
  <c r="IF137" i="19"/>
  <c r="HR137" i="19"/>
  <c r="HN137" i="19"/>
  <c r="IF136" i="19"/>
  <c r="HR136" i="19"/>
  <c r="HN136" i="19"/>
  <c r="IF135" i="19"/>
  <c r="HR135" i="19"/>
  <c r="HN135" i="19"/>
  <c r="IF134" i="19"/>
  <c r="HR134" i="19"/>
  <c r="HN134" i="19"/>
  <c r="IF133" i="19"/>
  <c r="HR133" i="19"/>
  <c r="HN133" i="19"/>
  <c r="IF132" i="19"/>
  <c r="HR132" i="19"/>
  <c r="HN132" i="19"/>
  <c r="IF131" i="19"/>
  <c r="HR131" i="19"/>
  <c r="HN131" i="19"/>
  <c r="IF130" i="19"/>
  <c r="HR130" i="19"/>
  <c r="HN130" i="19"/>
  <c r="IF129" i="19"/>
  <c r="HR129" i="19"/>
  <c r="HN129" i="19"/>
  <c r="IF128" i="19"/>
  <c r="HR128" i="19"/>
  <c r="HN128" i="19"/>
  <c r="IF127" i="19"/>
  <c r="HR127" i="19"/>
  <c r="HN127" i="19"/>
  <c r="IF126" i="19"/>
  <c r="HR126" i="19"/>
  <c r="HN126" i="19"/>
  <c r="IF125" i="19"/>
  <c r="HR125" i="19"/>
  <c r="HN125" i="19"/>
  <c r="IF124" i="19"/>
  <c r="HR124" i="19"/>
  <c r="HN124" i="19"/>
  <c r="IF123" i="19"/>
  <c r="HR123" i="19"/>
  <c r="HN123" i="19"/>
  <c r="IF122" i="19"/>
  <c r="HR122" i="19"/>
  <c r="HN122" i="19"/>
  <c r="IF121" i="19"/>
  <c r="HR121" i="19"/>
  <c r="HN121" i="19"/>
  <c r="IF120" i="19"/>
  <c r="HR120" i="19"/>
  <c r="HN120" i="19"/>
  <c r="IF119" i="19"/>
  <c r="HR119" i="19"/>
  <c r="HN119" i="19"/>
  <c r="IF118" i="19"/>
  <c r="HR118" i="19"/>
  <c r="HN118" i="19"/>
  <c r="IF117" i="19"/>
  <c r="HR117" i="19"/>
  <c r="HN117" i="19"/>
  <c r="IF116" i="19"/>
  <c r="HR116" i="19"/>
  <c r="HN116" i="19"/>
  <c r="IF115" i="19"/>
  <c r="HR115" i="19"/>
  <c r="HN115" i="19"/>
  <c r="IF114" i="19"/>
  <c r="HR114" i="19"/>
  <c r="HN114" i="19"/>
  <c r="IF113" i="19"/>
  <c r="HR113" i="19"/>
  <c r="HN113" i="19"/>
  <c r="IF112" i="19"/>
  <c r="HR112" i="19"/>
  <c r="HN112" i="19"/>
  <c r="IF111" i="19"/>
  <c r="HR111" i="19"/>
  <c r="HN111" i="19"/>
  <c r="IF110" i="19"/>
  <c r="HR110" i="19"/>
  <c r="HN110" i="19"/>
  <c r="IF109" i="19"/>
  <c r="HR109" i="19"/>
  <c r="HN109" i="19"/>
  <c r="IF108" i="19"/>
  <c r="HR108" i="19"/>
  <c r="HN108" i="19"/>
  <c r="IF107" i="19"/>
  <c r="HR107" i="19"/>
  <c r="HN107" i="19"/>
  <c r="IF106" i="19"/>
  <c r="HR106" i="19"/>
  <c r="HN106" i="19"/>
  <c r="IF105" i="19"/>
  <c r="HR105" i="19"/>
  <c r="HN105" i="19"/>
  <c r="IF104" i="19"/>
  <c r="HR104" i="19"/>
  <c r="HN104" i="19"/>
  <c r="IF103" i="19"/>
  <c r="HR103" i="19"/>
  <c r="HN103" i="19"/>
  <c r="IF102" i="19"/>
  <c r="HR102" i="19"/>
  <c r="HN102" i="19"/>
  <c r="IF101" i="19"/>
  <c r="HR101" i="19"/>
  <c r="HN101" i="19"/>
  <c r="IF100" i="19"/>
  <c r="HR100" i="19"/>
  <c r="HN100" i="19"/>
  <c r="IF99" i="19"/>
  <c r="HR99" i="19"/>
  <c r="HN99" i="19"/>
  <c r="IF98" i="19"/>
  <c r="HR98" i="19"/>
  <c r="HN98" i="19"/>
  <c r="IF97" i="19"/>
  <c r="HR97" i="19"/>
  <c r="HN97" i="19"/>
  <c r="IF96" i="19"/>
  <c r="HR96" i="19"/>
  <c r="HN96" i="19"/>
  <c r="IF95" i="19"/>
  <c r="HR95" i="19"/>
  <c r="HN95" i="19"/>
  <c r="IF94" i="19"/>
  <c r="HR94" i="19"/>
  <c r="HN94" i="19"/>
  <c r="IF93" i="19"/>
  <c r="HR93" i="19"/>
  <c r="HN93" i="19"/>
  <c r="IF92" i="19"/>
  <c r="HR92" i="19"/>
  <c r="HN92" i="19"/>
  <c r="IF91" i="19"/>
  <c r="HR91" i="19"/>
  <c r="HN91" i="19"/>
  <c r="IF90" i="19"/>
  <c r="HR90" i="19"/>
  <c r="HN90" i="19"/>
  <c r="IF89" i="19"/>
  <c r="HR89" i="19"/>
  <c r="HN89" i="19"/>
  <c r="IF88" i="19"/>
  <c r="HR88" i="19"/>
  <c r="HN88" i="19"/>
  <c r="IF87" i="19"/>
  <c r="HR87" i="19"/>
  <c r="HN87" i="19"/>
  <c r="IF86" i="19"/>
  <c r="HR86" i="19"/>
  <c r="HN86" i="19"/>
  <c r="IF85" i="19"/>
  <c r="HR85" i="19"/>
  <c r="HN85" i="19"/>
  <c r="IF84" i="19"/>
  <c r="HR84" i="19"/>
  <c r="HN84" i="19"/>
  <c r="IF83" i="19"/>
  <c r="HR83" i="19"/>
  <c r="HN83" i="19"/>
  <c r="IF82" i="19"/>
  <c r="HR82" i="19"/>
  <c r="HN82" i="19"/>
  <c r="IF81" i="19"/>
  <c r="HR81" i="19"/>
  <c r="HN81" i="19"/>
  <c r="IF80" i="19"/>
  <c r="HR80" i="19"/>
  <c r="HN80" i="19"/>
  <c r="IF79" i="19"/>
  <c r="HR79" i="19"/>
  <c r="HN79" i="19"/>
  <c r="IF78" i="19"/>
  <c r="HR78" i="19"/>
  <c r="HN78" i="19"/>
  <c r="IF77" i="19"/>
  <c r="HR77" i="19"/>
  <c r="HN77" i="19"/>
  <c r="IF76" i="19"/>
  <c r="HR76" i="19"/>
  <c r="HN76" i="19"/>
  <c r="IF75" i="19"/>
  <c r="HR75" i="19"/>
  <c r="HN75" i="19"/>
  <c r="IF74" i="19"/>
  <c r="HR74" i="19"/>
  <c r="HN74" i="19"/>
  <c r="IF73" i="19"/>
  <c r="HR73" i="19"/>
  <c r="HN73" i="19"/>
  <c r="IF72" i="19"/>
  <c r="HR72" i="19"/>
  <c r="HN72" i="19"/>
  <c r="IF71" i="19"/>
  <c r="HR71" i="19"/>
  <c r="HN71" i="19"/>
  <c r="IF70" i="19"/>
  <c r="HR70" i="19"/>
  <c r="HN70" i="19"/>
  <c r="IF69" i="19"/>
  <c r="HR69" i="19"/>
  <c r="HN69" i="19"/>
  <c r="IF68" i="19"/>
  <c r="HR68" i="19"/>
  <c r="HN68" i="19"/>
  <c r="IF67" i="19"/>
  <c r="HR67" i="19"/>
  <c r="HN67" i="19"/>
  <c r="IF66" i="19"/>
  <c r="HR66" i="19"/>
  <c r="HN66" i="19"/>
  <c r="IF65" i="19"/>
  <c r="HR65" i="19"/>
  <c r="HN65" i="19"/>
  <c r="IF64" i="19"/>
  <c r="HR64" i="19"/>
  <c r="HN64" i="19"/>
  <c r="IF63" i="19"/>
  <c r="HR63" i="19"/>
  <c r="HN63" i="19"/>
  <c r="IF62" i="19"/>
  <c r="HR62" i="19"/>
  <c r="HN62" i="19"/>
  <c r="IF61" i="19"/>
  <c r="HR61" i="19"/>
  <c r="HN61" i="19"/>
  <c r="IF60" i="19"/>
  <c r="HR60" i="19"/>
  <c r="HN60" i="19"/>
  <c r="IF59" i="19"/>
  <c r="HR59" i="19"/>
  <c r="HN59" i="19"/>
  <c r="IF58" i="19"/>
  <c r="HR58" i="19"/>
  <c r="HN58" i="19"/>
  <c r="IF57" i="19"/>
  <c r="HR57" i="19"/>
  <c r="HN57" i="19"/>
  <c r="IF56" i="19"/>
  <c r="HR56" i="19"/>
  <c r="HN56" i="19"/>
  <c r="IF55" i="19"/>
  <c r="HR55" i="19"/>
  <c r="HN55" i="19"/>
  <c r="IF54" i="19"/>
  <c r="HR54" i="19"/>
  <c r="HN54" i="19"/>
  <c r="IF53" i="19"/>
  <c r="HR53" i="19"/>
  <c r="HN53" i="19"/>
  <c r="IF52" i="19"/>
  <c r="HR52" i="19"/>
  <c r="HN52" i="19"/>
  <c r="IF51" i="19"/>
  <c r="HR51" i="19"/>
  <c r="HN51" i="19"/>
  <c r="IF50" i="19"/>
  <c r="HR50" i="19"/>
  <c r="HN50" i="19"/>
  <c r="IF49" i="19"/>
  <c r="HR49" i="19"/>
  <c r="HN49" i="19"/>
  <c r="IF48" i="19"/>
  <c r="HR48" i="19"/>
  <c r="HN48" i="19"/>
  <c r="HM48" i="19"/>
  <c r="IF47" i="19"/>
  <c r="HR47" i="19"/>
  <c r="HN47" i="19"/>
  <c r="IF46" i="19"/>
  <c r="HR46" i="19"/>
  <c r="HN46" i="19"/>
  <c r="IF45" i="19"/>
  <c r="HR45" i="19"/>
  <c r="HN45" i="19"/>
  <c r="IF44" i="19"/>
  <c r="HR44" i="19"/>
  <c r="HN44" i="19"/>
  <c r="IF43" i="19"/>
  <c r="HR43" i="19"/>
  <c r="HN43" i="19"/>
  <c r="IF42" i="19"/>
  <c r="HR42" i="19"/>
  <c r="HN42" i="19"/>
  <c r="IF41" i="19"/>
  <c r="HR41" i="19"/>
  <c r="HN41" i="19"/>
  <c r="IF40" i="19"/>
  <c r="HR40" i="19"/>
  <c r="HN40" i="19"/>
  <c r="IF39" i="19"/>
  <c r="HR39" i="19"/>
  <c r="HN39" i="19"/>
  <c r="IF38" i="19"/>
  <c r="HR38" i="19"/>
  <c r="HN38" i="19"/>
  <c r="IF37" i="19"/>
  <c r="HR37" i="19"/>
  <c r="HN37" i="19"/>
  <c r="IF36" i="19"/>
  <c r="HR36" i="19"/>
  <c r="HN36" i="19"/>
  <c r="IF35" i="19"/>
  <c r="HR35" i="19"/>
  <c r="HN35" i="19"/>
  <c r="IF34" i="19"/>
  <c r="HR34" i="19"/>
  <c r="HN34" i="19"/>
  <c r="IF33" i="19"/>
  <c r="HR33" i="19"/>
  <c r="HN33" i="19"/>
  <c r="IF32" i="19"/>
  <c r="HR32" i="19"/>
  <c r="HN32" i="19"/>
  <c r="IF31" i="19"/>
  <c r="HR31" i="19"/>
  <c r="HN31" i="19"/>
  <c r="IF30" i="19"/>
  <c r="HR30" i="19"/>
  <c r="HN30" i="19"/>
  <c r="IF29" i="19"/>
  <c r="HR29" i="19"/>
  <c r="HN29" i="19"/>
  <c r="IF28" i="19"/>
  <c r="HR28" i="19"/>
  <c r="HN28" i="19"/>
  <c r="IF27" i="19"/>
  <c r="HR27" i="19"/>
  <c r="HN27" i="19"/>
  <c r="IF26" i="19"/>
  <c r="HR26" i="19"/>
  <c r="HN26" i="19"/>
  <c r="IF25" i="19"/>
  <c r="HR25" i="19"/>
  <c r="HN25" i="19"/>
  <c r="IF24" i="19"/>
  <c r="HR24" i="19"/>
  <c r="HN24" i="19"/>
  <c r="IF23" i="19"/>
  <c r="HR23" i="19"/>
  <c r="HN23" i="19"/>
  <c r="IF22" i="19"/>
  <c r="HR22" i="19"/>
  <c r="HN22" i="19"/>
  <c r="IF21" i="19"/>
  <c r="HR21" i="19"/>
  <c r="HN21" i="19"/>
  <c r="IF20" i="19"/>
  <c r="HR20" i="19"/>
  <c r="HN20" i="19"/>
  <c r="IF19" i="19"/>
  <c r="HR19" i="19"/>
  <c r="HN19" i="19"/>
  <c r="IF18" i="19"/>
  <c r="HR18" i="19"/>
  <c r="HN18" i="19"/>
  <c r="IF17" i="19"/>
  <c r="HR17" i="19"/>
  <c r="HN17" i="19"/>
  <c r="IF16" i="19"/>
  <c r="HR16" i="19"/>
  <c r="HN16" i="19"/>
  <c r="IF15" i="19"/>
  <c r="HR15" i="19"/>
  <c r="HN15" i="19"/>
  <c r="IF14" i="19"/>
  <c r="HR14" i="19"/>
  <c r="HN14" i="19"/>
  <c r="IF13" i="19"/>
  <c r="HR13" i="19"/>
  <c r="HN13" i="19"/>
  <c r="IF12" i="19"/>
  <c r="HR12" i="19"/>
  <c r="HN12" i="19"/>
  <c r="IF11" i="19"/>
  <c r="HR11" i="19"/>
  <c r="HN11" i="19"/>
  <c r="IF10" i="19"/>
  <c r="HR10" i="19"/>
  <c r="HN10" i="19"/>
  <c r="IF9" i="19"/>
  <c r="HR9" i="19"/>
  <c r="HN9" i="19"/>
  <c r="IF8" i="19"/>
  <c r="HR8" i="19"/>
  <c r="HN8" i="19"/>
  <c r="IF7" i="19"/>
  <c r="HR7" i="19"/>
  <c r="HN7" i="19"/>
  <c r="IF6" i="19"/>
  <c r="HR6" i="19"/>
  <c r="HN6" i="19"/>
  <c r="IF5" i="19"/>
  <c r="HR5" i="19"/>
  <c r="HN5" i="19"/>
  <c r="HM5" i="19"/>
  <c r="IK4" i="19"/>
  <c r="IK5" i="19" s="1"/>
  <c r="IF4" i="19"/>
  <c r="HR4" i="19"/>
  <c r="HN4" i="19"/>
  <c r="HM4" i="19"/>
  <c r="FJ4" i="19"/>
  <c r="IF3" i="19"/>
  <c r="HN3" i="19"/>
  <c r="HM3" i="19"/>
  <c r="FJ3" i="19" l="1"/>
  <c r="IK6" i="19"/>
  <c r="FJ207" i="19" l="1"/>
  <c r="FQ193" i="19"/>
  <c r="FJ292" i="19"/>
  <c r="FJ56" i="19"/>
  <c r="FJ168" i="19"/>
  <c r="FJ32" i="19"/>
  <c r="FJ280" i="19"/>
  <c r="FJ244" i="19"/>
  <c r="FJ169" i="19"/>
  <c r="FJ97" i="19"/>
  <c r="FJ279" i="19"/>
  <c r="FJ243" i="19"/>
  <c r="FJ171" i="19"/>
  <c r="FJ135" i="19"/>
  <c r="FJ99" i="19"/>
  <c r="FJ63" i="19"/>
  <c r="FJ275" i="19"/>
  <c r="FJ203" i="19"/>
  <c r="FJ167" i="19"/>
  <c r="FJ131" i="19"/>
  <c r="FJ95" i="19"/>
  <c r="FJ59" i="19"/>
  <c r="FJ13" i="19"/>
  <c r="FJ21" i="19"/>
  <c r="FJ274" i="19"/>
  <c r="FJ238" i="19"/>
  <c r="FJ202" i="19"/>
  <c r="FJ163" i="19"/>
  <c r="FJ127" i="19"/>
  <c r="FJ91" i="19"/>
  <c r="FJ55" i="19"/>
  <c r="FJ273" i="19"/>
  <c r="FJ237" i="19"/>
  <c r="FJ201" i="19"/>
  <c r="FJ165" i="19"/>
  <c r="FJ129" i="19"/>
  <c r="FJ93" i="19"/>
  <c r="FJ57" i="19"/>
  <c r="FJ269" i="19"/>
  <c r="FJ233" i="19"/>
  <c r="FJ197" i="19"/>
  <c r="FJ161" i="19"/>
  <c r="FJ125" i="19"/>
  <c r="FJ89" i="19"/>
  <c r="FJ53" i="19"/>
  <c r="FJ11" i="19"/>
  <c r="FJ7" i="19"/>
  <c r="FJ15" i="19"/>
  <c r="FJ271" i="19"/>
  <c r="FJ235" i="19"/>
  <c r="FJ199" i="19"/>
  <c r="FJ160" i="19"/>
  <c r="FJ124" i="19"/>
  <c r="FJ88" i="19"/>
  <c r="FJ52" i="19"/>
  <c r="FJ270" i="19"/>
  <c r="FJ234" i="19"/>
  <c r="FJ198" i="19"/>
  <c r="FJ162" i="19"/>
  <c r="FJ126" i="19"/>
  <c r="FJ90" i="19"/>
  <c r="FJ54" i="19"/>
  <c r="FJ266" i="19"/>
  <c r="FJ230" i="19"/>
  <c r="FJ194" i="19"/>
  <c r="FJ158" i="19"/>
  <c r="FJ122" i="19"/>
  <c r="FJ86" i="19"/>
  <c r="FJ50" i="19"/>
  <c r="FJ40" i="19"/>
  <c r="FJ29" i="19"/>
  <c r="FJ12" i="19"/>
  <c r="FJ268" i="19"/>
  <c r="FJ232" i="19"/>
  <c r="FJ196" i="19"/>
  <c r="FJ157" i="19"/>
  <c r="FJ121" i="19"/>
  <c r="FJ85" i="19"/>
  <c r="FJ49" i="19"/>
  <c r="FJ267" i="19"/>
  <c r="FJ231" i="19"/>
  <c r="FJ195" i="19"/>
  <c r="FJ159" i="19"/>
  <c r="FJ123" i="19"/>
  <c r="FJ87" i="19"/>
  <c r="FJ51" i="19"/>
  <c r="FJ263" i="19"/>
  <c r="FJ227" i="19"/>
  <c r="FJ191" i="19"/>
  <c r="FJ155" i="19"/>
  <c r="FJ119" i="19"/>
  <c r="FJ83" i="19"/>
  <c r="FJ47" i="19"/>
  <c r="FJ37" i="19"/>
  <c r="FJ8" i="19"/>
  <c r="FJ9" i="19"/>
  <c r="FJ265" i="19"/>
  <c r="FJ229" i="19"/>
  <c r="FJ190" i="19"/>
  <c r="FJ154" i="19"/>
  <c r="FJ118" i="19"/>
  <c r="FJ82" i="19"/>
  <c r="FJ46" i="19"/>
  <c r="FJ264" i="19"/>
  <c r="FJ228" i="19"/>
  <c r="FJ192" i="19"/>
  <c r="FJ156" i="19"/>
  <c r="FJ120" i="19"/>
  <c r="FJ84" i="19"/>
  <c r="FJ48" i="19"/>
  <c r="FJ260" i="19"/>
  <c r="FJ224" i="19"/>
  <c r="FJ188" i="19"/>
  <c r="FJ152" i="19"/>
  <c r="FJ116" i="19"/>
  <c r="FJ80" i="19"/>
  <c r="FJ44" i="19"/>
  <c r="FJ34" i="19"/>
  <c r="FJ38" i="19"/>
  <c r="FJ6" i="19"/>
  <c r="FJ262" i="19"/>
  <c r="FJ226" i="19"/>
  <c r="FJ187" i="19"/>
  <c r="FJ151" i="19"/>
  <c r="FJ115" i="19"/>
  <c r="FJ79" i="19"/>
  <c r="FJ43" i="19"/>
  <c r="FJ261" i="19"/>
  <c r="FJ225" i="19"/>
  <c r="FJ189" i="19"/>
  <c r="FJ153" i="19"/>
  <c r="FJ117" i="19"/>
  <c r="FJ81" i="19"/>
  <c r="FJ45" i="19"/>
  <c r="FJ293" i="19"/>
  <c r="FJ257" i="19"/>
  <c r="FJ221" i="19"/>
  <c r="FJ185" i="19"/>
  <c r="FJ149" i="19"/>
  <c r="FJ113" i="19"/>
  <c r="FJ77" i="19"/>
  <c r="FJ41" i="19"/>
  <c r="FJ31" i="19"/>
  <c r="FJ39" i="19"/>
  <c r="FJ35" i="19"/>
  <c r="FJ259" i="19"/>
  <c r="FJ223" i="19"/>
  <c r="FJ184" i="19"/>
  <c r="FJ148" i="19"/>
  <c r="FJ112" i="19"/>
  <c r="FJ76" i="19"/>
  <c r="FJ258" i="19"/>
  <c r="FJ222" i="19"/>
  <c r="FJ186" i="19"/>
  <c r="FJ150" i="19"/>
  <c r="FJ114" i="19"/>
  <c r="FJ78" i="19"/>
  <c r="FJ42" i="19"/>
  <c r="FJ290" i="19"/>
  <c r="FJ254" i="19"/>
  <c r="FJ218" i="19"/>
  <c r="FJ182" i="19"/>
  <c r="FJ146" i="19"/>
  <c r="FJ110" i="19"/>
  <c r="FJ74" i="19"/>
  <c r="FJ28" i="19"/>
  <c r="FJ36" i="19"/>
  <c r="FJ23" i="19"/>
  <c r="FJ256" i="19"/>
  <c r="FJ220" i="19"/>
  <c r="FJ181" i="19"/>
  <c r="FJ145" i="19"/>
  <c r="FJ109" i="19"/>
  <c r="FJ73" i="19"/>
  <c r="FJ291" i="19"/>
  <c r="FJ255" i="19"/>
  <c r="FJ219" i="19"/>
  <c r="FJ183" i="19"/>
  <c r="FJ147" i="19"/>
  <c r="FJ111" i="19"/>
  <c r="FJ75" i="19"/>
  <c r="FJ287" i="19"/>
  <c r="FJ251" i="19"/>
  <c r="FJ215" i="19"/>
  <c r="FJ179" i="19"/>
  <c r="FJ143" i="19"/>
  <c r="FJ107" i="19"/>
  <c r="FJ71" i="19"/>
  <c r="FJ25" i="19"/>
  <c r="FJ33" i="19"/>
  <c r="FJ20" i="19"/>
  <c r="FJ289" i="19"/>
  <c r="FJ253" i="19"/>
  <c r="FJ217" i="19"/>
  <c r="FJ178" i="19"/>
  <c r="FJ142" i="19"/>
  <c r="FJ106" i="19"/>
  <c r="FJ70" i="19"/>
  <c r="FJ288" i="19"/>
  <c r="FJ252" i="19"/>
  <c r="FJ216" i="19"/>
  <c r="FJ180" i="19"/>
  <c r="FJ144" i="19"/>
  <c r="FJ108" i="19"/>
  <c r="FJ72" i="19"/>
  <c r="FJ284" i="19"/>
  <c r="FJ248" i="19"/>
  <c r="FJ212" i="19"/>
  <c r="FJ176" i="19"/>
  <c r="FJ140" i="19"/>
  <c r="FJ104" i="19"/>
  <c r="FJ68" i="19"/>
  <c r="FJ22" i="19"/>
  <c r="FJ30" i="19"/>
  <c r="FJ17" i="19"/>
  <c r="FJ286" i="19"/>
  <c r="FJ250" i="19"/>
  <c r="FJ214" i="19"/>
  <c r="FJ175" i="19"/>
  <c r="FJ139" i="19"/>
  <c r="FJ103" i="19"/>
  <c r="FJ67" i="19"/>
  <c r="FJ285" i="19"/>
  <c r="FJ249" i="19"/>
  <c r="FJ213" i="19"/>
  <c r="FJ177" i="19"/>
  <c r="FJ141" i="19"/>
  <c r="FJ105" i="19"/>
  <c r="FJ69" i="19"/>
  <c r="FJ281" i="19"/>
  <c r="FJ245" i="19"/>
  <c r="FJ209" i="19"/>
  <c r="FJ173" i="19"/>
  <c r="FJ137" i="19"/>
  <c r="FJ101" i="19"/>
  <c r="FJ65" i="19"/>
  <c r="FJ26" i="19"/>
  <c r="FJ19" i="19"/>
  <c r="FJ27" i="19"/>
  <c r="FJ5" i="19"/>
  <c r="FJ283" i="19"/>
  <c r="FJ247" i="19"/>
  <c r="FJ211" i="19"/>
  <c r="FJ172" i="19"/>
  <c r="FJ136" i="19"/>
  <c r="FJ100" i="19"/>
  <c r="FJ64" i="19"/>
  <c r="FJ282" i="19"/>
  <c r="FJ246" i="19"/>
  <c r="FJ210" i="19"/>
  <c r="FJ174" i="19"/>
  <c r="FJ138" i="19"/>
  <c r="FJ102" i="19"/>
  <c r="FJ66" i="19"/>
  <c r="FJ278" i="19"/>
  <c r="FJ242" i="19"/>
  <c r="FJ206" i="19"/>
  <c r="FJ170" i="19"/>
  <c r="FJ134" i="19"/>
  <c r="FJ98" i="19"/>
  <c r="FJ62" i="19"/>
  <c r="FJ16" i="19"/>
  <c r="IK7" i="19"/>
  <c r="FJ94" i="19" l="1"/>
  <c r="FJ130" i="19"/>
  <c r="FJ294" i="19"/>
  <c r="FJ204" i="19"/>
  <c r="FJ10" i="19"/>
  <c r="FJ164" i="19"/>
  <c r="FJ276" i="19"/>
  <c r="FJ96" i="19"/>
  <c r="FJ205" i="19"/>
  <c r="FJ58" i="19"/>
  <c r="FJ236" i="19"/>
  <c r="FJ208" i="19"/>
  <c r="FJ60" i="19"/>
  <c r="FJ272" i="19"/>
  <c r="FJ200" i="19"/>
  <c r="FJ61" i="19"/>
  <c r="FJ128" i="19"/>
  <c r="FJ132" i="19"/>
  <c r="FJ277" i="19"/>
  <c r="FJ239" i="19"/>
  <c r="FJ133" i="19"/>
  <c r="FJ240" i="19"/>
  <c r="FJ166" i="19"/>
  <c r="FJ14" i="19"/>
  <c r="FJ24" i="19"/>
  <c r="FJ193" i="19"/>
  <c r="FJ18" i="19"/>
  <c r="FJ92" i="19"/>
  <c r="FJ295" i="19"/>
  <c r="FJ241" i="19"/>
  <c r="FQ9" i="19"/>
  <c r="FQ17" i="19"/>
  <c r="FQ26" i="19"/>
  <c r="FQ10" i="19"/>
  <c r="FQ12" i="19"/>
  <c r="FQ21" i="19"/>
  <c r="FQ30" i="19"/>
  <c r="FQ39" i="19"/>
  <c r="FQ48" i="19"/>
  <c r="FQ57" i="19"/>
  <c r="FQ66" i="19"/>
  <c r="FQ41" i="19"/>
  <c r="FQ50" i="19"/>
  <c r="FQ59" i="19"/>
  <c r="FQ68" i="19"/>
  <c r="FQ77" i="19"/>
  <c r="FQ86" i="19"/>
  <c r="FQ8" i="19"/>
  <c r="FQ34" i="19"/>
  <c r="FQ25" i="19"/>
  <c r="FQ5" i="19"/>
  <c r="FQ40" i="19"/>
  <c r="FQ49" i="19"/>
  <c r="FQ58" i="19"/>
  <c r="FQ67" i="19"/>
  <c r="FQ76" i="19"/>
  <c r="FQ85" i="19"/>
  <c r="FQ81" i="19"/>
  <c r="FQ90" i="19"/>
  <c r="FQ99" i="19"/>
  <c r="FQ108" i="19"/>
  <c r="FQ117" i="19"/>
  <c r="FQ20" i="19"/>
  <c r="FQ7" i="19"/>
  <c r="FQ29" i="19"/>
  <c r="FQ14" i="19"/>
  <c r="FQ15" i="19"/>
  <c r="FQ24" i="19"/>
  <c r="FQ33" i="19"/>
  <c r="FQ42" i="19"/>
  <c r="FQ51" i="19"/>
  <c r="FQ60" i="19"/>
  <c r="FQ69" i="19"/>
  <c r="FQ35" i="19"/>
  <c r="FQ44" i="19"/>
  <c r="FQ53" i="19"/>
  <c r="FQ62" i="19"/>
  <c r="FQ71" i="19"/>
  <c r="FQ80" i="19"/>
  <c r="FQ89" i="19"/>
  <c r="FQ28" i="19"/>
  <c r="FQ13" i="19"/>
  <c r="FQ3" i="19"/>
  <c r="FQ4" i="19"/>
  <c r="FQ19" i="19"/>
  <c r="FQ16" i="19"/>
  <c r="FQ43" i="19"/>
  <c r="FQ52" i="19"/>
  <c r="FQ61" i="19"/>
  <c r="FQ70" i="19"/>
  <c r="FQ79" i="19"/>
  <c r="FQ75" i="19"/>
  <c r="FQ84" i="19"/>
  <c r="FQ93" i="19"/>
  <c r="FQ102" i="19"/>
  <c r="FQ111" i="19"/>
  <c r="FQ6" i="19"/>
  <c r="FQ32" i="19"/>
  <c r="FQ18" i="19"/>
  <c r="FQ27" i="19"/>
  <c r="FQ36" i="19"/>
  <c r="FQ45" i="19"/>
  <c r="FQ54" i="19"/>
  <c r="FQ63" i="19"/>
  <c r="FQ72" i="19"/>
  <c r="FQ38" i="19"/>
  <c r="FQ47" i="19"/>
  <c r="FQ56" i="19"/>
  <c r="FQ65" i="19"/>
  <c r="FQ74" i="19"/>
  <c r="FQ83" i="19"/>
  <c r="FQ92" i="19"/>
  <c r="FQ11" i="19"/>
  <c r="FQ94" i="19"/>
  <c r="FQ103" i="19"/>
  <c r="FQ112" i="19"/>
  <c r="FQ121" i="19"/>
  <c r="FQ37" i="19"/>
  <c r="FQ78" i="19"/>
  <c r="FQ96" i="19"/>
  <c r="FQ114" i="19"/>
  <c r="FQ98" i="19"/>
  <c r="FQ107" i="19"/>
  <c r="FQ116" i="19"/>
  <c r="FQ125" i="19"/>
  <c r="FQ134" i="19"/>
  <c r="FQ120" i="19"/>
  <c r="FQ129" i="19"/>
  <c r="FQ138" i="19"/>
  <c r="FQ147" i="19"/>
  <c r="FQ156" i="19"/>
  <c r="FQ165" i="19"/>
  <c r="FQ174" i="19"/>
  <c r="FQ46" i="19"/>
  <c r="FQ88" i="19"/>
  <c r="FQ97" i="19"/>
  <c r="FQ106" i="19"/>
  <c r="FQ115" i="19"/>
  <c r="FQ124" i="19"/>
  <c r="FQ55" i="19"/>
  <c r="FQ101" i="19"/>
  <c r="FQ110" i="19"/>
  <c r="FQ119" i="19"/>
  <c r="FQ128" i="19"/>
  <c r="FQ137" i="19"/>
  <c r="FQ123" i="19"/>
  <c r="FQ132" i="19"/>
  <c r="FQ141" i="19"/>
  <c r="FQ150" i="19"/>
  <c r="FQ159" i="19"/>
  <c r="FQ168" i="19"/>
  <c r="FQ64" i="19"/>
  <c r="FQ87" i="19"/>
  <c r="FQ105" i="19"/>
  <c r="FQ130" i="19"/>
  <c r="FQ139" i="19"/>
  <c r="FQ148" i="19"/>
  <c r="FQ157" i="19"/>
  <c r="FQ166" i="19"/>
  <c r="FQ31" i="19"/>
  <c r="FQ91" i="19"/>
  <c r="FQ100" i="19"/>
  <c r="FQ109" i="19"/>
  <c r="FQ118" i="19"/>
  <c r="FQ127" i="19"/>
  <c r="FQ23" i="19"/>
  <c r="FQ73" i="19"/>
  <c r="FQ22" i="19"/>
  <c r="FQ95" i="19"/>
  <c r="FQ104" i="19"/>
  <c r="FQ82" i="19"/>
  <c r="FQ133" i="19"/>
  <c r="FQ142" i="19"/>
  <c r="FQ151" i="19"/>
  <c r="FQ160" i="19"/>
  <c r="FQ169" i="19"/>
  <c r="FQ113" i="19"/>
  <c r="FQ149" i="19"/>
  <c r="FQ180" i="19"/>
  <c r="FQ189" i="19"/>
  <c r="FQ237" i="19"/>
  <c r="FQ246" i="19"/>
  <c r="FQ255" i="19"/>
  <c r="FQ264" i="19"/>
  <c r="FQ273" i="19"/>
  <c r="FQ282" i="19"/>
  <c r="FQ291" i="19"/>
  <c r="FQ122" i="19"/>
  <c r="FQ126" i="19"/>
  <c r="FQ154" i="19"/>
  <c r="FQ131" i="19"/>
  <c r="FQ135" i="19"/>
  <c r="FQ175" i="19"/>
  <c r="FQ184" i="19"/>
  <c r="FQ144" i="19"/>
  <c r="FQ140" i="19"/>
  <c r="FQ152" i="19"/>
  <c r="FQ161" i="19"/>
  <c r="FQ170" i="19"/>
  <c r="FQ179" i="19"/>
  <c r="FQ201" i="19"/>
  <c r="FQ210" i="19"/>
  <c r="FQ219" i="19"/>
  <c r="FQ228" i="19"/>
  <c r="FQ196" i="19"/>
  <c r="FQ205" i="19"/>
  <c r="FQ214" i="19"/>
  <c r="FQ223" i="19"/>
  <c r="FQ153" i="19"/>
  <c r="FQ163" i="19"/>
  <c r="FQ183" i="19"/>
  <c r="FQ192" i="19"/>
  <c r="FQ240" i="19"/>
  <c r="FQ249" i="19"/>
  <c r="FQ258" i="19"/>
  <c r="FQ267" i="19"/>
  <c r="FQ276" i="19"/>
  <c r="FQ285" i="19"/>
  <c r="FQ162" i="19"/>
  <c r="FQ143" i="19"/>
  <c r="FQ171" i="19"/>
  <c r="FQ178" i="19"/>
  <c r="FQ187" i="19"/>
  <c r="FQ136" i="19"/>
  <c r="FQ172" i="19"/>
  <c r="FQ155" i="19"/>
  <c r="FQ164" i="19"/>
  <c r="FQ173" i="19"/>
  <c r="FQ182" i="19"/>
  <c r="FQ195" i="19"/>
  <c r="FQ204" i="19"/>
  <c r="FQ213" i="19"/>
  <c r="FQ222" i="19"/>
  <c r="FQ231" i="19"/>
  <c r="FQ146" i="19"/>
  <c r="FQ177" i="19"/>
  <c r="FQ186" i="19"/>
  <c r="FQ234" i="19"/>
  <c r="FQ243" i="19"/>
  <c r="FQ252" i="19"/>
  <c r="FQ261" i="19"/>
  <c r="FQ270" i="19"/>
  <c r="FQ279" i="19"/>
  <c r="FQ288" i="19"/>
  <c r="FQ145" i="19"/>
  <c r="FQ158" i="19"/>
  <c r="FQ167" i="19"/>
  <c r="FQ176" i="19"/>
  <c r="FQ185" i="19"/>
  <c r="FQ198" i="19"/>
  <c r="FQ207" i="19"/>
  <c r="FQ216" i="19"/>
  <c r="FQ225" i="19"/>
  <c r="FQ202" i="19"/>
  <c r="FQ211" i="19"/>
  <c r="FQ220" i="19"/>
  <c r="FQ229" i="19"/>
  <c r="FQ188" i="19"/>
  <c r="FQ197" i="19"/>
  <c r="FQ206" i="19"/>
  <c r="FQ215" i="19"/>
  <c r="FQ224" i="19"/>
  <c r="FQ233" i="19"/>
  <c r="FQ181" i="19"/>
  <c r="FQ200" i="19"/>
  <c r="FQ236" i="19"/>
  <c r="FQ239" i="19"/>
  <c r="FQ248" i="19"/>
  <c r="FQ257" i="19"/>
  <c r="FQ266" i="19"/>
  <c r="FQ275" i="19"/>
  <c r="FQ284" i="19"/>
  <c r="FQ203" i="19"/>
  <c r="FQ190" i="19"/>
  <c r="FQ235" i="19"/>
  <c r="FQ244" i="19"/>
  <c r="FQ253" i="19"/>
  <c r="FQ262" i="19"/>
  <c r="FQ271" i="19"/>
  <c r="FQ280" i="19"/>
  <c r="FQ199" i="19"/>
  <c r="FQ209" i="19"/>
  <c r="FQ289" i="19"/>
  <c r="FQ293" i="19"/>
  <c r="FQ212" i="19"/>
  <c r="FQ242" i="19"/>
  <c r="FQ251" i="19"/>
  <c r="FQ260" i="19"/>
  <c r="FQ269" i="19"/>
  <c r="FQ278" i="19"/>
  <c r="FQ287" i="19"/>
  <c r="FQ292" i="19"/>
  <c r="FQ208" i="19"/>
  <c r="FQ295" i="19"/>
  <c r="FQ218" i="19"/>
  <c r="FQ238" i="19"/>
  <c r="FQ247" i="19"/>
  <c r="FQ256" i="19"/>
  <c r="FQ265" i="19"/>
  <c r="FQ274" i="19"/>
  <c r="FQ283" i="19"/>
  <c r="FQ217" i="19"/>
  <c r="FQ221" i="19"/>
  <c r="FQ245" i="19"/>
  <c r="FQ254" i="19"/>
  <c r="FQ263" i="19"/>
  <c r="FQ272" i="19"/>
  <c r="FQ281" i="19"/>
  <c r="FQ290" i="19"/>
  <c r="FQ226" i="19"/>
  <c r="FQ191" i="19"/>
  <c r="FQ227" i="19"/>
  <c r="FQ194" i="19"/>
  <c r="FQ230" i="19"/>
  <c r="FQ232" i="19"/>
  <c r="FQ241" i="19"/>
  <c r="FQ250" i="19"/>
  <c r="FQ259" i="19"/>
  <c r="FQ268" i="19"/>
  <c r="FQ277" i="19"/>
  <c r="FQ286" i="19"/>
  <c r="FQ294" i="19"/>
  <c r="IK8" i="19"/>
  <c r="II4" i="19" l="1"/>
  <c r="II5" i="19"/>
  <c r="II3" i="19"/>
  <c r="IK9" i="19"/>
  <c r="IK10" i="19" l="1"/>
  <c r="IK11" i="19" l="1"/>
  <c r="IK12" i="19" l="1"/>
  <c r="IK13" i="19" l="1"/>
  <c r="IK14" i="19" l="1"/>
  <c r="IK15" i="19" l="1"/>
  <c r="IK16" i="19" l="1"/>
  <c r="IK17" i="19" l="1"/>
  <c r="IK18" i="19" l="1"/>
  <c r="IK19" i="19" l="1"/>
  <c r="IK20" i="19" l="1"/>
  <c r="IK21" i="19" l="1"/>
  <c r="IK22" i="19" l="1"/>
  <c r="IK23" i="19" l="1"/>
  <c r="IK24" i="19" l="1"/>
  <c r="IK25" i="19" l="1"/>
  <c r="IK26" i="19" l="1"/>
  <c r="IK27" i="19" l="1"/>
  <c r="IK28" i="19" l="1"/>
  <c r="IK29" i="19" l="1"/>
  <c r="IK30" i="19" l="1"/>
  <c r="IK31" i="19" l="1"/>
  <c r="IK32" i="19" l="1"/>
  <c r="IK33" i="19" l="1"/>
  <c r="IK34" i="19" l="1"/>
  <c r="IK35" i="19" l="1"/>
  <c r="IK36" i="19" l="1"/>
  <c r="IK37" i="19" l="1"/>
  <c r="IK38" i="19" l="1"/>
  <c r="IK39" i="19" l="1"/>
  <c r="IK40" i="19" l="1"/>
  <c r="IK41" i="19" l="1"/>
  <c r="IK42" i="19" l="1"/>
  <c r="IK43" i="19" l="1"/>
  <c r="IK44" i="19" l="1"/>
  <c r="IK45" i="19" l="1"/>
  <c r="IK46" i="19" l="1"/>
  <c r="IK47" i="19" l="1"/>
  <c r="IK48" i="19" l="1"/>
  <c r="II48" i="19" s="1"/>
  <c r="IK49" i="19" l="1"/>
  <c r="IK50" i="19" l="1"/>
  <c r="IK51" i="19" l="1"/>
  <c r="IK52" i="19" l="1"/>
  <c r="IK53" i="19" l="1"/>
  <c r="IK54" i="19" l="1"/>
  <c r="IK55" i="19" l="1"/>
  <c r="IK56" i="19" l="1"/>
  <c r="IK57" i="19" l="1"/>
  <c r="IK58" i="19" l="1"/>
  <c r="IK59" i="19" l="1"/>
  <c r="IK60" i="19" l="1"/>
  <c r="IK61" i="19" l="1"/>
  <c r="IK62" i="19" l="1"/>
  <c r="IK63" i="19" l="1"/>
  <c r="IK64" i="19" l="1"/>
  <c r="IK65" i="19" l="1"/>
  <c r="IK66" i="19" l="1"/>
  <c r="IK67" i="19" l="1"/>
  <c r="IK68" i="19" l="1"/>
  <c r="IK69" i="19" l="1"/>
  <c r="IK70" i="19" l="1"/>
  <c r="IK71" i="19" l="1"/>
  <c r="IK72" i="19" l="1"/>
  <c r="IK73" i="19" l="1"/>
  <c r="IK74" i="19" l="1"/>
  <c r="IK75" i="19" l="1"/>
  <c r="IK76" i="19" l="1"/>
  <c r="IK77" i="19" l="1"/>
  <c r="IK78" i="19" l="1"/>
  <c r="IK79" i="19" l="1"/>
  <c r="IK80" i="19" l="1"/>
  <c r="IK81" i="19" l="1"/>
  <c r="IK82" i="19" l="1"/>
  <c r="IK83" i="19" l="1"/>
  <c r="IK84" i="19" l="1"/>
  <c r="IK85" i="19" l="1"/>
  <c r="IK86" i="19" l="1"/>
  <c r="IK87" i="19" l="1"/>
  <c r="IK88" i="19" l="1"/>
  <c r="IK89" i="19" l="1"/>
  <c r="IK90" i="19" l="1"/>
  <c r="IK91" i="19" l="1"/>
  <c r="IK92" i="19" l="1"/>
  <c r="IK93" i="19" l="1"/>
  <c r="IK94" i="19" l="1"/>
  <c r="IK95" i="19" l="1"/>
  <c r="IK96" i="19" l="1"/>
  <c r="IK97" i="19" l="1"/>
  <c r="IK98" i="19" l="1"/>
  <c r="IK99" i="19" l="1"/>
  <c r="IK100" i="19" l="1"/>
  <c r="IK101" i="19" l="1"/>
  <c r="IK102" i="19" l="1"/>
  <c r="IK103" i="19" l="1"/>
  <c r="IK104" i="19" l="1"/>
  <c r="IK105" i="19" l="1"/>
  <c r="IK106" i="19" l="1"/>
  <c r="IK107" i="19" l="1"/>
  <c r="IK108" i="19" l="1"/>
  <c r="IK109" i="19" l="1"/>
  <c r="IK110" i="19" l="1"/>
  <c r="IK111" i="19" l="1"/>
  <c r="IK112" i="19" l="1"/>
  <c r="IK113" i="19" l="1"/>
  <c r="IK114" i="19" l="1"/>
  <c r="IK115" i="19" l="1"/>
  <c r="IK116" i="19" l="1"/>
  <c r="IK117" i="19" l="1"/>
  <c r="IK118" i="19" l="1"/>
  <c r="IK119" i="19" l="1"/>
  <c r="IK120" i="19" l="1"/>
  <c r="IK121" i="19" l="1"/>
  <c r="IK122" i="19" l="1"/>
  <c r="IK123" i="19" l="1"/>
  <c r="IK124" i="19" l="1"/>
  <c r="IK125" i="19" l="1"/>
  <c r="IK126" i="19" l="1"/>
  <c r="IK127" i="19" l="1"/>
  <c r="IK128" i="19" l="1"/>
  <c r="IK129" i="19" l="1"/>
  <c r="IK130" i="19" l="1"/>
  <c r="IK131" i="19" l="1"/>
  <c r="IK132" i="19" l="1"/>
  <c r="IK133" i="19" l="1"/>
  <c r="IK134" i="19" l="1"/>
  <c r="IK135" i="19" l="1"/>
  <c r="IK136" i="19" l="1"/>
  <c r="IK137" i="19" l="1"/>
  <c r="IK138" i="19" l="1"/>
  <c r="IK139" i="19" l="1"/>
  <c r="IK140" i="19" l="1"/>
  <c r="IK141" i="19" l="1"/>
  <c r="IK142" i="19" l="1"/>
  <c r="IK143" i="19" l="1"/>
  <c r="IK144" i="19" l="1"/>
  <c r="IK145" i="19" l="1"/>
  <c r="IK146" i="19" l="1"/>
  <c r="IK147" i="19" l="1"/>
  <c r="IK148" i="19" l="1"/>
  <c r="IK149" i="19" l="1"/>
  <c r="IK150" i="19" l="1"/>
  <c r="IK151" i="19" l="1"/>
  <c r="IK152" i="19" l="1"/>
  <c r="IK153" i="19" l="1"/>
  <c r="IK154" i="19" l="1"/>
  <c r="IK155" i="19" l="1"/>
  <c r="IK156" i="19" l="1"/>
  <c r="IK157" i="19" l="1"/>
  <c r="IK158" i="19" l="1"/>
  <c r="IK159" i="19" l="1"/>
  <c r="IK160" i="19" l="1"/>
  <c r="IK161" i="19" l="1"/>
  <c r="IK162" i="19" l="1"/>
  <c r="IK163" i="19" l="1"/>
  <c r="IK164" i="19" l="1"/>
  <c r="IK165" i="19" l="1"/>
  <c r="IK166" i="19" l="1"/>
  <c r="IK167" i="19" l="1"/>
  <c r="IK168" i="19" l="1"/>
  <c r="IK169" i="19" l="1"/>
  <c r="IK170" i="19" l="1"/>
  <c r="IK171" i="19" l="1"/>
  <c r="IK172" i="19" l="1"/>
  <c r="IK173" i="19" l="1"/>
  <c r="IK174" i="19" l="1"/>
  <c r="IK175" i="19" l="1"/>
  <c r="IK176" i="19" l="1"/>
  <c r="IK177" i="19" l="1"/>
  <c r="IK178" i="19" l="1"/>
  <c r="IK179" i="19" l="1"/>
  <c r="IK180" i="19" l="1"/>
  <c r="IK181" i="19" l="1"/>
  <c r="IK182" i="19" l="1"/>
  <c r="IK183" i="19" l="1"/>
  <c r="IK184" i="19" l="1"/>
  <c r="IK185" i="19" l="1"/>
  <c r="IK186" i="19" l="1"/>
  <c r="IK187" i="19" l="1"/>
  <c r="IK188" i="19" l="1"/>
  <c r="IK189" i="19" l="1"/>
  <c r="IK190" i="19" l="1"/>
  <c r="IK191" i="19" l="1"/>
  <c r="IK192" i="19" l="1"/>
  <c r="IK193" i="19" l="1"/>
  <c r="IK194" i="19" l="1"/>
  <c r="IK195" i="19" l="1"/>
  <c r="IK196" i="19" l="1"/>
  <c r="IK197" i="19" l="1"/>
  <c r="IK198" i="19" l="1"/>
  <c r="IK199" i="19" l="1"/>
  <c r="IK200" i="19" l="1"/>
  <c r="IK201" i="19" l="1"/>
  <c r="IK202" i="19" l="1"/>
  <c r="IK203" i="19" l="1"/>
  <c r="IK204" i="19" l="1"/>
  <c r="IK205" i="19" l="1"/>
  <c r="IK206" i="19" l="1"/>
  <c r="IK207" i="19" l="1"/>
  <c r="IK208" i="19" l="1"/>
  <c r="IK209" i="19" l="1"/>
  <c r="IK210" i="19" l="1"/>
  <c r="IK211" i="19" l="1"/>
  <c r="IK212" i="19" l="1"/>
  <c r="IK213" i="19" l="1"/>
  <c r="IK214" i="19" l="1"/>
  <c r="IK215" i="19" l="1"/>
  <c r="IK216" i="19" l="1"/>
  <c r="IK217" i="19" l="1"/>
  <c r="IK218" i="19" l="1"/>
  <c r="IK219" i="19" l="1"/>
  <c r="IK220" i="19" l="1"/>
  <c r="IK221" i="19" l="1"/>
  <c r="IK222" i="19" l="1"/>
  <c r="IK223" i="19" l="1"/>
  <c r="IK224" i="19" l="1"/>
  <c r="IK225" i="19" l="1"/>
  <c r="IK226" i="19" l="1"/>
  <c r="IK227" i="19" l="1"/>
  <c r="IK228" i="19" l="1"/>
  <c r="IK229" i="19" l="1"/>
  <c r="IK230" i="19" l="1"/>
  <c r="IK231" i="19" l="1"/>
  <c r="IK232" i="19" l="1"/>
  <c r="IK233" i="19" l="1"/>
  <c r="IK234" i="19" l="1"/>
  <c r="IK235" i="19" l="1"/>
  <c r="IK236" i="19" l="1"/>
  <c r="IK237" i="19" l="1"/>
  <c r="IK238" i="19" l="1"/>
  <c r="IK239" i="19" l="1"/>
  <c r="IK240" i="19" l="1"/>
  <c r="IK241" i="19" l="1"/>
  <c r="IK242" i="19" l="1"/>
  <c r="IK243" i="19" l="1"/>
  <c r="IK244" i="19" l="1"/>
  <c r="IK245" i="19" l="1"/>
  <c r="IK246" i="19" l="1"/>
  <c r="IK247" i="19" l="1"/>
  <c r="IK248" i="19" l="1"/>
  <c r="IK249" i="19" l="1"/>
  <c r="IK250" i="19" l="1"/>
  <c r="IK251" i="19" l="1"/>
  <c r="IK252" i="19" l="1"/>
  <c r="IK253" i="19" l="1"/>
  <c r="IK254" i="19" l="1"/>
  <c r="IK255" i="19" l="1"/>
  <c r="IK256" i="19" l="1"/>
  <c r="IK257" i="19" l="1"/>
  <c r="IK258" i="19" l="1"/>
  <c r="IK259" i="19" l="1"/>
  <c r="IK260" i="19" l="1"/>
  <c r="IK261" i="19" l="1"/>
  <c r="IK262" i="19" l="1"/>
  <c r="IK263" i="19" l="1"/>
  <c r="IK264" i="19" l="1"/>
  <c r="IK265" i="19" l="1"/>
  <c r="IK266" i="19" l="1"/>
  <c r="IK267" i="19" l="1"/>
  <c r="IK268" i="19" l="1"/>
  <c r="IK269" i="19" l="1"/>
  <c r="IK270" i="19" l="1"/>
  <c r="IK271" i="19" l="1"/>
  <c r="IK272" i="19" l="1"/>
  <c r="IK273" i="19" l="1"/>
  <c r="IK274" i="19" l="1"/>
  <c r="IK275" i="19" l="1"/>
  <c r="IK276" i="19" l="1"/>
  <c r="IK277" i="19" l="1"/>
  <c r="IK278" i="19" l="1"/>
  <c r="IK279" i="19" l="1"/>
  <c r="IK280" i="19" l="1"/>
  <c r="IK281" i="19" l="1"/>
  <c r="IK282" i="19" l="1"/>
  <c r="IK283" i="19" l="1"/>
  <c r="IK284" i="19" l="1"/>
  <c r="IK285" i="19" l="1"/>
  <c r="IK286" i="19" l="1"/>
  <c r="IK287" i="19" l="1"/>
  <c r="IK288" i="19" l="1"/>
  <c r="IK289" i="19" l="1"/>
  <c r="IK290" i="19" l="1"/>
  <c r="IK291" i="19" l="1"/>
  <c r="IK292" i="19" l="1"/>
  <c r="IK293" i="19" l="1"/>
  <c r="IK294" i="19" l="1"/>
  <c r="IK295" i="19" l="1"/>
  <c r="HM283" i="19" l="1"/>
  <c r="II283" i="19" s="1"/>
  <c r="HM271" i="19"/>
  <c r="II271" i="19" s="1"/>
  <c r="HM259" i="19"/>
  <c r="II259" i="19" s="1"/>
  <c r="HM246" i="19"/>
  <c r="II246" i="19" s="1"/>
  <c r="HM235" i="19"/>
  <c r="II235" i="19" s="1"/>
  <c r="HM222" i="19"/>
  <c r="II222" i="19" s="1"/>
  <c r="HM211" i="19"/>
  <c r="II211" i="19" s="1"/>
  <c r="HM198" i="19"/>
  <c r="II198" i="19" s="1"/>
  <c r="HM187" i="19"/>
  <c r="II187" i="19" s="1"/>
  <c r="HM173" i="19"/>
  <c r="II173" i="19" s="1"/>
  <c r="HM162" i="19"/>
  <c r="II162" i="19" s="1"/>
  <c r="HM151" i="19"/>
  <c r="II151" i="19" s="1"/>
  <c r="HM140" i="19"/>
  <c r="II140" i="19" s="1"/>
  <c r="HM125" i="19"/>
  <c r="II125" i="19" s="1"/>
  <c r="HM117" i="19"/>
  <c r="II117" i="19" s="1"/>
  <c r="HM103" i="19"/>
  <c r="II103" i="19" s="1"/>
  <c r="HM90" i="19"/>
  <c r="II90" i="19" s="1"/>
  <c r="HM81" i="19"/>
  <c r="II81" i="19" s="1"/>
  <c r="HM70" i="19"/>
  <c r="II70" i="19" s="1"/>
  <c r="HM54" i="19"/>
  <c r="II54" i="19" s="1"/>
  <c r="HM46" i="19"/>
  <c r="II46" i="19" s="1"/>
  <c r="HM31" i="19"/>
  <c r="II31" i="19" s="1"/>
  <c r="HM20" i="19"/>
  <c r="II20" i="19" s="1"/>
  <c r="HM7" i="19"/>
  <c r="II7" i="19" s="1"/>
  <c r="HM210" i="19"/>
  <c r="II210" i="19" s="1"/>
  <c r="HM186" i="19"/>
  <c r="II186" i="19" s="1"/>
  <c r="HM172" i="19"/>
  <c r="II172" i="19" s="1"/>
  <c r="HM161" i="19"/>
  <c r="II161" i="19" s="1"/>
  <c r="HM148" i="19"/>
  <c r="II148" i="19" s="1"/>
  <c r="HM137" i="19"/>
  <c r="II137" i="19" s="1"/>
  <c r="HM128" i="19"/>
  <c r="II128" i="19" s="1"/>
  <c r="HM114" i="19"/>
  <c r="II114" i="19" s="1"/>
  <c r="HM102" i="19"/>
  <c r="II102" i="19" s="1"/>
  <c r="HM89" i="19"/>
  <c r="II89" i="19" s="1"/>
  <c r="HM78" i="19"/>
  <c r="II78" i="19" s="1"/>
  <c r="HM64" i="19"/>
  <c r="II64" i="19" s="1"/>
  <c r="HM55" i="19"/>
  <c r="II55" i="19" s="1"/>
  <c r="HM42" i="19"/>
  <c r="II42" i="19" s="1"/>
  <c r="HM28" i="19"/>
  <c r="II28" i="19" s="1"/>
  <c r="HM15" i="19"/>
  <c r="II15" i="19" s="1"/>
  <c r="HM245" i="19"/>
  <c r="II245" i="19" s="1"/>
  <c r="HM163" i="19"/>
  <c r="II163" i="19" s="1"/>
  <c r="HM149" i="19"/>
  <c r="II149" i="19" s="1"/>
  <c r="HM136" i="19"/>
  <c r="II136" i="19" s="1"/>
  <c r="HM124" i="19"/>
  <c r="II124" i="19" s="1"/>
  <c r="HM113" i="19"/>
  <c r="II113" i="19" s="1"/>
  <c r="HM100" i="19"/>
  <c r="II100" i="19" s="1"/>
  <c r="HM91" i="19"/>
  <c r="II91" i="19" s="1"/>
  <c r="HM76" i="19"/>
  <c r="II76" i="19" s="1"/>
  <c r="HM62" i="19"/>
  <c r="II62" i="19" s="1"/>
  <c r="HM53" i="19"/>
  <c r="II53" i="19" s="1"/>
  <c r="HM41" i="19"/>
  <c r="II41" i="19" s="1"/>
  <c r="HM30" i="19"/>
  <c r="II30" i="19" s="1"/>
  <c r="HM18" i="19"/>
  <c r="II18" i="19" s="1"/>
  <c r="HM248" i="19"/>
  <c r="II248" i="19" s="1"/>
  <c r="HM219" i="19"/>
  <c r="II219" i="19" s="1"/>
  <c r="HM207" i="19"/>
  <c r="II207" i="19" s="1"/>
  <c r="HM196" i="19"/>
  <c r="II196" i="19" s="1"/>
  <c r="HM184" i="19"/>
  <c r="II184" i="19" s="1"/>
  <c r="HM174" i="19"/>
  <c r="II174" i="19" s="1"/>
  <c r="HM160" i="19"/>
  <c r="II160" i="19" s="1"/>
  <c r="HM150" i="19"/>
  <c r="II150" i="19" s="1"/>
  <c r="HM138" i="19"/>
  <c r="II138" i="19" s="1"/>
  <c r="HM126" i="19"/>
  <c r="II126" i="19" s="1"/>
  <c r="HM109" i="19"/>
  <c r="II109" i="19" s="1"/>
  <c r="HM99" i="19"/>
  <c r="II99" i="19" s="1"/>
  <c r="HM87" i="19"/>
  <c r="II87" i="19" s="1"/>
  <c r="HM75" i="19"/>
  <c r="II75" i="19" s="1"/>
  <c r="HM65" i="19"/>
  <c r="II65" i="19" s="1"/>
  <c r="HM52" i="19"/>
  <c r="II52" i="19" s="1"/>
  <c r="HM37" i="19"/>
  <c r="II37" i="19" s="1"/>
  <c r="HM27" i="19"/>
  <c r="II27" i="19" s="1"/>
  <c r="HM17" i="19"/>
  <c r="II17" i="19" s="1"/>
  <c r="HM197" i="19"/>
  <c r="II197" i="19" s="1"/>
  <c r="HM218" i="19"/>
  <c r="II218" i="19" s="1"/>
  <c r="HM183" i="19"/>
  <c r="II183" i="19" s="1"/>
  <c r="HM171" i="19"/>
  <c r="II171" i="19" s="1"/>
  <c r="HM159" i="19"/>
  <c r="II159" i="19" s="1"/>
  <c r="HM147" i="19"/>
  <c r="II147" i="19" s="1"/>
  <c r="HM135" i="19"/>
  <c r="II135" i="19" s="1"/>
  <c r="HM121" i="19"/>
  <c r="II121" i="19" s="1"/>
  <c r="HM112" i="19"/>
  <c r="II112" i="19" s="1"/>
  <c r="HM101" i="19"/>
  <c r="II101" i="19" s="1"/>
  <c r="HM88" i="19"/>
  <c r="II88" i="19" s="1"/>
  <c r="HM77" i="19"/>
  <c r="II77" i="19" s="1"/>
  <c r="HM66" i="19"/>
  <c r="II66" i="19" s="1"/>
  <c r="HM40" i="19"/>
  <c r="II40" i="19" s="1"/>
  <c r="HM29" i="19"/>
  <c r="II29" i="19" s="1"/>
  <c r="HM13" i="19"/>
  <c r="II13" i="19" s="1"/>
  <c r="HM233" i="19"/>
  <c r="II233" i="19" s="1"/>
  <c r="HM281" i="19"/>
  <c r="II281" i="19" s="1"/>
  <c r="HM257" i="19"/>
  <c r="II257" i="19" s="1"/>
  <c r="HM234" i="19"/>
  <c r="II234" i="19" s="1"/>
  <c r="HM266" i="19"/>
  <c r="II266" i="19" s="1"/>
  <c r="HM254" i="19"/>
  <c r="II254" i="19" s="1"/>
  <c r="HM242" i="19"/>
  <c r="II242" i="19" s="1"/>
  <c r="HM230" i="19"/>
  <c r="II230" i="19" s="1"/>
  <c r="HM220" i="19"/>
  <c r="II220" i="19" s="1"/>
  <c r="HM208" i="19"/>
  <c r="II208" i="19" s="1"/>
  <c r="HM194" i="19"/>
  <c r="II194" i="19" s="1"/>
  <c r="HM181" i="19"/>
  <c r="II181" i="19" s="1"/>
  <c r="HM170" i="19"/>
  <c r="II170" i="19" s="1"/>
  <c r="HM158" i="19"/>
  <c r="II158" i="19" s="1"/>
  <c r="HM145" i="19"/>
  <c r="II145" i="19" s="1"/>
  <c r="HM133" i="19"/>
  <c r="II133" i="19" s="1"/>
  <c r="HM123" i="19"/>
  <c r="II123" i="19" s="1"/>
  <c r="HM111" i="19"/>
  <c r="II111" i="19" s="1"/>
  <c r="HM97" i="19"/>
  <c r="II97" i="19" s="1"/>
  <c r="HM86" i="19"/>
  <c r="II86" i="19" s="1"/>
  <c r="HM73" i="19"/>
  <c r="II73" i="19" s="1"/>
  <c r="HM61" i="19"/>
  <c r="II61" i="19" s="1"/>
  <c r="HM51" i="19"/>
  <c r="II51" i="19" s="1"/>
  <c r="HM39" i="19"/>
  <c r="II39" i="19" s="1"/>
  <c r="HM25" i="19"/>
  <c r="II25" i="19" s="1"/>
  <c r="HM16" i="19"/>
  <c r="II16" i="19" s="1"/>
  <c r="HM295" i="19"/>
  <c r="II295" i="19" s="1"/>
  <c r="HM258" i="19"/>
  <c r="II258" i="19" s="1"/>
  <c r="HM269" i="19"/>
  <c r="II269" i="19" s="1"/>
  <c r="HM221" i="19"/>
  <c r="II221" i="19" s="1"/>
  <c r="HM244" i="19"/>
  <c r="II244" i="19" s="1"/>
  <c r="HM279" i="19"/>
  <c r="II279" i="19" s="1"/>
  <c r="HM267" i="19"/>
  <c r="II267" i="19" s="1"/>
  <c r="HM278" i="19"/>
  <c r="II278" i="19" s="1"/>
  <c r="HM277" i="19"/>
  <c r="II277" i="19" s="1"/>
  <c r="HM265" i="19"/>
  <c r="II265" i="19" s="1"/>
  <c r="HM252" i="19"/>
  <c r="II252" i="19" s="1"/>
  <c r="HM241" i="19"/>
  <c r="II241" i="19" s="1"/>
  <c r="HM231" i="19"/>
  <c r="II231" i="19" s="1"/>
  <c r="HM217" i="19"/>
  <c r="II217" i="19" s="1"/>
  <c r="HM205" i="19"/>
  <c r="II205" i="19" s="1"/>
  <c r="HM193" i="19"/>
  <c r="II193" i="19" s="1"/>
  <c r="HM180" i="19"/>
  <c r="II180" i="19" s="1"/>
  <c r="HM169" i="19"/>
  <c r="II169" i="19" s="1"/>
  <c r="HM156" i="19"/>
  <c r="II156" i="19" s="1"/>
  <c r="HM143" i="19"/>
  <c r="II143" i="19" s="1"/>
  <c r="HM134" i="19"/>
  <c r="II134" i="19" s="1"/>
  <c r="HM122" i="19"/>
  <c r="II122" i="19" s="1"/>
  <c r="HM110" i="19"/>
  <c r="II110" i="19" s="1"/>
  <c r="HM98" i="19"/>
  <c r="II98" i="19" s="1"/>
  <c r="HM85" i="19"/>
  <c r="II85" i="19" s="1"/>
  <c r="HM72" i="19"/>
  <c r="II72" i="19" s="1"/>
  <c r="HM63" i="19"/>
  <c r="II63" i="19" s="1"/>
  <c r="HM47" i="19"/>
  <c r="II47" i="19" s="1"/>
  <c r="HM38" i="19"/>
  <c r="II38" i="19" s="1"/>
  <c r="HM26" i="19"/>
  <c r="II26" i="19" s="1"/>
  <c r="HM12" i="19"/>
  <c r="II12" i="19" s="1"/>
  <c r="HM287" i="19"/>
  <c r="II287" i="19" s="1"/>
  <c r="HM270" i="19"/>
  <c r="II270" i="19" s="1"/>
  <c r="HM199" i="19"/>
  <c r="II199" i="19" s="1"/>
  <c r="HM280" i="19"/>
  <c r="II280" i="19" s="1"/>
  <c r="HM229" i="19"/>
  <c r="II229" i="19" s="1"/>
  <c r="HM293" i="19"/>
  <c r="II293" i="19" s="1"/>
  <c r="HM276" i="19"/>
  <c r="II276" i="19" s="1"/>
  <c r="HM264" i="19"/>
  <c r="II264" i="19" s="1"/>
  <c r="HM253" i="19"/>
  <c r="II253" i="19" s="1"/>
  <c r="HM239" i="19"/>
  <c r="II239" i="19" s="1"/>
  <c r="HM228" i="19"/>
  <c r="II228" i="19" s="1"/>
  <c r="HM214" i="19"/>
  <c r="II214" i="19" s="1"/>
  <c r="HM203" i="19"/>
  <c r="II203" i="19" s="1"/>
  <c r="HM192" i="19"/>
  <c r="II192" i="19" s="1"/>
  <c r="HM182" i="19"/>
  <c r="II182" i="19" s="1"/>
  <c r="HM168" i="19"/>
  <c r="II168" i="19" s="1"/>
  <c r="HM154" i="19"/>
  <c r="II154" i="19" s="1"/>
  <c r="HM146" i="19"/>
  <c r="II146" i="19" s="1"/>
  <c r="HM131" i="19"/>
  <c r="II131" i="19" s="1"/>
  <c r="HM120" i="19"/>
  <c r="II120" i="19" s="1"/>
  <c r="HM108" i="19"/>
  <c r="II108" i="19" s="1"/>
  <c r="HM95" i="19"/>
  <c r="II95" i="19" s="1"/>
  <c r="HM83" i="19"/>
  <c r="II83" i="19" s="1"/>
  <c r="HM74" i="19"/>
  <c r="II74" i="19" s="1"/>
  <c r="HM59" i="19"/>
  <c r="II59" i="19" s="1"/>
  <c r="HM50" i="19"/>
  <c r="II50" i="19" s="1"/>
  <c r="HM35" i="19"/>
  <c r="II35" i="19" s="1"/>
  <c r="HM23" i="19"/>
  <c r="II23" i="19" s="1"/>
  <c r="HM14" i="19"/>
  <c r="II14" i="19" s="1"/>
  <c r="HM292" i="19"/>
  <c r="II292" i="19" s="1"/>
  <c r="HM282" i="19"/>
  <c r="II282" i="19" s="1"/>
  <c r="HM209" i="19"/>
  <c r="II209" i="19" s="1"/>
  <c r="HM206" i="19"/>
  <c r="II206" i="19" s="1"/>
  <c r="HM291" i="19"/>
  <c r="II291" i="19" s="1"/>
  <c r="HM275" i="19"/>
  <c r="II275" i="19" s="1"/>
  <c r="HM262" i="19"/>
  <c r="II262" i="19" s="1"/>
  <c r="HM251" i="19"/>
  <c r="II251" i="19" s="1"/>
  <c r="HM240" i="19"/>
  <c r="II240" i="19" s="1"/>
  <c r="HM227" i="19"/>
  <c r="II227" i="19" s="1"/>
  <c r="HM215" i="19"/>
  <c r="II215" i="19" s="1"/>
  <c r="HM202" i="19"/>
  <c r="II202" i="19" s="1"/>
  <c r="HM191" i="19"/>
  <c r="II191" i="19" s="1"/>
  <c r="HM179" i="19"/>
  <c r="II179" i="19" s="1"/>
  <c r="HM167" i="19"/>
  <c r="II167" i="19" s="1"/>
  <c r="HM155" i="19"/>
  <c r="II155" i="19" s="1"/>
  <c r="HM144" i="19"/>
  <c r="II144" i="19" s="1"/>
  <c r="HM132" i="19"/>
  <c r="II132" i="19" s="1"/>
  <c r="HM119" i="19"/>
  <c r="II119" i="19" s="1"/>
  <c r="HM107" i="19"/>
  <c r="II107" i="19" s="1"/>
  <c r="HM96" i="19"/>
  <c r="II96" i="19" s="1"/>
  <c r="HM84" i="19"/>
  <c r="II84" i="19" s="1"/>
  <c r="HM69" i="19"/>
  <c r="II69" i="19" s="1"/>
  <c r="HM60" i="19"/>
  <c r="II60" i="19" s="1"/>
  <c r="HM49" i="19"/>
  <c r="II49" i="19" s="1"/>
  <c r="HM36" i="19"/>
  <c r="II36" i="19" s="1"/>
  <c r="HM24" i="19"/>
  <c r="II24" i="19" s="1"/>
  <c r="HM11" i="19"/>
  <c r="II11" i="19" s="1"/>
  <c r="HM294" i="19"/>
  <c r="II294" i="19" s="1"/>
  <c r="HM185" i="19"/>
  <c r="II185" i="19" s="1"/>
  <c r="HM256" i="19"/>
  <c r="II256" i="19" s="1"/>
  <c r="HM255" i="19"/>
  <c r="II255" i="19" s="1"/>
  <c r="HM289" i="19"/>
  <c r="II289" i="19" s="1"/>
  <c r="HM274" i="19"/>
  <c r="II274" i="19" s="1"/>
  <c r="HM263" i="19"/>
  <c r="II263" i="19" s="1"/>
  <c r="HM250" i="19"/>
  <c r="II250" i="19" s="1"/>
  <c r="HM237" i="19"/>
  <c r="II237" i="19" s="1"/>
  <c r="HM226" i="19"/>
  <c r="II226" i="19" s="1"/>
  <c r="HM216" i="19"/>
  <c r="II216" i="19" s="1"/>
  <c r="HM201" i="19"/>
  <c r="II201" i="19" s="1"/>
  <c r="HM190" i="19"/>
  <c r="II190" i="19" s="1"/>
  <c r="HM177" i="19"/>
  <c r="II177" i="19" s="1"/>
  <c r="HM165" i="19"/>
  <c r="II165" i="19" s="1"/>
  <c r="HM157" i="19"/>
  <c r="II157" i="19" s="1"/>
  <c r="HM142" i="19"/>
  <c r="II142" i="19" s="1"/>
  <c r="HM130" i="19"/>
  <c r="II130" i="19" s="1"/>
  <c r="HM116" i="19"/>
  <c r="II116" i="19" s="1"/>
  <c r="HM106" i="19"/>
  <c r="II106" i="19" s="1"/>
  <c r="HM92" i="19"/>
  <c r="II92" i="19" s="1"/>
  <c r="HM80" i="19"/>
  <c r="II80" i="19" s="1"/>
  <c r="HM68" i="19"/>
  <c r="II68" i="19" s="1"/>
  <c r="HM56" i="19"/>
  <c r="II56" i="19" s="1"/>
  <c r="HM44" i="19"/>
  <c r="II44" i="19" s="1"/>
  <c r="HM34" i="19"/>
  <c r="II34" i="19" s="1"/>
  <c r="HM21" i="19"/>
  <c r="II21" i="19" s="1"/>
  <c r="HM10" i="19"/>
  <c r="II10" i="19" s="1"/>
  <c r="HM288" i="19"/>
  <c r="II288" i="19" s="1"/>
  <c r="HM175" i="19"/>
  <c r="II175" i="19" s="1"/>
  <c r="HM268" i="19"/>
  <c r="II268" i="19" s="1"/>
  <c r="HM243" i="19"/>
  <c r="II243" i="19" s="1"/>
  <c r="HM285" i="19"/>
  <c r="II285" i="19" s="1"/>
  <c r="HM273" i="19"/>
  <c r="II273" i="19" s="1"/>
  <c r="HM261" i="19"/>
  <c r="II261" i="19" s="1"/>
  <c r="HM249" i="19"/>
  <c r="II249" i="19" s="1"/>
  <c r="HM236" i="19"/>
  <c r="II236" i="19" s="1"/>
  <c r="HM223" i="19"/>
  <c r="II223" i="19" s="1"/>
  <c r="HM213" i="19"/>
  <c r="II213" i="19" s="1"/>
  <c r="HM204" i="19"/>
  <c r="II204" i="19" s="1"/>
  <c r="HM189" i="19"/>
  <c r="II189" i="19" s="1"/>
  <c r="HM178" i="19"/>
  <c r="II178" i="19" s="1"/>
  <c r="HM166" i="19"/>
  <c r="II166" i="19" s="1"/>
  <c r="HM152" i="19"/>
  <c r="II152" i="19" s="1"/>
  <c r="HM141" i="19"/>
  <c r="II141" i="19" s="1"/>
  <c r="HM127" i="19"/>
  <c r="II127" i="19" s="1"/>
  <c r="HM115" i="19"/>
  <c r="II115" i="19" s="1"/>
  <c r="HM105" i="19"/>
  <c r="II105" i="19" s="1"/>
  <c r="HM93" i="19"/>
  <c r="II93" i="19" s="1"/>
  <c r="HM79" i="19"/>
  <c r="II79" i="19" s="1"/>
  <c r="HM71" i="19"/>
  <c r="II71" i="19" s="1"/>
  <c r="HM57" i="19"/>
  <c r="II57" i="19" s="1"/>
  <c r="HM43" i="19"/>
  <c r="II43" i="19" s="1"/>
  <c r="HM33" i="19"/>
  <c r="II33" i="19" s="1"/>
  <c r="HM19" i="19"/>
  <c r="II19" i="19" s="1"/>
  <c r="HM9" i="19"/>
  <c r="II9" i="19" s="1"/>
  <c r="HM290" i="19"/>
  <c r="II290" i="19" s="1"/>
  <c r="HM224" i="19"/>
  <c r="II224" i="19" s="1"/>
  <c r="HM232" i="19"/>
  <c r="II232" i="19" s="1"/>
  <c r="HM195" i="19"/>
  <c r="II195" i="19" s="1"/>
  <c r="HM284" i="19"/>
  <c r="II284" i="19" s="1"/>
  <c r="HM272" i="19"/>
  <c r="II272" i="19" s="1"/>
  <c r="HM260" i="19"/>
  <c r="II260" i="19" s="1"/>
  <c r="HM247" i="19"/>
  <c r="II247" i="19" s="1"/>
  <c r="HM238" i="19"/>
  <c r="II238" i="19" s="1"/>
  <c r="HM225" i="19"/>
  <c r="II225" i="19" s="1"/>
  <c r="HM212" i="19"/>
  <c r="II212" i="19" s="1"/>
  <c r="HM200" i="19"/>
  <c r="II200" i="19" s="1"/>
  <c r="HM188" i="19"/>
  <c r="II188" i="19" s="1"/>
  <c r="HM176" i="19"/>
  <c r="II176" i="19" s="1"/>
  <c r="HM164" i="19"/>
  <c r="II164" i="19" s="1"/>
  <c r="HM153" i="19"/>
  <c r="II153" i="19" s="1"/>
  <c r="HM139" i="19"/>
  <c r="II139" i="19" s="1"/>
  <c r="HM129" i="19"/>
  <c r="II129" i="19" s="1"/>
  <c r="HM118" i="19"/>
  <c r="II118" i="19" s="1"/>
  <c r="HM104" i="19"/>
  <c r="II104" i="19" s="1"/>
  <c r="HM94" i="19"/>
  <c r="II94" i="19" s="1"/>
  <c r="HM82" i="19"/>
  <c r="II82" i="19" s="1"/>
  <c r="HM67" i="19"/>
  <c r="II67" i="19" s="1"/>
  <c r="HM58" i="19"/>
  <c r="II58" i="19" s="1"/>
  <c r="HM45" i="19"/>
  <c r="II45" i="19" s="1"/>
  <c r="HM32" i="19"/>
  <c r="II32" i="19" s="1"/>
  <c r="HM22" i="19"/>
  <c r="II22" i="19" s="1"/>
  <c r="HM8" i="19"/>
  <c r="II8" i="19" s="1"/>
  <c r="HM286" i="19"/>
  <c r="II286" i="19" s="1"/>
  <c r="HM6" i="19"/>
  <c r="II6" i="19" s="1"/>
  <c r="IJ33" i="19" l="1"/>
  <c r="IJ260" i="19"/>
  <c r="IJ272" i="19"/>
  <c r="IJ58" i="19"/>
  <c r="IJ45" i="19"/>
  <c r="IJ152" i="19"/>
  <c r="IJ56" i="19"/>
  <c r="IJ157" i="19"/>
  <c r="IJ263" i="19"/>
  <c r="IJ36" i="19"/>
  <c r="IJ155" i="19"/>
  <c r="IJ251" i="19"/>
  <c r="IJ23" i="19"/>
  <c r="IJ131" i="19"/>
  <c r="IJ253" i="19"/>
  <c r="IJ287" i="19"/>
  <c r="IJ262" i="19"/>
  <c r="IJ146" i="19"/>
  <c r="IJ12" i="19"/>
  <c r="IJ122" i="19"/>
  <c r="IJ285" i="19"/>
  <c r="IJ60" i="19"/>
  <c r="IJ275" i="19"/>
  <c r="IJ35" i="19"/>
  <c r="IJ154" i="19"/>
  <c r="IJ26" i="19"/>
  <c r="IJ134" i="19"/>
  <c r="IJ57" i="19"/>
  <c r="IJ178" i="19"/>
  <c r="IJ243" i="19"/>
  <c r="IJ190" i="19"/>
  <c r="IJ289" i="19"/>
  <c r="IJ291" i="19"/>
  <c r="IJ50" i="19"/>
  <c r="IJ38" i="19"/>
  <c r="IJ143" i="19"/>
  <c r="IJ166" i="19"/>
  <c r="IJ268" i="19"/>
  <c r="IJ80" i="19"/>
  <c r="IJ201" i="19"/>
  <c r="IJ255" i="19"/>
  <c r="IJ69" i="19"/>
  <c r="IJ179" i="19"/>
  <c r="IJ206" i="19"/>
  <c r="IJ59" i="19"/>
  <c r="IJ168" i="19"/>
  <c r="IJ276" i="19"/>
  <c r="IJ47" i="19"/>
  <c r="IJ156" i="19"/>
  <c r="IJ43" i="19"/>
  <c r="IJ67" i="19"/>
  <c r="IJ92" i="19"/>
  <c r="IJ256" i="19"/>
  <c r="IJ191" i="19"/>
  <c r="IJ74" i="19"/>
  <c r="IJ293" i="19"/>
  <c r="IJ169" i="19"/>
  <c r="IJ284" i="19"/>
  <c r="IJ188" i="19"/>
  <c r="IJ5" i="19"/>
  <c r="IJ4" i="19"/>
  <c r="IJ48" i="19"/>
  <c r="IJ283" i="19"/>
  <c r="IJ140" i="19"/>
  <c r="IJ210" i="19"/>
  <c r="IJ55" i="19"/>
  <c r="IJ76" i="19"/>
  <c r="IJ160" i="19"/>
  <c r="IJ17" i="19"/>
  <c r="IJ77" i="19"/>
  <c r="IJ222" i="19"/>
  <c r="IJ81" i="19"/>
  <c r="IJ6" i="19"/>
  <c r="IJ22" i="19"/>
  <c r="IJ3" i="19"/>
  <c r="IJ269" i="19"/>
  <c r="IJ164" i="19"/>
  <c r="IJ39" i="19"/>
  <c r="IJ232" i="19"/>
  <c r="IJ205" i="19"/>
  <c r="IJ63" i="19"/>
  <c r="IJ264" i="19"/>
  <c r="IJ120" i="19"/>
  <c r="IJ209" i="19"/>
  <c r="IJ167" i="19"/>
  <c r="IJ24" i="19"/>
  <c r="IJ216" i="19"/>
  <c r="IJ68" i="19"/>
  <c r="IJ261" i="19"/>
  <c r="IJ115" i="19"/>
  <c r="IJ181" i="19"/>
  <c r="IJ105" i="19"/>
  <c r="IJ213" i="19"/>
  <c r="IJ175" i="19"/>
  <c r="IJ106" i="19"/>
  <c r="IJ185" i="19"/>
  <c r="IJ84" i="19"/>
  <c r="IJ202" i="19"/>
  <c r="IJ83" i="19"/>
  <c r="IJ182" i="19"/>
  <c r="IJ229" i="19"/>
  <c r="IJ180" i="19"/>
  <c r="IJ265" i="19"/>
  <c r="IJ273" i="19"/>
  <c r="IJ176" i="19"/>
  <c r="IJ93" i="19"/>
  <c r="IJ224" i="19"/>
  <c r="IJ223" i="19"/>
  <c r="IJ288" i="19"/>
  <c r="IJ294" i="19"/>
  <c r="IJ96" i="19"/>
  <c r="IJ95" i="19"/>
  <c r="IJ192" i="19"/>
  <c r="IJ193" i="19"/>
  <c r="IJ165" i="19"/>
  <c r="IJ195" i="19"/>
  <c r="IJ204" i="19"/>
  <c r="IJ118" i="19"/>
  <c r="IJ236" i="19"/>
  <c r="IJ10" i="19"/>
  <c r="IJ116" i="19"/>
  <c r="IJ226" i="19"/>
  <c r="IJ11" i="19"/>
  <c r="IJ107" i="19"/>
  <c r="IJ215" i="19"/>
  <c r="IJ282" i="19"/>
  <c r="IJ108" i="19"/>
  <c r="IJ203" i="19"/>
  <c r="IJ280" i="19"/>
  <c r="IJ72" i="19"/>
  <c r="IJ49" i="19"/>
  <c r="IJ79" i="19"/>
  <c r="IJ286" i="19"/>
  <c r="IJ8" i="19"/>
  <c r="IJ129" i="19"/>
  <c r="IJ225" i="19"/>
  <c r="IJ9" i="19"/>
  <c r="IJ249" i="19"/>
  <c r="IJ21" i="19"/>
  <c r="IJ237" i="19"/>
  <c r="IJ119" i="19"/>
  <c r="IJ292" i="19"/>
  <c r="IJ214" i="19"/>
  <c r="IJ85" i="19"/>
  <c r="IJ177" i="19"/>
  <c r="IJ189" i="19"/>
  <c r="IJ82" i="19"/>
  <c r="IJ94" i="19"/>
  <c r="IJ212" i="19"/>
  <c r="IJ139" i="19"/>
  <c r="IJ238" i="19"/>
  <c r="IJ19" i="19"/>
  <c r="IJ127" i="19"/>
  <c r="IJ34" i="19"/>
  <c r="IJ130" i="19"/>
  <c r="IJ250" i="19"/>
  <c r="IJ132" i="19"/>
  <c r="IJ227" i="19"/>
  <c r="IJ14" i="19"/>
  <c r="IJ228" i="19"/>
  <c r="IJ199" i="19"/>
  <c r="IJ98" i="19"/>
  <c r="IJ274" i="19"/>
  <c r="IJ71" i="19"/>
  <c r="IJ200" i="19"/>
  <c r="IJ104" i="19"/>
  <c r="IJ290" i="19"/>
  <c r="IJ32" i="19"/>
  <c r="IJ153" i="19"/>
  <c r="IJ247" i="19"/>
  <c r="IJ141" i="19"/>
  <c r="IJ44" i="19"/>
  <c r="IJ142" i="19"/>
  <c r="IJ144" i="19"/>
  <c r="IJ240" i="19"/>
  <c r="IJ239" i="19"/>
  <c r="IJ270" i="19"/>
  <c r="IJ110" i="19"/>
  <c r="IJ217" i="19"/>
  <c r="IJ295" i="19"/>
  <c r="IJ234" i="19"/>
  <c r="IJ88" i="19"/>
  <c r="IJ126" i="19"/>
  <c r="IJ248" i="19"/>
  <c r="IJ124" i="19"/>
  <c r="IJ64" i="19"/>
  <c r="IJ90" i="19"/>
  <c r="IJ198" i="19"/>
  <c r="IJ241" i="19"/>
  <c r="IJ16" i="19"/>
  <c r="IJ97" i="19"/>
  <c r="IJ101" i="19"/>
  <c r="IJ138" i="19"/>
  <c r="IJ18" i="19"/>
  <c r="IJ78" i="19"/>
  <c r="IJ103" i="19"/>
  <c r="IJ211" i="19"/>
  <c r="IJ267" i="19"/>
  <c r="IJ25" i="19"/>
  <c r="IJ111" i="19"/>
  <c r="IJ194" i="19"/>
  <c r="IJ257" i="19"/>
  <c r="IJ112" i="19"/>
  <c r="IJ150" i="19"/>
  <c r="IJ30" i="19"/>
  <c r="IJ136" i="19"/>
  <c r="IJ89" i="19"/>
  <c r="IJ117" i="19"/>
  <c r="IJ252" i="19"/>
  <c r="IJ279" i="19"/>
  <c r="IJ123" i="19"/>
  <c r="IJ208" i="19"/>
  <c r="IJ281" i="19"/>
  <c r="IJ121" i="19"/>
  <c r="IJ27" i="19"/>
  <c r="IJ41" i="19"/>
  <c r="IJ149" i="19"/>
  <c r="IJ102" i="19"/>
  <c r="IJ7" i="19"/>
  <c r="IJ125" i="19"/>
  <c r="IJ233" i="19"/>
  <c r="IJ37" i="19"/>
  <c r="IJ53" i="19"/>
  <c r="IJ163" i="19"/>
  <c r="IJ20" i="19"/>
  <c r="IJ235" i="19"/>
  <c r="IJ244" i="19"/>
  <c r="IJ133" i="19"/>
  <c r="IJ220" i="19"/>
  <c r="IJ13" i="19"/>
  <c r="IJ135" i="19"/>
  <c r="IJ52" i="19"/>
  <c r="IJ62" i="19"/>
  <c r="IJ245" i="19"/>
  <c r="IJ114" i="19"/>
  <c r="IJ31" i="19"/>
  <c r="IJ246" i="19"/>
  <c r="IJ221" i="19"/>
  <c r="IJ230" i="19"/>
  <c r="IJ29" i="19"/>
  <c r="IJ147" i="19"/>
  <c r="IJ65" i="19"/>
  <c r="IJ174" i="19"/>
  <c r="IJ15" i="19"/>
  <c r="IJ128" i="19"/>
  <c r="IJ46" i="19"/>
  <c r="IJ259" i="19"/>
  <c r="IJ51" i="19"/>
  <c r="IJ145" i="19"/>
  <c r="IJ40" i="19"/>
  <c r="IJ159" i="19"/>
  <c r="IJ184" i="19"/>
  <c r="IJ28" i="19"/>
  <c r="IJ137" i="19"/>
  <c r="IJ151" i="19"/>
  <c r="IJ271" i="19"/>
  <c r="IJ61" i="19"/>
  <c r="IJ158" i="19"/>
  <c r="IJ242" i="19"/>
  <c r="IJ66" i="19"/>
  <c r="IJ171" i="19"/>
  <c r="IJ75" i="19"/>
  <c r="IJ196" i="19"/>
  <c r="IJ42" i="19"/>
  <c r="IJ148" i="19"/>
  <c r="IJ54" i="19"/>
  <c r="IJ162" i="19"/>
  <c r="IJ170" i="19"/>
  <c r="IJ254" i="19"/>
  <c r="IJ183" i="19"/>
  <c r="IJ87" i="19"/>
  <c r="IJ207" i="19"/>
  <c r="IJ91" i="19"/>
  <c r="IJ161" i="19"/>
  <c r="IJ70" i="19"/>
  <c r="IJ173" i="19"/>
  <c r="IJ231" i="19"/>
  <c r="IJ277" i="19"/>
  <c r="IJ258" i="19"/>
  <c r="IJ73" i="19"/>
  <c r="IJ266" i="19"/>
  <c r="IJ218" i="19"/>
  <c r="IJ99" i="19"/>
  <c r="IJ100" i="19"/>
  <c r="IJ172" i="19"/>
  <c r="IJ187" i="19"/>
  <c r="IJ278" i="19"/>
  <c r="IJ86" i="19"/>
  <c r="IJ197" i="19"/>
  <c r="IJ109" i="19"/>
  <c r="IJ219" i="19"/>
  <c r="IJ113" i="19"/>
  <c r="IJ186" i="19"/>
  <c r="C11" i="22" l="1"/>
  <c r="C11" i="20"/>
  <c r="C293" i="22"/>
  <c r="C290" i="22"/>
  <c r="C284" i="22"/>
  <c r="C265" i="22"/>
  <c r="C257" i="22"/>
  <c r="C249" i="22"/>
  <c r="C238" i="22"/>
  <c r="C228" i="22"/>
  <c r="C225" i="22"/>
  <c r="C217" i="22"/>
  <c r="C208" i="22"/>
  <c r="C192" i="22"/>
  <c r="C191" i="22"/>
  <c r="C182" i="22"/>
  <c r="C180" i="22"/>
  <c r="C179" i="22"/>
  <c r="C155" i="22"/>
  <c r="C149" i="22"/>
  <c r="C140" i="22"/>
  <c r="C138" i="22"/>
  <c r="C278" i="22"/>
  <c r="C272" i="22"/>
  <c r="C248" i="22"/>
  <c r="C240" i="22"/>
  <c r="C230" i="22"/>
  <c r="C213" i="22"/>
  <c r="C206" i="22"/>
  <c r="C196" i="22"/>
  <c r="C193" i="22"/>
  <c r="C188" i="22"/>
  <c r="C175" i="22"/>
  <c r="C173" i="22"/>
  <c r="C137" i="22"/>
  <c r="C135" i="22"/>
  <c r="C124" i="22"/>
  <c r="C298" i="22"/>
  <c r="C296" i="22"/>
  <c r="C289" i="22"/>
  <c r="C285" i="22"/>
  <c r="C264" i="22"/>
  <c r="C256" i="22"/>
  <c r="C255" i="22"/>
  <c r="C242" i="22"/>
  <c r="C234" i="22"/>
  <c r="C216" i="22"/>
  <c r="C199" i="22"/>
  <c r="C169" i="22"/>
  <c r="C161" i="22"/>
  <c r="C142" i="22"/>
  <c r="C129" i="22"/>
  <c r="C122" i="22"/>
  <c r="C121" i="22"/>
  <c r="C118" i="22"/>
  <c r="C116" i="22"/>
  <c r="C300" i="22"/>
  <c r="C294" i="22"/>
  <c r="C282" i="22"/>
  <c r="C263" i="22"/>
  <c r="C247" i="22"/>
  <c r="C194" i="22"/>
  <c r="C166" i="22"/>
  <c r="C158" i="22"/>
  <c r="C157" i="22"/>
  <c r="C154" i="22"/>
  <c r="C148" i="22"/>
  <c r="C134" i="22"/>
  <c r="C133" i="22"/>
  <c r="C114" i="22"/>
  <c r="C271" i="22"/>
  <c r="C254" i="22"/>
  <c r="C246" i="22"/>
  <c r="C229" i="22"/>
  <c r="C224" i="22"/>
  <c r="C221" i="22"/>
  <c r="C211" i="22"/>
  <c r="C183" i="22"/>
  <c r="C165" i="22"/>
  <c r="C151" i="22"/>
  <c r="C126" i="22"/>
  <c r="C277" i="22"/>
  <c r="C262" i="22"/>
  <c r="C237" i="22"/>
  <c r="C227" i="22"/>
  <c r="C210" i="22"/>
  <c r="C201" i="22"/>
  <c r="C198" i="22"/>
  <c r="C139" i="22"/>
  <c r="C131" i="22"/>
  <c r="C113" i="22"/>
  <c r="C111" i="22"/>
  <c r="C297" i="22"/>
  <c r="C288" i="22"/>
  <c r="C270" i="22"/>
  <c r="C261" i="22"/>
  <c r="C253" i="22"/>
  <c r="C245" i="22"/>
  <c r="C222" i="22"/>
  <c r="C200" i="22"/>
  <c r="C195" i="22"/>
  <c r="C184" i="22"/>
  <c r="C181" i="22"/>
  <c r="C178" i="22"/>
  <c r="C170" i="22"/>
  <c r="C136" i="22"/>
  <c r="C110" i="22"/>
  <c r="C302" i="22"/>
  <c r="C299" i="22"/>
  <c r="C295" i="22"/>
  <c r="C283" i="22"/>
  <c r="C276" i="22"/>
  <c r="C269" i="22"/>
  <c r="C252" i="22"/>
  <c r="C244" i="22"/>
  <c r="C243" i="22"/>
  <c r="C236" i="22"/>
  <c r="C220" i="22"/>
  <c r="C219" i="22"/>
  <c r="C185" i="22"/>
  <c r="C164" i="22"/>
  <c r="C160" i="22"/>
  <c r="C156" i="22"/>
  <c r="C150" i="22"/>
  <c r="C144" i="22"/>
  <c r="C123" i="22"/>
  <c r="C120" i="22"/>
  <c r="C287" i="22"/>
  <c r="C275" i="22"/>
  <c r="C268" i="22"/>
  <c r="C267" i="22"/>
  <c r="C260" i="22"/>
  <c r="C235" i="22"/>
  <c r="C223" i="22"/>
  <c r="C215" i="22"/>
  <c r="C214" i="22"/>
  <c r="C171" i="22"/>
  <c r="C168" i="22"/>
  <c r="C167" i="22"/>
  <c r="C153" i="22"/>
  <c r="C147" i="22"/>
  <c r="C130" i="22"/>
  <c r="C280" i="22"/>
  <c r="C279" i="22"/>
  <c r="C274" i="22"/>
  <c r="C259" i="22"/>
  <c r="C251" i="22"/>
  <c r="C241" i="22"/>
  <c r="C239" i="22"/>
  <c r="C226" i="22"/>
  <c r="C218" i="22"/>
  <c r="C212" i="22"/>
  <c r="C209" i="22"/>
  <c r="C207" i="22"/>
  <c r="C205" i="22"/>
  <c r="C203" i="22"/>
  <c r="C202" i="22"/>
  <c r="C187" i="22"/>
  <c r="C177" i="22"/>
  <c r="C174" i="22"/>
  <c r="C172" i="22"/>
  <c r="C163" i="22"/>
  <c r="C143" i="22"/>
  <c r="C141" i="22"/>
  <c r="C128" i="22"/>
  <c r="C112" i="22"/>
  <c r="C292" i="22"/>
  <c r="C291" i="22"/>
  <c r="C286" i="22"/>
  <c r="C273" i="22"/>
  <c r="C250" i="22"/>
  <c r="C233" i="22"/>
  <c r="C189" i="22"/>
  <c r="C159" i="22"/>
  <c r="C132" i="22"/>
  <c r="C127" i="22"/>
  <c r="C117" i="22"/>
  <c r="C301" i="22"/>
  <c r="C281" i="22"/>
  <c r="C266" i="22"/>
  <c r="C258" i="22"/>
  <c r="C232" i="22"/>
  <c r="C231" i="22"/>
  <c r="C204" i="22"/>
  <c r="C197" i="22"/>
  <c r="C190" i="22"/>
  <c r="C186" i="22"/>
  <c r="C176" i="22"/>
  <c r="C162" i="22"/>
  <c r="C152" i="22"/>
  <c r="C146" i="22"/>
  <c r="C145" i="22"/>
  <c r="C125" i="22"/>
  <c r="C119" i="22"/>
  <c r="C115" i="22"/>
  <c r="C106" i="22"/>
  <c r="C100" i="22"/>
  <c r="C93" i="22"/>
  <c r="C86" i="22"/>
  <c r="C85" i="22"/>
  <c r="C83" i="22"/>
  <c r="C74" i="22"/>
  <c r="C73" i="22"/>
  <c r="C62" i="22"/>
  <c r="C61" i="22"/>
  <c r="C56" i="22"/>
  <c r="C51" i="22"/>
  <c r="C27" i="22"/>
  <c r="C24" i="22"/>
  <c r="C16" i="22"/>
  <c r="C102" i="22"/>
  <c r="C98" i="22"/>
  <c r="C97" i="22"/>
  <c r="C79" i="22"/>
  <c r="C66" i="22"/>
  <c r="C64" i="22"/>
  <c r="C52" i="22"/>
  <c r="C18" i="22"/>
  <c r="C105" i="22"/>
  <c r="C84" i="22"/>
  <c r="C69" i="22"/>
  <c r="C57" i="22"/>
  <c r="C55" i="22"/>
  <c r="C38" i="22"/>
  <c r="C12" i="22"/>
  <c r="C90" i="22"/>
  <c r="C50" i="22"/>
  <c r="C37" i="22"/>
  <c r="C28" i="22"/>
  <c r="C13" i="22"/>
  <c r="C103" i="22"/>
  <c r="C81" i="22"/>
  <c r="C75" i="22"/>
  <c r="C70" i="22"/>
  <c r="C67" i="22"/>
  <c r="C42" i="22"/>
  <c r="C30" i="22"/>
  <c r="C99" i="22"/>
  <c r="C87" i="22"/>
  <c r="C46" i="22"/>
  <c r="C41" i="22"/>
  <c r="C33" i="22"/>
  <c r="C19" i="22"/>
  <c r="C92" i="22"/>
  <c r="C80" i="22"/>
  <c r="C76" i="22"/>
  <c r="C59" i="22"/>
  <c r="C35" i="22"/>
  <c r="C32" i="22"/>
  <c r="C31" i="22"/>
  <c r="C20" i="22"/>
  <c r="C108" i="22"/>
  <c r="C101" i="22"/>
  <c r="C95" i="22"/>
  <c r="C68" i="22"/>
  <c r="C65" i="22"/>
  <c r="C44" i="22"/>
  <c r="C43" i="22"/>
  <c r="C39" i="22"/>
  <c r="C36" i="22"/>
  <c r="C23" i="22"/>
  <c r="C94" i="22"/>
  <c r="C88" i="22"/>
  <c r="C82" i="22"/>
  <c r="C78" i="22"/>
  <c r="C53" i="22"/>
  <c r="C48" i="22"/>
  <c r="C40" i="22"/>
  <c r="C21" i="22"/>
  <c r="C17" i="22"/>
  <c r="C14" i="22"/>
  <c r="C109" i="22"/>
  <c r="C91" i="22"/>
  <c r="C72" i="22"/>
  <c r="C60" i="22"/>
  <c r="C45" i="22"/>
  <c r="C34" i="22"/>
  <c r="C107" i="22"/>
  <c r="C104" i="22"/>
  <c r="C96" i="22"/>
  <c r="C77" i="22"/>
  <c r="C71" i="22"/>
  <c r="C89" i="22"/>
  <c r="C63" i="22"/>
  <c r="C58" i="22"/>
  <c r="C54" i="22"/>
  <c r="C47" i="22"/>
  <c r="C29" i="22"/>
  <c r="C25" i="22"/>
  <c r="C22" i="22"/>
  <c r="C49" i="22"/>
  <c r="C26" i="22"/>
  <c r="C15" i="22"/>
  <c r="C32" i="20"/>
  <c r="C44" i="20"/>
  <c r="C56" i="20"/>
  <c r="C68" i="20"/>
  <c r="C80" i="20"/>
  <c r="C92" i="20"/>
  <c r="C104" i="20"/>
  <c r="I104" i="20" s="1"/>
  <c r="C116" i="20"/>
  <c r="C128" i="20"/>
  <c r="I128" i="20" s="1"/>
  <c r="C140" i="20"/>
  <c r="C152" i="20"/>
  <c r="C164" i="20"/>
  <c r="C176" i="20"/>
  <c r="C188" i="20"/>
  <c r="C200" i="20"/>
  <c r="C212" i="20"/>
  <c r="C224" i="20"/>
  <c r="C236" i="20"/>
  <c r="C248" i="20"/>
  <c r="I248" i="20" s="1"/>
  <c r="C260" i="20"/>
  <c r="C272" i="20"/>
  <c r="C284" i="20"/>
  <c r="C296" i="20"/>
  <c r="C14" i="20"/>
  <c r="K14" i="20" s="1"/>
  <c r="B14" i="20" s="1"/>
  <c r="C112" i="20"/>
  <c r="C220" i="20"/>
  <c r="C21" i="20"/>
  <c r="C33" i="20"/>
  <c r="C45" i="20"/>
  <c r="C57" i="20"/>
  <c r="C69" i="20"/>
  <c r="I69" i="20" s="1"/>
  <c r="C81" i="20"/>
  <c r="C93" i="20"/>
  <c r="I93" i="20" s="1"/>
  <c r="C105" i="20"/>
  <c r="C117" i="20"/>
  <c r="C129" i="20"/>
  <c r="C141" i="20"/>
  <c r="C153" i="20"/>
  <c r="C165" i="20"/>
  <c r="C177" i="20"/>
  <c r="C189" i="20"/>
  <c r="C201" i="20"/>
  <c r="C213" i="20"/>
  <c r="I213" i="20" s="1"/>
  <c r="C225" i="20"/>
  <c r="C237" i="20"/>
  <c r="I237" i="20" s="1"/>
  <c r="C249" i="20"/>
  <c r="C261" i="20"/>
  <c r="C273" i="20"/>
  <c r="C285" i="20"/>
  <c r="C297" i="20"/>
  <c r="C15" i="20"/>
  <c r="K15" i="20" s="1"/>
  <c r="B15" i="20" s="1"/>
  <c r="C28" i="20"/>
  <c r="C64" i="20"/>
  <c r="C88" i="20"/>
  <c r="C124" i="20"/>
  <c r="C136" i="20"/>
  <c r="C148" i="20"/>
  <c r="I148" i="20" s="1"/>
  <c r="C160" i="20"/>
  <c r="C196" i="20"/>
  <c r="C280" i="20"/>
  <c r="C22" i="20"/>
  <c r="C34" i="20"/>
  <c r="C46" i="20"/>
  <c r="C58" i="20"/>
  <c r="C70" i="20"/>
  <c r="C82" i="20"/>
  <c r="C94" i="20"/>
  <c r="I94" i="20" s="1"/>
  <c r="C106" i="20"/>
  <c r="C118" i="20"/>
  <c r="I118" i="20" s="1"/>
  <c r="C130" i="20"/>
  <c r="C142" i="20"/>
  <c r="C154" i="20"/>
  <c r="C166" i="20"/>
  <c r="C178" i="20"/>
  <c r="C190" i="20"/>
  <c r="C202" i="20"/>
  <c r="C214" i="20"/>
  <c r="C226" i="20"/>
  <c r="C238" i="20"/>
  <c r="I238" i="20" s="1"/>
  <c r="C250" i="20"/>
  <c r="C262" i="20"/>
  <c r="I262" i="20" s="1"/>
  <c r="C274" i="20"/>
  <c r="C286" i="20"/>
  <c r="C298" i="20"/>
  <c r="C16" i="20"/>
  <c r="K16" i="20" s="1"/>
  <c r="B16" i="20" s="1"/>
  <c r="C100" i="20"/>
  <c r="C244" i="20"/>
  <c r="C23" i="20"/>
  <c r="C35" i="20"/>
  <c r="C47" i="20"/>
  <c r="C59" i="20"/>
  <c r="I59" i="20" s="1"/>
  <c r="C71" i="20"/>
  <c r="C83" i="20"/>
  <c r="I83" i="20" s="1"/>
  <c r="C95" i="20"/>
  <c r="C107" i="20"/>
  <c r="C119" i="20"/>
  <c r="C131" i="20"/>
  <c r="C143" i="20"/>
  <c r="C155" i="20"/>
  <c r="C167" i="20"/>
  <c r="C179" i="20"/>
  <c r="C191" i="20"/>
  <c r="C203" i="20"/>
  <c r="I203" i="20" s="1"/>
  <c r="C215" i="20"/>
  <c r="C227" i="20"/>
  <c r="I227" i="20" s="1"/>
  <c r="C239" i="20"/>
  <c r="C251" i="20"/>
  <c r="C263" i="20"/>
  <c r="C275" i="20"/>
  <c r="C287" i="20"/>
  <c r="C299" i="20"/>
  <c r="C17" i="20"/>
  <c r="K17" i="20" s="1"/>
  <c r="B17" i="20" s="1"/>
  <c r="C76" i="20"/>
  <c r="C268" i="20"/>
  <c r="C24" i="20"/>
  <c r="I24" i="20" s="1"/>
  <c r="C36" i="20"/>
  <c r="C48" i="20"/>
  <c r="I48" i="20" s="1"/>
  <c r="C60" i="20"/>
  <c r="C72" i="20"/>
  <c r="C84" i="20"/>
  <c r="C96" i="20"/>
  <c r="C108" i="20"/>
  <c r="C120" i="20"/>
  <c r="C132" i="20"/>
  <c r="C144" i="20"/>
  <c r="C156" i="20"/>
  <c r="C168" i="20"/>
  <c r="I168" i="20" s="1"/>
  <c r="C180" i="20"/>
  <c r="C192" i="20"/>
  <c r="I192" i="20" s="1"/>
  <c r="C204" i="20"/>
  <c r="C216" i="20"/>
  <c r="C228" i="20"/>
  <c r="C240" i="20"/>
  <c r="I240" i="20" s="1"/>
  <c r="C252" i="20"/>
  <c r="C264" i="20"/>
  <c r="C276" i="20"/>
  <c r="C288" i="20"/>
  <c r="C300" i="20"/>
  <c r="C18" i="20"/>
  <c r="K18" i="20" s="1"/>
  <c r="B18" i="20" s="1"/>
  <c r="C256" i="20"/>
  <c r="C25" i="20"/>
  <c r="I25" i="20" s="1"/>
  <c r="C37" i="20"/>
  <c r="C49" i="20"/>
  <c r="C61" i="20"/>
  <c r="C73" i="20"/>
  <c r="C85" i="20"/>
  <c r="C97" i="20"/>
  <c r="C109" i="20"/>
  <c r="C121" i="20"/>
  <c r="C133" i="20"/>
  <c r="C145" i="20"/>
  <c r="I145" i="20" s="1"/>
  <c r="C157" i="20"/>
  <c r="C169" i="20"/>
  <c r="I169" i="20" s="1"/>
  <c r="C181" i="20"/>
  <c r="C193" i="20"/>
  <c r="C205" i="20"/>
  <c r="C217" i="20"/>
  <c r="C229" i="20"/>
  <c r="C241" i="20"/>
  <c r="C253" i="20"/>
  <c r="C265" i="20"/>
  <c r="C277" i="20"/>
  <c r="C289" i="20"/>
  <c r="C301" i="20"/>
  <c r="C19" i="20"/>
  <c r="K19" i="20" s="1"/>
  <c r="B19" i="20" s="1"/>
  <c r="C52" i="20"/>
  <c r="C172" i="20"/>
  <c r="C208" i="20"/>
  <c r="C292" i="20"/>
  <c r="C26" i="20"/>
  <c r="C38" i="20"/>
  <c r="C50" i="20"/>
  <c r="C62" i="20"/>
  <c r="C74" i="20"/>
  <c r="C86" i="20"/>
  <c r="I86" i="20" s="1"/>
  <c r="C98" i="20"/>
  <c r="C110" i="20"/>
  <c r="I110" i="20" s="1"/>
  <c r="C122" i="20"/>
  <c r="C134" i="20"/>
  <c r="C146" i="20"/>
  <c r="C158" i="20"/>
  <c r="C170" i="20"/>
  <c r="C182" i="20"/>
  <c r="C194" i="20"/>
  <c r="C206" i="20"/>
  <c r="C218" i="20"/>
  <c r="C230" i="20"/>
  <c r="I230" i="20" s="1"/>
  <c r="C242" i="20"/>
  <c r="C254" i="20"/>
  <c r="I254" i="20" s="1"/>
  <c r="C266" i="20"/>
  <c r="C278" i="20"/>
  <c r="C290" i="20"/>
  <c r="C302" i="20"/>
  <c r="C20" i="20"/>
  <c r="K20" i="20" s="1"/>
  <c r="B20" i="20" s="1"/>
  <c r="C40" i="20"/>
  <c r="C184" i="20"/>
  <c r="C232" i="20"/>
  <c r="C27" i="20"/>
  <c r="C39" i="20"/>
  <c r="I39" i="20" s="1"/>
  <c r="C51" i="20"/>
  <c r="C63" i="20"/>
  <c r="C75" i="20"/>
  <c r="C87" i="20"/>
  <c r="C99" i="20"/>
  <c r="C111" i="20"/>
  <c r="C123" i="20"/>
  <c r="C135" i="20"/>
  <c r="C147" i="20"/>
  <c r="C159" i="20"/>
  <c r="C171" i="20"/>
  <c r="C183" i="20"/>
  <c r="I183" i="20" s="1"/>
  <c r="C195" i="20"/>
  <c r="C207" i="20"/>
  <c r="C219" i="20"/>
  <c r="C231" i="20"/>
  <c r="C243" i="20"/>
  <c r="C255" i="20"/>
  <c r="I255" i="20" s="1"/>
  <c r="C267" i="20"/>
  <c r="C279" i="20"/>
  <c r="C291" i="20"/>
  <c r="I291" i="20" s="1"/>
  <c r="K11" i="20"/>
  <c r="B11" i="20" s="1"/>
  <c r="C29" i="20"/>
  <c r="C41" i="20"/>
  <c r="I41" i="20" s="1"/>
  <c r="C53" i="20"/>
  <c r="C65" i="20"/>
  <c r="I65" i="20" s="1"/>
  <c r="C77" i="20"/>
  <c r="C89" i="20"/>
  <c r="C101" i="20"/>
  <c r="C113" i="20"/>
  <c r="C125" i="20"/>
  <c r="C137" i="20"/>
  <c r="C149" i="20"/>
  <c r="C161" i="20"/>
  <c r="C173" i="20"/>
  <c r="C185" i="20"/>
  <c r="I185" i="20" s="1"/>
  <c r="C197" i="20"/>
  <c r="C209" i="20"/>
  <c r="I209" i="20" s="1"/>
  <c r="C221" i="20"/>
  <c r="C233" i="20"/>
  <c r="C245" i="20"/>
  <c r="C257" i="20"/>
  <c r="C269" i="20"/>
  <c r="C281" i="20"/>
  <c r="C293" i="20"/>
  <c r="C30" i="20"/>
  <c r="C42" i="20"/>
  <c r="C54" i="20"/>
  <c r="I54" i="20" s="1"/>
  <c r="C66" i="20"/>
  <c r="C78" i="20"/>
  <c r="C90" i="20"/>
  <c r="C102" i="20"/>
  <c r="C114" i="20"/>
  <c r="C126" i="20"/>
  <c r="C138" i="20"/>
  <c r="C150" i="20"/>
  <c r="C162" i="20"/>
  <c r="C174" i="20"/>
  <c r="C186" i="20"/>
  <c r="C198" i="20"/>
  <c r="C210" i="20"/>
  <c r="C222" i="20"/>
  <c r="C234" i="20"/>
  <c r="C246" i="20"/>
  <c r="C258" i="20"/>
  <c r="C270" i="20"/>
  <c r="C282" i="20"/>
  <c r="C294" i="20"/>
  <c r="C12" i="20"/>
  <c r="K12" i="20" s="1"/>
  <c r="B12" i="20" s="1"/>
  <c r="C31" i="20"/>
  <c r="C43" i="20"/>
  <c r="C55" i="20"/>
  <c r="C67" i="20"/>
  <c r="C79" i="20"/>
  <c r="I79" i="20" s="1"/>
  <c r="C91" i="20"/>
  <c r="C103" i="20"/>
  <c r="C115" i="20"/>
  <c r="C127" i="20"/>
  <c r="C139" i="20"/>
  <c r="C151" i="20"/>
  <c r="C163" i="20"/>
  <c r="C175" i="20"/>
  <c r="C187" i="20"/>
  <c r="C199" i="20"/>
  <c r="I199" i="20" s="1"/>
  <c r="C211" i="20"/>
  <c r="C223" i="20"/>
  <c r="C235" i="20"/>
  <c r="C247" i="20"/>
  <c r="C259" i="20"/>
  <c r="C271" i="20"/>
  <c r="C283" i="20"/>
  <c r="C295" i="20"/>
  <c r="C13" i="20"/>
  <c r="K13" i="20" s="1"/>
  <c r="B13" i="20" s="1"/>
  <c r="I273" i="20"/>
  <c r="I36" i="20"/>
  <c r="I116" i="20"/>
  <c r="I71" i="20"/>
  <c r="I70" i="20"/>
  <c r="I46" i="20"/>
  <c r="I249" i="20"/>
  <c r="I26" i="20"/>
  <c r="I229" i="20"/>
  <c r="I197" i="20"/>
  <c r="L16" i="20"/>
  <c r="R13" i="20" s="1"/>
  <c r="P16" i="20"/>
  <c r="S13" i="20"/>
  <c r="T13" i="20"/>
  <c r="M16" i="20"/>
  <c r="Q16" i="20"/>
  <c r="N16" i="20"/>
  <c r="O16" i="20"/>
  <c r="I121" i="20"/>
  <c r="I214" i="20"/>
  <c r="I143" i="20"/>
  <c r="I178" i="20"/>
  <c r="I202" i="20"/>
  <c r="I212" i="20"/>
  <c r="P20" i="20"/>
  <c r="M20" i="20"/>
  <c r="O20" i="20"/>
  <c r="Q20" i="20"/>
  <c r="I170" i="20"/>
  <c r="I275" i="20"/>
  <c r="I160" i="20"/>
  <c r="I268" i="20"/>
  <c r="I205" i="20"/>
  <c r="I58" i="20"/>
  <c r="I263" i="20"/>
  <c r="I56" i="20"/>
  <c r="I155" i="20"/>
  <c r="I129" i="20"/>
  <c r="I166" i="20"/>
  <c r="I167" i="20"/>
  <c r="I44" i="20"/>
  <c r="I74" i="20"/>
  <c r="I190" i="20"/>
  <c r="D11" i="20"/>
  <c r="H11" i="20"/>
  <c r="M11" i="20"/>
  <c r="S8" i="20"/>
  <c r="O11" i="20"/>
  <c r="P11" i="20"/>
  <c r="Q11" i="20"/>
  <c r="E11" i="20"/>
  <c r="F11" i="20"/>
  <c r="I269" i="20"/>
  <c r="I33" i="20"/>
  <c r="I92" i="20"/>
  <c r="I67" i="20"/>
  <c r="I108" i="20"/>
  <c r="I274" i="20"/>
  <c r="I140" i="20"/>
  <c r="I243" i="20"/>
  <c r="I225" i="20"/>
  <c r="I220" i="20"/>
  <c r="I242" i="20"/>
  <c r="L15" i="20"/>
  <c r="R12" i="20" s="1"/>
  <c r="Q15" i="20"/>
  <c r="M15" i="20"/>
  <c r="S12" i="20"/>
  <c r="N15" i="20"/>
  <c r="T12" i="20"/>
  <c r="O15" i="20"/>
  <c r="P15" i="20"/>
  <c r="I68" i="20"/>
  <c r="I177" i="20"/>
  <c r="I239" i="20"/>
  <c r="I253" i="20"/>
  <c r="I47" i="20"/>
  <c r="I82" i="20"/>
  <c r="I80" i="20"/>
  <c r="I149" i="20"/>
  <c r="I267" i="20"/>
  <c r="I53" i="20"/>
  <c r="I28" i="20"/>
  <c r="I280" i="20"/>
  <c r="I162" i="20"/>
  <c r="I204" i="20"/>
  <c r="I122" i="20"/>
  <c r="I32" i="20"/>
  <c r="I154" i="20"/>
  <c r="I191" i="20"/>
  <c r="I283" i="20"/>
  <c r="I22" i="20"/>
  <c r="I224" i="20"/>
  <c r="I299" i="20"/>
  <c r="I159" i="20"/>
  <c r="I194" i="20"/>
  <c r="L13" i="20"/>
  <c r="R10" i="20" s="1"/>
  <c r="N13" i="20"/>
  <c r="P13" i="20"/>
  <c r="Q13" i="20"/>
  <c r="I52" i="20"/>
  <c r="I173" i="20"/>
  <c r="I88" i="20"/>
  <c r="I260" i="20"/>
  <c r="I127" i="20"/>
  <c r="I264" i="20"/>
  <c r="I176" i="20"/>
  <c r="I179" i="20"/>
  <c r="I133" i="20"/>
  <c r="I130" i="20"/>
  <c r="I300" i="20"/>
  <c r="I66" i="20"/>
  <c r="I164" i="20"/>
  <c r="I165" i="20"/>
  <c r="I141" i="20"/>
  <c r="I219" i="20"/>
  <c r="I184" i="20"/>
  <c r="I293" i="20"/>
  <c r="I158" i="20"/>
  <c r="I285" i="20"/>
  <c r="I297" i="20"/>
  <c r="I112" i="20"/>
  <c r="I120" i="20"/>
  <c r="I114" i="20"/>
  <c r="I96" i="20"/>
  <c r="I75" i="20"/>
  <c r="I276" i="20"/>
  <c r="I150" i="20"/>
  <c r="I81" i="20"/>
  <c r="I119" i="20"/>
  <c r="I195" i="20"/>
  <c r="I100" i="20"/>
  <c r="I234" i="20"/>
  <c r="L14" i="20"/>
  <c r="R11" i="20" s="1"/>
  <c r="S11" i="20"/>
  <c r="Q14" i="20"/>
  <c r="T11" i="20"/>
  <c r="O14" i="20"/>
  <c r="N14" i="20"/>
  <c r="M14" i="20"/>
  <c r="P14" i="20"/>
  <c r="I244" i="20"/>
  <c r="L17" i="20"/>
  <c r="R14" i="20" s="1"/>
  <c r="O17" i="20"/>
  <c r="P17" i="20"/>
  <c r="Q17" i="20"/>
  <c r="T14" i="20"/>
  <c r="S14" i="20"/>
  <c r="M17" i="20"/>
  <c r="N17" i="20"/>
  <c r="I287" i="20"/>
  <c r="I147" i="20"/>
  <c r="I200" i="20"/>
  <c r="I115" i="20"/>
  <c r="I151" i="20"/>
  <c r="I256" i="20"/>
  <c r="I266" i="20"/>
  <c r="I38" i="20"/>
  <c r="I21" i="20"/>
  <c r="I57" i="20"/>
  <c r="I35" i="20"/>
  <c r="I284" i="20"/>
  <c r="I106" i="20"/>
  <c r="I23" i="20"/>
  <c r="I60" i="20"/>
  <c r="I124" i="20"/>
  <c r="I43" i="20"/>
  <c r="I161" i="20"/>
  <c r="I136" i="20"/>
  <c r="I217" i="20"/>
  <c r="I174" i="20"/>
  <c r="I298" i="20"/>
  <c r="I64" i="20"/>
  <c r="I73" i="20"/>
  <c r="I163" i="20"/>
  <c r="I201" i="20"/>
  <c r="I250" i="20"/>
  <c r="L12" i="20"/>
  <c r="R9" i="20" s="1"/>
  <c r="S9" i="20"/>
  <c r="T9" i="20"/>
  <c r="Q12" i="20"/>
  <c r="M12" i="20"/>
  <c r="N12" i="20"/>
  <c r="O12" i="20"/>
  <c r="P12" i="20"/>
  <c r="I30" i="20"/>
  <c r="I91" i="20"/>
  <c r="I34" i="20"/>
  <c r="I42" i="20"/>
  <c r="I215" i="20"/>
  <c r="I272" i="20"/>
  <c r="I265" i="20"/>
  <c r="I257" i="20"/>
  <c r="I281" i="20"/>
  <c r="I101" i="20"/>
  <c r="I277" i="20"/>
  <c r="I50" i="20"/>
  <c r="I90" i="20"/>
  <c r="I208" i="20"/>
  <c r="I221" i="20"/>
  <c r="I180" i="20"/>
  <c r="I153" i="20"/>
  <c r="I156" i="20"/>
  <c r="I175" i="20"/>
  <c r="I235" i="20"/>
  <c r="I188" i="20"/>
  <c r="I189" i="20"/>
  <c r="I301" i="20"/>
  <c r="I144" i="20"/>
  <c r="I289" i="20"/>
  <c r="I157" i="20"/>
  <c r="I76" i="20"/>
  <c r="I37" i="20"/>
  <c r="I77" i="20"/>
  <c r="I245" i="20"/>
  <c r="I61" i="20"/>
  <c r="I171" i="20"/>
  <c r="I84" i="20"/>
  <c r="I236" i="20"/>
  <c r="I292" i="20"/>
  <c r="I29" i="20"/>
  <c r="I135" i="20"/>
  <c r="I45" i="20"/>
  <c r="I95" i="20"/>
  <c r="I226" i="20"/>
  <c r="I126" i="20"/>
  <c r="I131" i="20"/>
  <c r="I105" i="20"/>
  <c r="I288" i="20"/>
  <c r="I302" i="20"/>
  <c r="M18" i="20" l="1"/>
  <c r="S15" i="20"/>
  <c r="Q18" i="20"/>
  <c r="T15" i="20"/>
  <c r="P18" i="20"/>
  <c r="N18" i="20"/>
  <c r="O18" i="20"/>
  <c r="L18" i="20"/>
  <c r="R15" i="20" s="1"/>
  <c r="P22" i="22"/>
  <c r="K22" i="22"/>
  <c r="B22" i="22" s="1"/>
  <c r="I22" i="22"/>
  <c r="G22" i="22"/>
  <c r="L22" i="22"/>
  <c r="J22" i="22"/>
  <c r="F22" i="22"/>
  <c r="D22" i="22"/>
  <c r="E22" i="22"/>
  <c r="Q22" i="22"/>
  <c r="H22" i="22"/>
  <c r="Q107" i="22"/>
  <c r="H107" i="22"/>
  <c r="E107" i="22"/>
  <c r="L107" i="22"/>
  <c r="K107" i="22"/>
  <c r="B107" i="22" s="1"/>
  <c r="P107" i="22"/>
  <c r="J107" i="22"/>
  <c r="I107" i="22"/>
  <c r="F107" i="22"/>
  <c r="G107" i="22"/>
  <c r="D107" i="22"/>
  <c r="J53" i="22"/>
  <c r="Q53" i="22"/>
  <c r="P53" i="22"/>
  <c r="L53" i="22"/>
  <c r="I53" i="22"/>
  <c r="H53" i="22"/>
  <c r="G53" i="22"/>
  <c r="E53" i="22"/>
  <c r="D53" i="22"/>
  <c r="K53" i="22"/>
  <c r="B53" i="22" s="1"/>
  <c r="F53" i="22"/>
  <c r="P95" i="22"/>
  <c r="J95" i="22"/>
  <c r="I95" i="22"/>
  <c r="H95" i="22"/>
  <c r="G95" i="22"/>
  <c r="F95" i="22"/>
  <c r="D95" i="22"/>
  <c r="Q95" i="22"/>
  <c r="E95" i="22"/>
  <c r="L95" i="22"/>
  <c r="K95" i="22"/>
  <c r="B95" i="22" s="1"/>
  <c r="K33" i="22"/>
  <c r="B33" i="22" s="1"/>
  <c r="J33" i="22"/>
  <c r="H33" i="22"/>
  <c r="G33" i="22"/>
  <c r="F33" i="22"/>
  <c r="L33" i="22"/>
  <c r="Q33" i="22"/>
  <c r="I33" i="22"/>
  <c r="P33" i="22"/>
  <c r="E33" i="22"/>
  <c r="D33" i="22"/>
  <c r="P13" i="22"/>
  <c r="S10" i="22"/>
  <c r="E13" i="22"/>
  <c r="D13" i="22"/>
  <c r="L13" i="22"/>
  <c r="R10" i="22" s="1"/>
  <c r="K13" i="22"/>
  <c r="B13" i="22" s="1"/>
  <c r="Q13" i="22"/>
  <c r="G13" i="22"/>
  <c r="F13" i="22"/>
  <c r="O13" i="22"/>
  <c r="T10" i="22"/>
  <c r="H13" i="22"/>
  <c r="J13" i="22"/>
  <c r="M13" i="22"/>
  <c r="N13" i="22"/>
  <c r="H18" i="22"/>
  <c r="Q18" i="22"/>
  <c r="P18" i="22"/>
  <c r="N18" i="22"/>
  <c r="L18" i="22"/>
  <c r="R15" i="22" s="1"/>
  <c r="J18" i="22"/>
  <c r="K18" i="22"/>
  <c r="B18" i="22" s="1"/>
  <c r="O18" i="22"/>
  <c r="G18" i="22"/>
  <c r="D18" i="22"/>
  <c r="T15" i="22"/>
  <c r="F18" i="22"/>
  <c r="E18" i="22"/>
  <c r="M18" i="22"/>
  <c r="S15" i="22"/>
  <c r="Q56" i="22"/>
  <c r="P56" i="22"/>
  <c r="L56" i="22"/>
  <c r="K56" i="22"/>
  <c r="B56" i="22" s="1"/>
  <c r="J56" i="22"/>
  <c r="I56" i="22"/>
  <c r="G56" i="22"/>
  <c r="D56" i="22"/>
  <c r="E56" i="22"/>
  <c r="H56" i="22"/>
  <c r="F56" i="22"/>
  <c r="P119" i="22"/>
  <c r="J119" i="22"/>
  <c r="D119" i="22"/>
  <c r="E119" i="22"/>
  <c r="L119" i="22"/>
  <c r="K119" i="22"/>
  <c r="B119" i="22" s="1"/>
  <c r="I119" i="22"/>
  <c r="H119" i="22"/>
  <c r="G119" i="22"/>
  <c r="Q119" i="22"/>
  <c r="F119" i="22"/>
  <c r="H232" i="22"/>
  <c r="G232" i="22"/>
  <c r="I232" i="22"/>
  <c r="F232" i="22"/>
  <c r="E232" i="22"/>
  <c r="P232" i="22"/>
  <c r="L232" i="22"/>
  <c r="J232" i="22"/>
  <c r="Q232" i="22"/>
  <c r="K232" i="22"/>
  <c r="B232" i="22" s="1"/>
  <c r="D232" i="22"/>
  <c r="P273" i="22"/>
  <c r="J273" i="22"/>
  <c r="H273" i="22"/>
  <c r="Q273" i="22"/>
  <c r="E273" i="22"/>
  <c r="F273" i="22"/>
  <c r="I273" i="22"/>
  <c r="K273" i="22"/>
  <c r="B273" i="22" s="1"/>
  <c r="G273" i="22"/>
  <c r="D273" i="22"/>
  <c r="L273" i="22"/>
  <c r="Q187" i="22"/>
  <c r="P187" i="22"/>
  <c r="L187" i="22"/>
  <c r="K187" i="22"/>
  <c r="B187" i="22" s="1"/>
  <c r="J187" i="22"/>
  <c r="E187" i="22"/>
  <c r="D187" i="22"/>
  <c r="G187" i="22"/>
  <c r="H187" i="22"/>
  <c r="F187" i="22"/>
  <c r="I187" i="22"/>
  <c r="P259" i="22"/>
  <c r="J259" i="22"/>
  <c r="H259" i="22"/>
  <c r="G259" i="22"/>
  <c r="Q259" i="22"/>
  <c r="K259" i="22"/>
  <c r="B259" i="22" s="1"/>
  <c r="F259" i="22"/>
  <c r="D259" i="22"/>
  <c r="L259" i="22"/>
  <c r="I259" i="22"/>
  <c r="E259" i="22"/>
  <c r="Q223" i="22"/>
  <c r="I223" i="22"/>
  <c r="F223" i="22"/>
  <c r="P223" i="22"/>
  <c r="K223" i="22"/>
  <c r="B223" i="22" s="1"/>
  <c r="L223" i="22"/>
  <c r="J223" i="22"/>
  <c r="G223" i="22"/>
  <c r="D223" i="22"/>
  <c r="H223" i="22"/>
  <c r="E223" i="22"/>
  <c r="H160" i="22"/>
  <c r="F160" i="22"/>
  <c r="E160" i="22"/>
  <c r="D160" i="22"/>
  <c r="I160" i="22"/>
  <c r="G160" i="22"/>
  <c r="L160" i="22"/>
  <c r="Q160" i="22"/>
  <c r="P160" i="22"/>
  <c r="K160" i="22"/>
  <c r="B160" i="22" s="1"/>
  <c r="J160" i="22"/>
  <c r="J295" i="22"/>
  <c r="I295" i="22"/>
  <c r="F295" i="22"/>
  <c r="E295" i="22"/>
  <c r="K295" i="22"/>
  <c r="B295" i="22" s="1"/>
  <c r="G295" i="22"/>
  <c r="L295" i="22"/>
  <c r="D295" i="22"/>
  <c r="H295" i="22"/>
  <c r="Q295" i="22"/>
  <c r="P295" i="22"/>
  <c r="L245" i="22"/>
  <c r="Q245" i="22"/>
  <c r="K245" i="22"/>
  <c r="B245" i="22" s="1"/>
  <c r="F245" i="22"/>
  <c r="E245" i="22"/>
  <c r="P245" i="22"/>
  <c r="D245" i="22"/>
  <c r="J245" i="22"/>
  <c r="H245" i="22"/>
  <c r="G245" i="22"/>
  <c r="I245" i="22"/>
  <c r="J210" i="22"/>
  <c r="H210" i="22"/>
  <c r="E210" i="22"/>
  <c r="G210" i="22"/>
  <c r="P210" i="22"/>
  <c r="Q210" i="22"/>
  <c r="L210" i="22"/>
  <c r="K210" i="22"/>
  <c r="B210" i="22" s="1"/>
  <c r="I210" i="22"/>
  <c r="D210" i="22"/>
  <c r="F210" i="22"/>
  <c r="I229" i="22"/>
  <c r="G229" i="22"/>
  <c r="E229" i="22"/>
  <c r="J229" i="22"/>
  <c r="L229" i="22"/>
  <c r="F229" i="22"/>
  <c r="D229" i="22"/>
  <c r="P229" i="22"/>
  <c r="K229" i="22"/>
  <c r="B229" i="22" s="1"/>
  <c r="Q229" i="22"/>
  <c r="H229" i="22"/>
  <c r="G194" i="22"/>
  <c r="F194" i="22"/>
  <c r="E194" i="22"/>
  <c r="D194" i="22"/>
  <c r="Q194" i="22"/>
  <c r="L194" i="22"/>
  <c r="J194" i="22"/>
  <c r="I194" i="22"/>
  <c r="H194" i="22"/>
  <c r="P194" i="22"/>
  <c r="K194" i="22"/>
  <c r="B194" i="22" s="1"/>
  <c r="E161" i="22"/>
  <c r="D161" i="22"/>
  <c r="J161" i="22"/>
  <c r="I161" i="22"/>
  <c r="G161" i="22"/>
  <c r="Q161" i="22"/>
  <c r="H161" i="22"/>
  <c r="P161" i="22"/>
  <c r="F161" i="22"/>
  <c r="L161" i="22"/>
  <c r="K161" i="22"/>
  <c r="B161" i="22" s="1"/>
  <c r="K298" i="22"/>
  <c r="B298" i="22" s="1"/>
  <c r="E298" i="22"/>
  <c r="D298" i="22"/>
  <c r="Q298" i="22"/>
  <c r="L298" i="22"/>
  <c r="G298" i="22"/>
  <c r="F298" i="22"/>
  <c r="P298" i="22"/>
  <c r="H298" i="22"/>
  <c r="J298" i="22"/>
  <c r="I298" i="22"/>
  <c r="I240" i="22"/>
  <c r="H240" i="22"/>
  <c r="K240" i="22"/>
  <c r="B240" i="22" s="1"/>
  <c r="J240" i="22"/>
  <c r="F240" i="22"/>
  <c r="D240" i="22"/>
  <c r="L240" i="22"/>
  <c r="Q240" i="22"/>
  <c r="P240" i="22"/>
  <c r="G240" i="22"/>
  <c r="E240" i="22"/>
  <c r="Q192" i="22"/>
  <c r="P192" i="22"/>
  <c r="L192" i="22"/>
  <c r="K192" i="22"/>
  <c r="B192" i="22" s="1"/>
  <c r="J192" i="22"/>
  <c r="I192" i="22"/>
  <c r="H192" i="22"/>
  <c r="F192" i="22"/>
  <c r="E192" i="22"/>
  <c r="D192" i="22"/>
  <c r="G192" i="22"/>
  <c r="F25" i="22"/>
  <c r="I25" i="22"/>
  <c r="K25" i="22"/>
  <c r="B25" i="22" s="1"/>
  <c r="L25" i="22"/>
  <c r="G25" i="22"/>
  <c r="H25" i="22"/>
  <c r="Q25" i="22"/>
  <c r="J25" i="22"/>
  <c r="E25" i="22"/>
  <c r="P25" i="22"/>
  <c r="D25" i="22"/>
  <c r="Q34" i="22"/>
  <c r="K34" i="22"/>
  <c r="B34" i="22" s="1"/>
  <c r="H34" i="22"/>
  <c r="P34" i="22"/>
  <c r="L34" i="22"/>
  <c r="F34" i="22"/>
  <c r="E34" i="22"/>
  <c r="G34" i="22"/>
  <c r="I34" i="22"/>
  <c r="J34" i="22"/>
  <c r="D34" i="22"/>
  <c r="Q78" i="22"/>
  <c r="P78" i="22"/>
  <c r="I78" i="22"/>
  <c r="H78" i="22"/>
  <c r="G78" i="22"/>
  <c r="D78" i="22"/>
  <c r="K78" i="22"/>
  <c r="B78" i="22" s="1"/>
  <c r="F78" i="22"/>
  <c r="E78" i="22"/>
  <c r="L78" i="22"/>
  <c r="J78" i="22"/>
  <c r="Q101" i="22"/>
  <c r="G101" i="22"/>
  <c r="F101" i="22"/>
  <c r="E101" i="22"/>
  <c r="D101" i="22"/>
  <c r="K101" i="22"/>
  <c r="B101" i="22" s="1"/>
  <c r="L101" i="22"/>
  <c r="J101" i="22"/>
  <c r="P101" i="22"/>
  <c r="I101" i="22"/>
  <c r="H101" i="22"/>
  <c r="Q41" i="22"/>
  <c r="I41" i="22"/>
  <c r="J41" i="22"/>
  <c r="L41" i="22"/>
  <c r="K41" i="22"/>
  <c r="B41" i="22" s="1"/>
  <c r="H41" i="22"/>
  <c r="G41" i="22"/>
  <c r="P41" i="22"/>
  <c r="F41" i="22"/>
  <c r="E41" i="22"/>
  <c r="D41" i="22"/>
  <c r="P28" i="22"/>
  <c r="L28" i="22"/>
  <c r="J28" i="22"/>
  <c r="G28" i="22"/>
  <c r="Q28" i="22"/>
  <c r="E28" i="22"/>
  <c r="F28" i="22"/>
  <c r="K28" i="22"/>
  <c r="B28" i="22" s="1"/>
  <c r="D28" i="22"/>
  <c r="I28" i="22"/>
  <c r="H28" i="22"/>
  <c r="D52" i="22"/>
  <c r="Q52" i="22"/>
  <c r="E52" i="22"/>
  <c r="I52" i="22"/>
  <c r="L52" i="22"/>
  <c r="F52" i="22"/>
  <c r="P52" i="22"/>
  <c r="H52" i="22"/>
  <c r="K52" i="22"/>
  <c r="B52" i="22" s="1"/>
  <c r="G52" i="22"/>
  <c r="J52" i="22"/>
  <c r="Q61" i="22"/>
  <c r="P61" i="22"/>
  <c r="L61" i="22"/>
  <c r="K61" i="22"/>
  <c r="B61" i="22" s="1"/>
  <c r="J61" i="22"/>
  <c r="I61" i="22"/>
  <c r="H61" i="22"/>
  <c r="G61" i="22"/>
  <c r="F61" i="22"/>
  <c r="E61" i="22"/>
  <c r="D61" i="22"/>
  <c r="Q125" i="22"/>
  <c r="P125" i="22"/>
  <c r="H125" i="22"/>
  <c r="F125" i="22"/>
  <c r="E125" i="22"/>
  <c r="D125" i="22"/>
  <c r="G125" i="22"/>
  <c r="K125" i="22"/>
  <c r="B125" i="22" s="1"/>
  <c r="L125" i="22"/>
  <c r="J125" i="22"/>
  <c r="I125" i="22"/>
  <c r="P258" i="22"/>
  <c r="L258" i="22"/>
  <c r="J258" i="22"/>
  <c r="H258" i="22"/>
  <c r="G258" i="22"/>
  <c r="D258" i="22"/>
  <c r="I258" i="22"/>
  <c r="K258" i="22"/>
  <c r="B258" i="22" s="1"/>
  <c r="F258" i="22"/>
  <c r="E258" i="22"/>
  <c r="Q258" i="22"/>
  <c r="L286" i="22"/>
  <c r="Q286" i="22"/>
  <c r="P286" i="22"/>
  <c r="E286" i="22"/>
  <c r="K286" i="22"/>
  <c r="B286" i="22" s="1"/>
  <c r="G286" i="22"/>
  <c r="J286" i="22"/>
  <c r="I286" i="22"/>
  <c r="H286" i="22"/>
  <c r="F286" i="22"/>
  <c r="D286" i="22"/>
  <c r="L202" i="22"/>
  <c r="K202" i="22"/>
  <c r="B202" i="22" s="1"/>
  <c r="J202" i="22"/>
  <c r="I202" i="22"/>
  <c r="H202" i="22"/>
  <c r="G202" i="22"/>
  <c r="F202" i="22"/>
  <c r="E202" i="22"/>
  <c r="D202" i="22"/>
  <c r="Q202" i="22"/>
  <c r="P202" i="22"/>
  <c r="H274" i="22"/>
  <c r="K274" i="22"/>
  <c r="B274" i="22" s="1"/>
  <c r="J274" i="22"/>
  <c r="E274" i="22"/>
  <c r="I274" i="22"/>
  <c r="G274" i="22"/>
  <c r="Q274" i="22"/>
  <c r="P274" i="22"/>
  <c r="F274" i="22"/>
  <c r="D274" i="22"/>
  <c r="L274" i="22"/>
  <c r="Q235" i="22"/>
  <c r="P235" i="22"/>
  <c r="K235" i="22"/>
  <c r="B235" i="22" s="1"/>
  <c r="D235" i="22"/>
  <c r="L235" i="22"/>
  <c r="H235" i="22"/>
  <c r="G235" i="22"/>
  <c r="J235" i="22"/>
  <c r="I235" i="22"/>
  <c r="E235" i="22"/>
  <c r="F235" i="22"/>
  <c r="I164" i="22"/>
  <c r="F164" i="22"/>
  <c r="E164" i="22"/>
  <c r="D164" i="22"/>
  <c r="H164" i="22"/>
  <c r="Q164" i="22"/>
  <c r="P164" i="22"/>
  <c r="L164" i="22"/>
  <c r="K164" i="22"/>
  <c r="B164" i="22" s="1"/>
  <c r="J164" i="22"/>
  <c r="G164" i="22"/>
  <c r="J299" i="22"/>
  <c r="P299" i="22"/>
  <c r="K299" i="22"/>
  <c r="B299" i="22" s="1"/>
  <c r="F299" i="22"/>
  <c r="H299" i="22"/>
  <c r="D299" i="22"/>
  <c r="L299" i="22"/>
  <c r="G299" i="22"/>
  <c r="E299" i="22"/>
  <c r="I299" i="22"/>
  <c r="Q299" i="22"/>
  <c r="P253" i="22"/>
  <c r="K253" i="22"/>
  <c r="B253" i="22" s="1"/>
  <c r="I253" i="22"/>
  <c r="H253" i="22"/>
  <c r="D253" i="22"/>
  <c r="J253" i="22"/>
  <c r="Q253" i="22"/>
  <c r="L253" i="22"/>
  <c r="F253" i="22"/>
  <c r="E253" i="22"/>
  <c r="G253" i="22"/>
  <c r="Q227" i="22"/>
  <c r="K227" i="22"/>
  <c r="B227" i="22" s="1"/>
  <c r="H227" i="22"/>
  <c r="E227" i="22"/>
  <c r="G227" i="22"/>
  <c r="L227" i="22"/>
  <c r="F227" i="22"/>
  <c r="J227" i="22"/>
  <c r="I227" i="22"/>
  <c r="D227" i="22"/>
  <c r="P227" i="22"/>
  <c r="D246" i="22"/>
  <c r="Q246" i="22"/>
  <c r="K246" i="22"/>
  <c r="B246" i="22" s="1"/>
  <c r="I246" i="22"/>
  <c r="F246" i="22"/>
  <c r="E246" i="22"/>
  <c r="P246" i="22"/>
  <c r="G246" i="22"/>
  <c r="L246" i="22"/>
  <c r="J246" i="22"/>
  <c r="H246" i="22"/>
  <c r="P247" i="22"/>
  <c r="I247" i="22"/>
  <c r="K247" i="22"/>
  <c r="B247" i="22" s="1"/>
  <c r="J247" i="22"/>
  <c r="F247" i="22"/>
  <c r="H247" i="22"/>
  <c r="E247" i="22"/>
  <c r="G247" i="22"/>
  <c r="D247" i="22"/>
  <c r="Q247" i="22"/>
  <c r="L247" i="22"/>
  <c r="Q169" i="22"/>
  <c r="E169" i="22"/>
  <c r="D169" i="22"/>
  <c r="L169" i="22"/>
  <c r="J169" i="22"/>
  <c r="I169" i="22"/>
  <c r="H169" i="22"/>
  <c r="F169" i="22"/>
  <c r="P169" i="22"/>
  <c r="G169" i="22"/>
  <c r="K169" i="22"/>
  <c r="B169" i="22" s="1"/>
  <c r="D124" i="22"/>
  <c r="H124" i="22"/>
  <c r="F124" i="22"/>
  <c r="L124" i="22"/>
  <c r="J124" i="22"/>
  <c r="Q124" i="22"/>
  <c r="I124" i="22"/>
  <c r="G124" i="22"/>
  <c r="K124" i="22"/>
  <c r="B124" i="22" s="1"/>
  <c r="P124" i="22"/>
  <c r="E124" i="22"/>
  <c r="E248" i="22"/>
  <c r="P248" i="22"/>
  <c r="J248" i="22"/>
  <c r="K248" i="22"/>
  <c r="B248" i="22" s="1"/>
  <c r="H248" i="22"/>
  <c r="G248" i="22"/>
  <c r="D248" i="22"/>
  <c r="Q248" i="22"/>
  <c r="L248" i="22"/>
  <c r="F248" i="22"/>
  <c r="I248" i="22"/>
  <c r="G208" i="22"/>
  <c r="E208" i="22"/>
  <c r="D208" i="22"/>
  <c r="Q208" i="22"/>
  <c r="L208" i="22"/>
  <c r="K208" i="22"/>
  <c r="B208" i="22" s="1"/>
  <c r="J208" i="22"/>
  <c r="H208" i="22"/>
  <c r="I208" i="22"/>
  <c r="F208" i="22"/>
  <c r="P208" i="22"/>
  <c r="J29" i="22"/>
  <c r="Q29" i="22"/>
  <c r="L29" i="22"/>
  <c r="G29" i="22"/>
  <c r="F29" i="22"/>
  <c r="D29" i="22"/>
  <c r="I29" i="22"/>
  <c r="H29" i="22"/>
  <c r="P29" i="22"/>
  <c r="E29" i="22"/>
  <c r="K29" i="22"/>
  <c r="B29" i="22" s="1"/>
  <c r="E45" i="22"/>
  <c r="L45" i="22"/>
  <c r="K45" i="22"/>
  <c r="B45" i="22" s="1"/>
  <c r="J45" i="22"/>
  <c r="G45" i="22"/>
  <c r="I45" i="22"/>
  <c r="H45" i="22"/>
  <c r="P45" i="22"/>
  <c r="D45" i="22"/>
  <c r="Q45" i="22"/>
  <c r="F45" i="22"/>
  <c r="Q82" i="22"/>
  <c r="P82" i="22"/>
  <c r="I82" i="22"/>
  <c r="H82" i="22"/>
  <c r="G82" i="22"/>
  <c r="E82" i="22"/>
  <c r="D82" i="22"/>
  <c r="F82" i="22"/>
  <c r="K82" i="22"/>
  <c r="B82" i="22" s="1"/>
  <c r="L82" i="22"/>
  <c r="J82" i="22"/>
  <c r="P108" i="22"/>
  <c r="J108" i="22"/>
  <c r="I108" i="22"/>
  <c r="H108" i="22"/>
  <c r="G108" i="22"/>
  <c r="F108" i="22"/>
  <c r="E108" i="22"/>
  <c r="Q108" i="22"/>
  <c r="D108" i="22"/>
  <c r="K108" i="22"/>
  <c r="B108" i="22" s="1"/>
  <c r="L108" i="22"/>
  <c r="K46" i="22"/>
  <c r="B46" i="22" s="1"/>
  <c r="Q46" i="22"/>
  <c r="P46" i="22"/>
  <c r="G46" i="22"/>
  <c r="F46" i="22"/>
  <c r="D46" i="22"/>
  <c r="H46" i="22"/>
  <c r="L46" i="22"/>
  <c r="E46" i="22"/>
  <c r="J46" i="22"/>
  <c r="I46" i="22"/>
  <c r="Q37" i="22"/>
  <c r="K37" i="22"/>
  <c r="B37" i="22" s="1"/>
  <c r="F37" i="22"/>
  <c r="D37" i="22"/>
  <c r="L37" i="22"/>
  <c r="H37" i="22"/>
  <c r="G37" i="22"/>
  <c r="P37" i="22"/>
  <c r="E37" i="22"/>
  <c r="J37" i="22"/>
  <c r="I37" i="22"/>
  <c r="G64" i="22"/>
  <c r="Q64" i="22"/>
  <c r="K64" i="22"/>
  <c r="B64" i="22" s="1"/>
  <c r="I64" i="22"/>
  <c r="H64" i="22"/>
  <c r="D64" i="22"/>
  <c r="J64" i="22"/>
  <c r="P64" i="22"/>
  <c r="E64" i="22"/>
  <c r="L64" i="22"/>
  <c r="F64" i="22"/>
  <c r="L62" i="22"/>
  <c r="I62" i="22"/>
  <c r="K62" i="22"/>
  <c r="B62" i="22" s="1"/>
  <c r="G62" i="22"/>
  <c r="D62" i="22"/>
  <c r="F62" i="22"/>
  <c r="J62" i="22"/>
  <c r="H62" i="22"/>
  <c r="E62" i="22"/>
  <c r="Q62" i="22"/>
  <c r="P62" i="22"/>
  <c r="Q145" i="22"/>
  <c r="P145" i="22"/>
  <c r="L145" i="22"/>
  <c r="K145" i="22"/>
  <c r="B145" i="22" s="1"/>
  <c r="J145" i="22"/>
  <c r="I145" i="22"/>
  <c r="H145" i="22"/>
  <c r="G145" i="22"/>
  <c r="F145" i="22"/>
  <c r="E145" i="22"/>
  <c r="D145" i="22"/>
  <c r="P266" i="22"/>
  <c r="G266" i="22"/>
  <c r="F266" i="22"/>
  <c r="D266" i="22"/>
  <c r="I266" i="22"/>
  <c r="K266" i="22"/>
  <c r="B266" i="22" s="1"/>
  <c r="H266" i="22"/>
  <c r="E266" i="22"/>
  <c r="Q266" i="22"/>
  <c r="L266" i="22"/>
  <c r="J266" i="22"/>
  <c r="P291" i="22"/>
  <c r="L291" i="22"/>
  <c r="K291" i="22"/>
  <c r="B291" i="22" s="1"/>
  <c r="J291" i="22"/>
  <c r="I291" i="22"/>
  <c r="H291" i="22"/>
  <c r="G291" i="22"/>
  <c r="F291" i="22"/>
  <c r="E291" i="22"/>
  <c r="D291" i="22"/>
  <c r="Q291" i="22"/>
  <c r="P203" i="22"/>
  <c r="K203" i="22"/>
  <c r="B203" i="22" s="1"/>
  <c r="J203" i="22"/>
  <c r="I203" i="22"/>
  <c r="H203" i="22"/>
  <c r="G203" i="22"/>
  <c r="F203" i="22"/>
  <c r="E203" i="22"/>
  <c r="D203" i="22"/>
  <c r="Q203" i="22"/>
  <c r="L203" i="22"/>
  <c r="L279" i="22"/>
  <c r="K279" i="22"/>
  <c r="B279" i="22" s="1"/>
  <c r="J279" i="22"/>
  <c r="I279" i="22"/>
  <c r="H279" i="22"/>
  <c r="G279" i="22"/>
  <c r="F279" i="22"/>
  <c r="E279" i="22"/>
  <c r="D279" i="22"/>
  <c r="Q279" i="22"/>
  <c r="P279" i="22"/>
  <c r="P260" i="22"/>
  <c r="D260" i="22"/>
  <c r="Q260" i="22"/>
  <c r="L260" i="22"/>
  <c r="F260" i="22"/>
  <c r="E260" i="22"/>
  <c r="J260" i="22"/>
  <c r="K260" i="22"/>
  <c r="B260" i="22" s="1"/>
  <c r="H260" i="22"/>
  <c r="G260" i="22"/>
  <c r="I260" i="22"/>
  <c r="Q185" i="22"/>
  <c r="P185" i="22"/>
  <c r="L185" i="22"/>
  <c r="K185" i="22"/>
  <c r="B185" i="22" s="1"/>
  <c r="J185" i="22"/>
  <c r="H185" i="22"/>
  <c r="F185" i="22"/>
  <c r="I185" i="22"/>
  <c r="G185" i="22"/>
  <c r="D185" i="22"/>
  <c r="E185" i="22"/>
  <c r="H302" i="22"/>
  <c r="J302" i="22"/>
  <c r="L302" i="22"/>
  <c r="E302" i="22"/>
  <c r="P302" i="22"/>
  <c r="I302" i="22"/>
  <c r="D302" i="22"/>
  <c r="Q302" i="22"/>
  <c r="F302" i="22"/>
  <c r="K302" i="22"/>
  <c r="B302" i="22" s="1"/>
  <c r="G302" i="22"/>
  <c r="P261" i="22"/>
  <c r="L261" i="22"/>
  <c r="F261" i="22"/>
  <c r="J261" i="22"/>
  <c r="K261" i="22"/>
  <c r="B261" i="22" s="1"/>
  <c r="E261" i="22"/>
  <c r="I261" i="22"/>
  <c r="H261" i="22"/>
  <c r="G261" i="22"/>
  <c r="D261" i="22"/>
  <c r="Q261" i="22"/>
  <c r="G237" i="22"/>
  <c r="K237" i="22"/>
  <c r="B237" i="22" s="1"/>
  <c r="J237" i="22"/>
  <c r="H237" i="22"/>
  <c r="F237" i="22"/>
  <c r="I237" i="22"/>
  <c r="D237" i="22"/>
  <c r="P237" i="22"/>
  <c r="Q237" i="22"/>
  <c r="E237" i="22"/>
  <c r="L237" i="22"/>
  <c r="P254" i="22"/>
  <c r="D254" i="22"/>
  <c r="K254" i="22"/>
  <c r="B254" i="22" s="1"/>
  <c r="I254" i="22"/>
  <c r="H254" i="22"/>
  <c r="E254" i="22"/>
  <c r="Q254" i="22"/>
  <c r="L254" i="22"/>
  <c r="J254" i="22"/>
  <c r="F254" i="22"/>
  <c r="G254" i="22"/>
  <c r="P263" i="22"/>
  <c r="G263" i="22"/>
  <c r="F263" i="22"/>
  <c r="K263" i="22"/>
  <c r="B263" i="22" s="1"/>
  <c r="H263" i="22"/>
  <c r="L263" i="22"/>
  <c r="E263" i="22"/>
  <c r="I263" i="22"/>
  <c r="D263" i="22"/>
  <c r="Q263" i="22"/>
  <c r="J263" i="22"/>
  <c r="Q199" i="22"/>
  <c r="E199" i="22"/>
  <c r="D199" i="22"/>
  <c r="L199" i="22"/>
  <c r="K199" i="22"/>
  <c r="B199" i="22" s="1"/>
  <c r="J199" i="22"/>
  <c r="H199" i="22"/>
  <c r="G199" i="22"/>
  <c r="I199" i="22"/>
  <c r="F199" i="22"/>
  <c r="P199" i="22"/>
  <c r="D135" i="22"/>
  <c r="Q135" i="22"/>
  <c r="L135" i="22"/>
  <c r="H135" i="22"/>
  <c r="F135" i="22"/>
  <c r="E135" i="22"/>
  <c r="K135" i="22"/>
  <c r="B135" i="22" s="1"/>
  <c r="J135" i="22"/>
  <c r="I135" i="22"/>
  <c r="G135" i="22"/>
  <c r="P135" i="22"/>
  <c r="F272" i="22"/>
  <c r="P272" i="22"/>
  <c r="J272" i="22"/>
  <c r="K272" i="22"/>
  <c r="B272" i="22" s="1"/>
  <c r="I272" i="22"/>
  <c r="H272" i="22"/>
  <c r="D272" i="22"/>
  <c r="E272" i="22"/>
  <c r="G272" i="22"/>
  <c r="Q272" i="22"/>
  <c r="L272" i="22"/>
  <c r="J217" i="22"/>
  <c r="K217" i="22"/>
  <c r="B217" i="22" s="1"/>
  <c r="E217" i="22"/>
  <c r="F217" i="22"/>
  <c r="D217" i="22"/>
  <c r="L217" i="22"/>
  <c r="Q217" i="22"/>
  <c r="G217" i="22"/>
  <c r="P217" i="22"/>
  <c r="H217" i="22"/>
  <c r="I217" i="22"/>
  <c r="Q47" i="22"/>
  <c r="J47" i="22"/>
  <c r="D47" i="22"/>
  <c r="G47" i="22"/>
  <c r="K47" i="22"/>
  <c r="B47" i="22" s="1"/>
  <c r="F47" i="22"/>
  <c r="H47" i="22"/>
  <c r="L47" i="22"/>
  <c r="E47" i="22"/>
  <c r="P47" i="22"/>
  <c r="I47" i="22"/>
  <c r="P60" i="22"/>
  <c r="Q60" i="22"/>
  <c r="L60" i="22"/>
  <c r="K60" i="22"/>
  <c r="B60" i="22" s="1"/>
  <c r="J60" i="22"/>
  <c r="I60" i="22"/>
  <c r="H60" i="22"/>
  <c r="F60" i="22"/>
  <c r="E60" i="22"/>
  <c r="D60" i="22"/>
  <c r="G60" i="22"/>
  <c r="G88" i="22"/>
  <c r="Q88" i="22"/>
  <c r="P88" i="22"/>
  <c r="K88" i="22"/>
  <c r="B88" i="22" s="1"/>
  <c r="I88" i="22"/>
  <c r="H88" i="22"/>
  <c r="F88" i="22"/>
  <c r="E88" i="22"/>
  <c r="D88" i="22"/>
  <c r="L88" i="22"/>
  <c r="J88" i="22"/>
  <c r="L20" i="22"/>
  <c r="R17" i="22" s="1"/>
  <c r="K20" i="22"/>
  <c r="B20" i="22" s="1"/>
  <c r="J20" i="22"/>
  <c r="S17" i="22"/>
  <c r="H20" i="22"/>
  <c r="G20" i="22"/>
  <c r="P20" i="22"/>
  <c r="N20" i="22"/>
  <c r="O20" i="22"/>
  <c r="Q20" i="22"/>
  <c r="F20" i="22"/>
  <c r="E20" i="22"/>
  <c r="T17" i="22"/>
  <c r="D20" i="22"/>
  <c r="M20" i="22"/>
  <c r="I87" i="22"/>
  <c r="H87" i="22"/>
  <c r="G87" i="22"/>
  <c r="E87" i="22"/>
  <c r="D87" i="22"/>
  <c r="Q87" i="22"/>
  <c r="L87" i="22"/>
  <c r="K87" i="22"/>
  <c r="B87" i="22" s="1"/>
  <c r="P87" i="22"/>
  <c r="F87" i="22"/>
  <c r="J87" i="22"/>
  <c r="Q50" i="22"/>
  <c r="G50" i="22"/>
  <c r="H50" i="22"/>
  <c r="P50" i="22"/>
  <c r="K50" i="22"/>
  <c r="B50" i="22" s="1"/>
  <c r="F50" i="22"/>
  <c r="I50" i="22"/>
  <c r="E50" i="22"/>
  <c r="L50" i="22"/>
  <c r="J50" i="22"/>
  <c r="D50" i="22"/>
  <c r="K66" i="22"/>
  <c r="B66" i="22" s="1"/>
  <c r="D66" i="22"/>
  <c r="Q66" i="22"/>
  <c r="P66" i="22"/>
  <c r="L66" i="22"/>
  <c r="I66" i="22"/>
  <c r="H66" i="22"/>
  <c r="G66" i="22"/>
  <c r="E66" i="22"/>
  <c r="J66" i="22"/>
  <c r="F66" i="22"/>
  <c r="Q73" i="22"/>
  <c r="P73" i="22"/>
  <c r="L73" i="22"/>
  <c r="K73" i="22"/>
  <c r="B73" i="22" s="1"/>
  <c r="J73" i="22"/>
  <c r="I73" i="22"/>
  <c r="H73" i="22"/>
  <c r="G73" i="22"/>
  <c r="F73" i="22"/>
  <c r="E73" i="22"/>
  <c r="D73" i="22"/>
  <c r="H146" i="22"/>
  <c r="F146" i="22"/>
  <c r="E146" i="22"/>
  <c r="J146" i="22"/>
  <c r="I146" i="22"/>
  <c r="Q146" i="22"/>
  <c r="P146" i="22"/>
  <c r="L146" i="22"/>
  <c r="K146" i="22"/>
  <c r="B146" i="22" s="1"/>
  <c r="G146" i="22"/>
  <c r="D146" i="22"/>
  <c r="D281" i="22"/>
  <c r="L281" i="22"/>
  <c r="K281" i="22"/>
  <c r="B281" i="22" s="1"/>
  <c r="J281" i="22"/>
  <c r="I281" i="22"/>
  <c r="H281" i="22"/>
  <c r="G281" i="22"/>
  <c r="E281" i="22"/>
  <c r="Q281" i="22"/>
  <c r="P281" i="22"/>
  <c r="F281" i="22"/>
  <c r="Q292" i="22"/>
  <c r="P292" i="22"/>
  <c r="L292" i="22"/>
  <c r="K292" i="22"/>
  <c r="B292" i="22" s="1"/>
  <c r="J292" i="22"/>
  <c r="I292" i="22"/>
  <c r="H292" i="22"/>
  <c r="F292" i="22"/>
  <c r="E292" i="22"/>
  <c r="D292" i="22"/>
  <c r="G292" i="22"/>
  <c r="H205" i="22"/>
  <c r="Q205" i="22"/>
  <c r="K205" i="22"/>
  <c r="B205" i="22" s="1"/>
  <c r="J205" i="22"/>
  <c r="I205" i="22"/>
  <c r="G205" i="22"/>
  <c r="F205" i="22"/>
  <c r="D205" i="22"/>
  <c r="E205" i="22"/>
  <c r="L205" i="22"/>
  <c r="P205" i="22"/>
  <c r="Q280" i="22"/>
  <c r="P280" i="22"/>
  <c r="L280" i="22"/>
  <c r="K280" i="22"/>
  <c r="B280" i="22" s="1"/>
  <c r="J280" i="22"/>
  <c r="I280" i="22"/>
  <c r="H280" i="22"/>
  <c r="F280" i="22"/>
  <c r="E280" i="22"/>
  <c r="D280" i="22"/>
  <c r="G280" i="22"/>
  <c r="K267" i="22"/>
  <c r="B267" i="22" s="1"/>
  <c r="J267" i="22"/>
  <c r="I267" i="22"/>
  <c r="H267" i="22"/>
  <c r="G267" i="22"/>
  <c r="F267" i="22"/>
  <c r="E267" i="22"/>
  <c r="D267" i="22"/>
  <c r="Q267" i="22"/>
  <c r="P267" i="22"/>
  <c r="L267" i="22"/>
  <c r="J219" i="22"/>
  <c r="I219" i="22"/>
  <c r="H219" i="22"/>
  <c r="G219" i="22"/>
  <c r="F219" i="22"/>
  <c r="E219" i="22"/>
  <c r="D219" i="22"/>
  <c r="Q219" i="22"/>
  <c r="P219" i="22"/>
  <c r="L219" i="22"/>
  <c r="K219" i="22"/>
  <c r="B219" i="22" s="1"/>
  <c r="P110" i="22"/>
  <c r="L110" i="22"/>
  <c r="I110" i="22"/>
  <c r="H110" i="22"/>
  <c r="G110" i="22"/>
  <c r="F110" i="22"/>
  <c r="D110" i="22"/>
  <c r="Q110" i="22"/>
  <c r="K110" i="22"/>
  <c r="B110" i="22" s="1"/>
  <c r="J110" i="22"/>
  <c r="E110" i="22"/>
  <c r="E270" i="22"/>
  <c r="P270" i="22"/>
  <c r="F270" i="22"/>
  <c r="L270" i="22"/>
  <c r="J270" i="22"/>
  <c r="I270" i="22"/>
  <c r="H270" i="22"/>
  <c r="G270" i="22"/>
  <c r="D270" i="22"/>
  <c r="K270" i="22"/>
  <c r="B270" i="22" s="1"/>
  <c r="Q270" i="22"/>
  <c r="P262" i="22"/>
  <c r="H262" i="22"/>
  <c r="K262" i="22"/>
  <c r="B262" i="22" s="1"/>
  <c r="I262" i="22"/>
  <c r="D262" i="22"/>
  <c r="J262" i="22"/>
  <c r="L262" i="22"/>
  <c r="F262" i="22"/>
  <c r="E262" i="22"/>
  <c r="Q262" i="22"/>
  <c r="G262" i="22"/>
  <c r="P271" i="22"/>
  <c r="F271" i="22"/>
  <c r="E271" i="22"/>
  <c r="G271" i="22"/>
  <c r="D271" i="22"/>
  <c r="K271" i="22"/>
  <c r="B271" i="22" s="1"/>
  <c r="J271" i="22"/>
  <c r="I271" i="22"/>
  <c r="H271" i="22"/>
  <c r="Q271" i="22"/>
  <c r="L271" i="22"/>
  <c r="Q282" i="22"/>
  <c r="G282" i="22"/>
  <c r="F282" i="22"/>
  <c r="D282" i="22"/>
  <c r="K282" i="22"/>
  <c r="B282" i="22" s="1"/>
  <c r="J282" i="22"/>
  <c r="I282" i="22"/>
  <c r="H282" i="22"/>
  <c r="P282" i="22"/>
  <c r="L282" i="22"/>
  <c r="E282" i="22"/>
  <c r="I216" i="22"/>
  <c r="H216" i="22"/>
  <c r="G216" i="22"/>
  <c r="F216" i="22"/>
  <c r="E216" i="22"/>
  <c r="D216" i="22"/>
  <c r="K216" i="22"/>
  <c r="B216" i="22" s="1"/>
  <c r="P216" i="22"/>
  <c r="Q216" i="22"/>
  <c r="J216" i="22"/>
  <c r="L216" i="22"/>
  <c r="K137" i="22"/>
  <c r="B137" i="22" s="1"/>
  <c r="L137" i="22"/>
  <c r="J137" i="22"/>
  <c r="I137" i="22"/>
  <c r="G137" i="22"/>
  <c r="P137" i="22"/>
  <c r="F137" i="22"/>
  <c r="D137" i="22"/>
  <c r="Q137" i="22"/>
  <c r="E137" i="22"/>
  <c r="H137" i="22"/>
  <c r="G278" i="22"/>
  <c r="Q278" i="22"/>
  <c r="H278" i="22"/>
  <c r="F278" i="22"/>
  <c r="P278" i="22"/>
  <c r="D278" i="22"/>
  <c r="E278" i="22"/>
  <c r="L278" i="22"/>
  <c r="K278" i="22"/>
  <c r="B278" i="22" s="1"/>
  <c r="J278" i="22"/>
  <c r="I278" i="22"/>
  <c r="P225" i="22"/>
  <c r="E225" i="22"/>
  <c r="J225" i="22"/>
  <c r="K225" i="22"/>
  <c r="B225" i="22" s="1"/>
  <c r="I225" i="22"/>
  <c r="L225" i="22"/>
  <c r="D225" i="22"/>
  <c r="Q225" i="22"/>
  <c r="G225" i="22"/>
  <c r="F225" i="22"/>
  <c r="H225" i="22"/>
  <c r="P54" i="22"/>
  <c r="Q54" i="22"/>
  <c r="L54" i="22"/>
  <c r="K54" i="22"/>
  <c r="B54" i="22" s="1"/>
  <c r="I54" i="22"/>
  <c r="H54" i="22"/>
  <c r="G54" i="22"/>
  <c r="E54" i="22"/>
  <c r="D54" i="22"/>
  <c r="J54" i="22"/>
  <c r="F54" i="22"/>
  <c r="K72" i="22"/>
  <c r="B72" i="22" s="1"/>
  <c r="Q72" i="22"/>
  <c r="P72" i="22"/>
  <c r="L72" i="22"/>
  <c r="J72" i="22"/>
  <c r="I72" i="22"/>
  <c r="H72" i="22"/>
  <c r="F72" i="22"/>
  <c r="E72" i="22"/>
  <c r="D72" i="22"/>
  <c r="G72" i="22"/>
  <c r="P94" i="22"/>
  <c r="J94" i="22"/>
  <c r="I94" i="22"/>
  <c r="Q94" i="22"/>
  <c r="H94" i="22"/>
  <c r="G94" i="22"/>
  <c r="E94" i="22"/>
  <c r="F94" i="22"/>
  <c r="L94" i="22"/>
  <c r="K94" i="22"/>
  <c r="B94" i="22" s="1"/>
  <c r="D94" i="22"/>
  <c r="I31" i="22"/>
  <c r="H31" i="22"/>
  <c r="G31" i="22"/>
  <c r="F31" i="22"/>
  <c r="E31" i="22"/>
  <c r="D31" i="22"/>
  <c r="Q31" i="22"/>
  <c r="P31" i="22"/>
  <c r="L31" i="22"/>
  <c r="J31" i="22"/>
  <c r="K31" i="22"/>
  <c r="B31" i="22" s="1"/>
  <c r="Q99" i="22"/>
  <c r="L99" i="22"/>
  <c r="H99" i="22"/>
  <c r="G99" i="22"/>
  <c r="I99" i="22"/>
  <c r="P99" i="22"/>
  <c r="E99" i="22"/>
  <c r="D99" i="22"/>
  <c r="K99" i="22"/>
  <c r="B99" i="22" s="1"/>
  <c r="F99" i="22"/>
  <c r="J99" i="22"/>
  <c r="L90" i="22"/>
  <c r="H90" i="22"/>
  <c r="G90" i="22"/>
  <c r="Q90" i="22"/>
  <c r="P90" i="22"/>
  <c r="J90" i="22"/>
  <c r="K90" i="22"/>
  <c r="B90" i="22" s="1"/>
  <c r="F90" i="22"/>
  <c r="E90" i="22"/>
  <c r="D90" i="22"/>
  <c r="I90" i="22"/>
  <c r="D79" i="22"/>
  <c r="Q79" i="22"/>
  <c r="L79" i="22"/>
  <c r="J79" i="22"/>
  <c r="H79" i="22"/>
  <c r="E79" i="22"/>
  <c r="F79" i="22"/>
  <c r="P79" i="22"/>
  <c r="I79" i="22"/>
  <c r="K79" i="22"/>
  <c r="B79" i="22" s="1"/>
  <c r="G79" i="22"/>
  <c r="P74" i="22"/>
  <c r="L74" i="22"/>
  <c r="K74" i="22"/>
  <c r="B74" i="22" s="1"/>
  <c r="I74" i="22"/>
  <c r="H74" i="22"/>
  <c r="G74" i="22"/>
  <c r="E74" i="22"/>
  <c r="D74" i="22"/>
  <c r="J74" i="22"/>
  <c r="F74" i="22"/>
  <c r="Q74" i="22"/>
  <c r="I152" i="22"/>
  <c r="F152" i="22"/>
  <c r="E152" i="22"/>
  <c r="J152" i="22"/>
  <c r="G152" i="22"/>
  <c r="H152" i="22"/>
  <c r="Q152" i="22"/>
  <c r="D152" i="22"/>
  <c r="P152" i="22"/>
  <c r="K152" i="22"/>
  <c r="B152" i="22" s="1"/>
  <c r="L152" i="22"/>
  <c r="H301" i="22"/>
  <c r="K301" i="22"/>
  <c r="B301" i="22" s="1"/>
  <c r="I301" i="22"/>
  <c r="D301" i="22"/>
  <c r="P301" i="22"/>
  <c r="F301" i="22"/>
  <c r="Q301" i="22"/>
  <c r="J301" i="22"/>
  <c r="E301" i="22"/>
  <c r="G301" i="22"/>
  <c r="L301" i="22"/>
  <c r="Q112" i="22"/>
  <c r="H112" i="22"/>
  <c r="G112" i="22"/>
  <c r="D112" i="22"/>
  <c r="I112" i="22"/>
  <c r="K112" i="22"/>
  <c r="B112" i="22" s="1"/>
  <c r="J112" i="22"/>
  <c r="F112" i="22"/>
  <c r="P112" i="22"/>
  <c r="L112" i="22"/>
  <c r="E112" i="22"/>
  <c r="G207" i="22"/>
  <c r="Q207" i="22"/>
  <c r="L207" i="22"/>
  <c r="K207" i="22"/>
  <c r="B207" i="22" s="1"/>
  <c r="I207" i="22"/>
  <c r="H207" i="22"/>
  <c r="F207" i="22"/>
  <c r="E207" i="22"/>
  <c r="D207" i="22"/>
  <c r="J207" i="22"/>
  <c r="P207" i="22"/>
  <c r="E130" i="22"/>
  <c r="D130" i="22"/>
  <c r="F130" i="22"/>
  <c r="L130" i="22"/>
  <c r="Q130" i="22"/>
  <c r="K130" i="22"/>
  <c r="B130" i="22" s="1"/>
  <c r="J130" i="22"/>
  <c r="H130" i="22"/>
  <c r="P130" i="22"/>
  <c r="I130" i="22"/>
  <c r="G130" i="22"/>
  <c r="J268" i="22"/>
  <c r="G268" i="22"/>
  <c r="L268" i="22"/>
  <c r="E268" i="22"/>
  <c r="F268" i="22"/>
  <c r="Q268" i="22"/>
  <c r="I268" i="22"/>
  <c r="H268" i="22"/>
  <c r="D268" i="22"/>
  <c r="P268" i="22"/>
  <c r="K268" i="22"/>
  <c r="B268" i="22" s="1"/>
  <c r="P220" i="22"/>
  <c r="I220" i="22"/>
  <c r="E220" i="22"/>
  <c r="J220" i="22"/>
  <c r="H220" i="22"/>
  <c r="Q220" i="22"/>
  <c r="K220" i="22"/>
  <c r="B220" i="22" s="1"/>
  <c r="D220" i="22"/>
  <c r="L220" i="22"/>
  <c r="G220" i="22"/>
  <c r="F220" i="22"/>
  <c r="H136" i="22"/>
  <c r="Q136" i="22"/>
  <c r="P136" i="22"/>
  <c r="F136" i="22"/>
  <c r="E136" i="22"/>
  <c r="L136" i="22"/>
  <c r="K136" i="22"/>
  <c r="B136" i="22" s="1"/>
  <c r="J136" i="22"/>
  <c r="I136" i="22"/>
  <c r="D136" i="22"/>
  <c r="G136" i="22"/>
  <c r="Q288" i="22"/>
  <c r="P288" i="22"/>
  <c r="L288" i="22"/>
  <c r="E288" i="22"/>
  <c r="I288" i="22"/>
  <c r="H288" i="22"/>
  <c r="G288" i="22"/>
  <c r="F288" i="22"/>
  <c r="K288" i="22"/>
  <c r="B288" i="22" s="1"/>
  <c r="D288" i="22"/>
  <c r="J288" i="22"/>
  <c r="P277" i="22"/>
  <c r="G277" i="22"/>
  <c r="F277" i="22"/>
  <c r="E277" i="22"/>
  <c r="K277" i="22"/>
  <c r="B277" i="22" s="1"/>
  <c r="J277" i="22"/>
  <c r="I277" i="22"/>
  <c r="H277" i="22"/>
  <c r="D277" i="22"/>
  <c r="L277" i="22"/>
  <c r="Q277" i="22"/>
  <c r="G114" i="22"/>
  <c r="E114" i="22"/>
  <c r="D114" i="22"/>
  <c r="F114" i="22"/>
  <c r="J114" i="22"/>
  <c r="L114" i="22"/>
  <c r="K114" i="22"/>
  <c r="B114" i="22" s="1"/>
  <c r="P114" i="22"/>
  <c r="I114" i="22"/>
  <c r="Q114" i="22"/>
  <c r="H114" i="22"/>
  <c r="Q294" i="22"/>
  <c r="G294" i="22"/>
  <c r="F294" i="22"/>
  <c r="D294" i="22"/>
  <c r="K294" i="22"/>
  <c r="B294" i="22" s="1"/>
  <c r="J294" i="22"/>
  <c r="I294" i="22"/>
  <c r="H294" i="22"/>
  <c r="L294" i="22"/>
  <c r="E294" i="22"/>
  <c r="P294" i="22"/>
  <c r="H234" i="22"/>
  <c r="G234" i="22"/>
  <c r="Q234" i="22"/>
  <c r="J234" i="22"/>
  <c r="I234" i="22"/>
  <c r="L234" i="22"/>
  <c r="D234" i="22"/>
  <c r="K234" i="22"/>
  <c r="B234" i="22" s="1"/>
  <c r="P234" i="22"/>
  <c r="F234" i="22"/>
  <c r="E234" i="22"/>
  <c r="P173" i="22"/>
  <c r="Q173" i="22"/>
  <c r="G173" i="22"/>
  <c r="L173" i="22"/>
  <c r="H173" i="22"/>
  <c r="F173" i="22"/>
  <c r="E173" i="22"/>
  <c r="D173" i="22"/>
  <c r="I173" i="22"/>
  <c r="J173" i="22"/>
  <c r="K173" i="22"/>
  <c r="B173" i="22" s="1"/>
  <c r="Q138" i="22"/>
  <c r="P138" i="22"/>
  <c r="H138" i="22"/>
  <c r="F138" i="22"/>
  <c r="E138" i="22"/>
  <c r="D138" i="22"/>
  <c r="J138" i="22"/>
  <c r="L138" i="22"/>
  <c r="K138" i="22"/>
  <c r="B138" i="22" s="1"/>
  <c r="G138" i="22"/>
  <c r="I138" i="22"/>
  <c r="K228" i="22"/>
  <c r="B228" i="22" s="1"/>
  <c r="Q228" i="22"/>
  <c r="P228" i="22"/>
  <c r="I228" i="22"/>
  <c r="H228" i="22"/>
  <c r="G228" i="22"/>
  <c r="E228" i="22"/>
  <c r="D228" i="22"/>
  <c r="J228" i="22"/>
  <c r="F228" i="22"/>
  <c r="L228" i="22"/>
  <c r="Q58" i="22"/>
  <c r="J58" i="22"/>
  <c r="E58" i="22"/>
  <c r="D58" i="22"/>
  <c r="G58" i="22"/>
  <c r="P58" i="22"/>
  <c r="I58" i="22"/>
  <c r="L58" i="22"/>
  <c r="F58" i="22"/>
  <c r="H58" i="22"/>
  <c r="K58" i="22"/>
  <c r="B58" i="22" s="1"/>
  <c r="P91" i="22"/>
  <c r="J91" i="22"/>
  <c r="I91" i="22"/>
  <c r="K91" i="22"/>
  <c r="B91" i="22" s="1"/>
  <c r="G91" i="22"/>
  <c r="F91" i="22"/>
  <c r="E91" i="22"/>
  <c r="Q91" i="22"/>
  <c r="D91" i="22"/>
  <c r="H91" i="22"/>
  <c r="L91" i="22"/>
  <c r="I23" i="22"/>
  <c r="Q23" i="22"/>
  <c r="P23" i="22"/>
  <c r="L23" i="22"/>
  <c r="F23" i="22"/>
  <c r="E23" i="22"/>
  <c r="D23" i="22"/>
  <c r="K23" i="22"/>
  <c r="B23" i="22" s="1"/>
  <c r="J23" i="22"/>
  <c r="H23" i="22"/>
  <c r="G23" i="22"/>
  <c r="E32" i="22"/>
  <c r="G32" i="22"/>
  <c r="K32" i="22"/>
  <c r="B32" i="22" s="1"/>
  <c r="F32" i="22"/>
  <c r="J32" i="22"/>
  <c r="I32" i="22"/>
  <c r="Q32" i="22"/>
  <c r="D32" i="22"/>
  <c r="P32" i="22"/>
  <c r="H32" i="22"/>
  <c r="L32" i="22"/>
  <c r="P30" i="22"/>
  <c r="H30" i="22"/>
  <c r="G30" i="22"/>
  <c r="F30" i="22"/>
  <c r="E30" i="22"/>
  <c r="Q30" i="22"/>
  <c r="K30" i="22"/>
  <c r="B30" i="22" s="1"/>
  <c r="I30" i="22"/>
  <c r="J30" i="22"/>
  <c r="D30" i="22"/>
  <c r="L30" i="22"/>
  <c r="H12" i="22"/>
  <c r="E12" i="22"/>
  <c r="T9" i="22"/>
  <c r="P12" i="22"/>
  <c r="O12" i="22"/>
  <c r="N12" i="22"/>
  <c r="M12" i="22"/>
  <c r="L12" i="22"/>
  <c r="R9" i="22" s="1"/>
  <c r="K12" i="22"/>
  <c r="B12" i="22" s="1"/>
  <c r="J12" i="22"/>
  <c r="F12" i="22"/>
  <c r="G12" i="22"/>
  <c r="Q12" i="22"/>
  <c r="D12" i="22"/>
  <c r="S9" i="22"/>
  <c r="D97" i="22"/>
  <c r="Q97" i="22"/>
  <c r="P97" i="22"/>
  <c r="L97" i="22"/>
  <c r="K97" i="22"/>
  <c r="B97" i="22" s="1"/>
  <c r="J97" i="22"/>
  <c r="I97" i="22"/>
  <c r="H97" i="22"/>
  <c r="G97" i="22"/>
  <c r="F97" i="22"/>
  <c r="E97" i="22"/>
  <c r="Q83" i="22"/>
  <c r="P83" i="22"/>
  <c r="L83" i="22"/>
  <c r="J83" i="22"/>
  <c r="I83" i="22"/>
  <c r="H83" i="22"/>
  <c r="G83" i="22"/>
  <c r="F83" i="22"/>
  <c r="D83" i="22"/>
  <c r="E83" i="22"/>
  <c r="K83" i="22"/>
  <c r="B83" i="22" s="1"/>
  <c r="H162" i="22"/>
  <c r="F162" i="22"/>
  <c r="K162" i="22"/>
  <c r="B162" i="22" s="1"/>
  <c r="I162" i="22"/>
  <c r="E162" i="22"/>
  <c r="J162" i="22"/>
  <c r="Q162" i="22"/>
  <c r="P162" i="22"/>
  <c r="L162" i="22"/>
  <c r="G162" i="22"/>
  <c r="D162" i="22"/>
  <c r="H117" i="22"/>
  <c r="Q117" i="22"/>
  <c r="P117" i="22"/>
  <c r="J117" i="22"/>
  <c r="I117" i="22"/>
  <c r="F117" i="22"/>
  <c r="E117" i="22"/>
  <c r="D117" i="22"/>
  <c r="G117" i="22"/>
  <c r="L117" i="22"/>
  <c r="K117" i="22"/>
  <c r="B117" i="22" s="1"/>
  <c r="Q128" i="22"/>
  <c r="P128" i="22"/>
  <c r="I128" i="22"/>
  <c r="F128" i="22"/>
  <c r="E128" i="22"/>
  <c r="D128" i="22"/>
  <c r="H128" i="22"/>
  <c r="L128" i="22"/>
  <c r="K128" i="22"/>
  <c r="B128" i="22" s="1"/>
  <c r="J128" i="22"/>
  <c r="G128" i="22"/>
  <c r="Q209" i="22"/>
  <c r="I209" i="22"/>
  <c r="F209" i="22"/>
  <c r="D209" i="22"/>
  <c r="K209" i="22"/>
  <c r="B209" i="22" s="1"/>
  <c r="H209" i="22"/>
  <c r="P209" i="22"/>
  <c r="E209" i="22"/>
  <c r="L209" i="22"/>
  <c r="J209" i="22"/>
  <c r="G209" i="22"/>
  <c r="H147" i="22"/>
  <c r="F147" i="22"/>
  <c r="E147" i="22"/>
  <c r="D147" i="22"/>
  <c r="Q147" i="22"/>
  <c r="L147" i="22"/>
  <c r="K147" i="22"/>
  <c r="B147" i="22" s="1"/>
  <c r="J147" i="22"/>
  <c r="I147" i="22"/>
  <c r="G147" i="22"/>
  <c r="P147" i="22"/>
  <c r="H275" i="22"/>
  <c r="D275" i="22"/>
  <c r="Q275" i="22"/>
  <c r="L275" i="22"/>
  <c r="G275" i="22"/>
  <c r="P275" i="22"/>
  <c r="K275" i="22"/>
  <c r="B275" i="22" s="1"/>
  <c r="J275" i="22"/>
  <c r="I275" i="22"/>
  <c r="F275" i="22"/>
  <c r="E275" i="22"/>
  <c r="P236" i="22"/>
  <c r="L236" i="22"/>
  <c r="K236" i="22"/>
  <c r="B236" i="22" s="1"/>
  <c r="Q236" i="22"/>
  <c r="I236" i="22"/>
  <c r="F236" i="22"/>
  <c r="E236" i="22"/>
  <c r="D236" i="22"/>
  <c r="G236" i="22"/>
  <c r="H236" i="22"/>
  <c r="J236" i="22"/>
  <c r="J170" i="22"/>
  <c r="I170" i="22"/>
  <c r="H170" i="22"/>
  <c r="F170" i="22"/>
  <c r="E170" i="22"/>
  <c r="D170" i="22"/>
  <c r="Q170" i="22"/>
  <c r="P170" i="22"/>
  <c r="K170" i="22"/>
  <c r="B170" i="22" s="1"/>
  <c r="L170" i="22"/>
  <c r="G170" i="22"/>
  <c r="P297" i="22"/>
  <c r="H297" i="22"/>
  <c r="I297" i="22"/>
  <c r="D297" i="22"/>
  <c r="L297" i="22"/>
  <c r="K297" i="22"/>
  <c r="B297" i="22" s="1"/>
  <c r="J297" i="22"/>
  <c r="G297" i="22"/>
  <c r="F297" i="22"/>
  <c r="E297" i="22"/>
  <c r="Q297" i="22"/>
  <c r="H126" i="22"/>
  <c r="P126" i="22"/>
  <c r="F126" i="22"/>
  <c r="E126" i="22"/>
  <c r="D126" i="22"/>
  <c r="Q126" i="22"/>
  <c r="J126" i="22"/>
  <c r="K126" i="22"/>
  <c r="B126" i="22" s="1"/>
  <c r="L126" i="22"/>
  <c r="I126" i="22"/>
  <c r="G126" i="22"/>
  <c r="F133" i="22"/>
  <c r="E133" i="22"/>
  <c r="D133" i="22"/>
  <c r="Q133" i="22"/>
  <c r="P133" i="22"/>
  <c r="L133" i="22"/>
  <c r="K133" i="22"/>
  <c r="B133" i="22" s="1"/>
  <c r="J133" i="22"/>
  <c r="I133" i="22"/>
  <c r="H133" i="22"/>
  <c r="G133" i="22"/>
  <c r="I300" i="22"/>
  <c r="L300" i="22"/>
  <c r="J300" i="22"/>
  <c r="E300" i="22"/>
  <c r="G300" i="22"/>
  <c r="K300" i="22"/>
  <c r="B300" i="22" s="1"/>
  <c r="F300" i="22"/>
  <c r="D300" i="22"/>
  <c r="H300" i="22"/>
  <c r="P300" i="22"/>
  <c r="Q300" i="22"/>
  <c r="K242" i="22"/>
  <c r="B242" i="22" s="1"/>
  <c r="H242" i="22"/>
  <c r="F242" i="22"/>
  <c r="Q242" i="22"/>
  <c r="P242" i="22"/>
  <c r="I242" i="22"/>
  <c r="G242" i="22"/>
  <c r="J242" i="22"/>
  <c r="D242" i="22"/>
  <c r="E242" i="22"/>
  <c r="L242" i="22"/>
  <c r="Q175" i="22"/>
  <c r="E175" i="22"/>
  <c r="D175" i="22"/>
  <c r="P175" i="22"/>
  <c r="K175" i="22"/>
  <c r="B175" i="22" s="1"/>
  <c r="J175" i="22"/>
  <c r="L175" i="22"/>
  <c r="G175" i="22"/>
  <c r="F175" i="22"/>
  <c r="I175" i="22"/>
  <c r="H175" i="22"/>
  <c r="Q140" i="22"/>
  <c r="E140" i="22"/>
  <c r="H140" i="22"/>
  <c r="L140" i="22"/>
  <c r="K140" i="22"/>
  <c r="B140" i="22" s="1"/>
  <c r="J140" i="22"/>
  <c r="G140" i="22"/>
  <c r="I140" i="22"/>
  <c r="F140" i="22"/>
  <c r="D140" i="22"/>
  <c r="P140" i="22"/>
  <c r="Q238" i="22"/>
  <c r="P238" i="22"/>
  <c r="F238" i="22"/>
  <c r="H238" i="22"/>
  <c r="K238" i="22"/>
  <c r="B238" i="22" s="1"/>
  <c r="D238" i="22"/>
  <c r="L238" i="22"/>
  <c r="I238" i="22"/>
  <c r="G238" i="22"/>
  <c r="J238" i="22"/>
  <c r="E238" i="22"/>
  <c r="Q63" i="22"/>
  <c r="L63" i="22"/>
  <c r="K63" i="22"/>
  <c r="B63" i="22" s="1"/>
  <c r="J63" i="22"/>
  <c r="I63" i="22"/>
  <c r="H63" i="22"/>
  <c r="G63" i="22"/>
  <c r="E63" i="22"/>
  <c r="D63" i="22"/>
  <c r="P63" i="22"/>
  <c r="F63" i="22"/>
  <c r="I109" i="22"/>
  <c r="H109" i="22"/>
  <c r="E109" i="22"/>
  <c r="Q109" i="22"/>
  <c r="P109" i="22"/>
  <c r="L109" i="22"/>
  <c r="K109" i="22"/>
  <c r="B109" i="22" s="1"/>
  <c r="J109" i="22"/>
  <c r="G109" i="22"/>
  <c r="F109" i="22"/>
  <c r="D109" i="22"/>
  <c r="Q36" i="22"/>
  <c r="K36" i="22"/>
  <c r="B36" i="22" s="1"/>
  <c r="H36" i="22"/>
  <c r="G36" i="22"/>
  <c r="F36" i="22"/>
  <c r="J36" i="22"/>
  <c r="I36" i="22"/>
  <c r="L36" i="22"/>
  <c r="D36" i="22"/>
  <c r="P36" i="22"/>
  <c r="E36" i="22"/>
  <c r="J35" i="22"/>
  <c r="I35" i="22"/>
  <c r="H35" i="22"/>
  <c r="F35" i="22"/>
  <c r="E35" i="22"/>
  <c r="D35" i="22"/>
  <c r="Q35" i="22"/>
  <c r="L35" i="22"/>
  <c r="P35" i="22"/>
  <c r="G35" i="22"/>
  <c r="K35" i="22"/>
  <c r="B35" i="22" s="1"/>
  <c r="H42" i="22"/>
  <c r="G42" i="22"/>
  <c r="F42" i="22"/>
  <c r="E42" i="22"/>
  <c r="Q42" i="22"/>
  <c r="J42" i="22"/>
  <c r="P42" i="22"/>
  <c r="K42" i="22"/>
  <c r="B42" i="22" s="1"/>
  <c r="I42" i="22"/>
  <c r="L42" i="22"/>
  <c r="D42" i="22"/>
  <c r="I38" i="22"/>
  <c r="F38" i="22"/>
  <c r="Q38" i="22"/>
  <c r="P38" i="22"/>
  <c r="J38" i="22"/>
  <c r="K38" i="22"/>
  <c r="B38" i="22" s="1"/>
  <c r="L38" i="22"/>
  <c r="G38" i="22"/>
  <c r="D38" i="22"/>
  <c r="E38" i="22"/>
  <c r="H38" i="22"/>
  <c r="G98" i="22"/>
  <c r="D98" i="22"/>
  <c r="P98" i="22"/>
  <c r="L98" i="22"/>
  <c r="I98" i="22"/>
  <c r="H98" i="22"/>
  <c r="F98" i="22"/>
  <c r="E98" i="22"/>
  <c r="Q98" i="22"/>
  <c r="K98" i="22"/>
  <c r="B98" i="22" s="1"/>
  <c r="J98" i="22"/>
  <c r="Q85" i="22"/>
  <c r="P85" i="22"/>
  <c r="L85" i="22"/>
  <c r="K85" i="22"/>
  <c r="B85" i="22" s="1"/>
  <c r="J85" i="22"/>
  <c r="I85" i="22"/>
  <c r="H85" i="22"/>
  <c r="G85" i="22"/>
  <c r="F85" i="22"/>
  <c r="E85" i="22"/>
  <c r="D85" i="22"/>
  <c r="G176" i="22"/>
  <c r="E176" i="22"/>
  <c r="F176" i="22"/>
  <c r="H176" i="22"/>
  <c r="D176" i="22"/>
  <c r="K176" i="22"/>
  <c r="B176" i="22" s="1"/>
  <c r="J176" i="22"/>
  <c r="I176" i="22"/>
  <c r="Q176" i="22"/>
  <c r="L176" i="22"/>
  <c r="P176" i="22"/>
  <c r="K127" i="22"/>
  <c r="B127" i="22" s="1"/>
  <c r="J127" i="22"/>
  <c r="G127" i="22"/>
  <c r="P127" i="22"/>
  <c r="H127" i="22"/>
  <c r="F127" i="22"/>
  <c r="D127" i="22"/>
  <c r="I127" i="22"/>
  <c r="L127" i="22"/>
  <c r="E127" i="22"/>
  <c r="Q127" i="22"/>
  <c r="Q141" i="22"/>
  <c r="P141" i="22"/>
  <c r="I141" i="22"/>
  <c r="F141" i="22"/>
  <c r="E141" i="22"/>
  <c r="D141" i="22"/>
  <c r="J141" i="22"/>
  <c r="H141" i="22"/>
  <c r="G141" i="22"/>
  <c r="L141" i="22"/>
  <c r="K141" i="22"/>
  <c r="B141" i="22" s="1"/>
  <c r="Q212" i="22"/>
  <c r="L212" i="22"/>
  <c r="K212" i="22"/>
  <c r="B212" i="22" s="1"/>
  <c r="J212" i="22"/>
  <c r="H212" i="22"/>
  <c r="G212" i="22"/>
  <c r="F212" i="22"/>
  <c r="D212" i="22"/>
  <c r="E212" i="22"/>
  <c r="P212" i="22"/>
  <c r="I212" i="22"/>
  <c r="I153" i="22"/>
  <c r="F153" i="22"/>
  <c r="E153" i="22"/>
  <c r="D153" i="22"/>
  <c r="K153" i="22"/>
  <c r="B153" i="22" s="1"/>
  <c r="J153" i="22"/>
  <c r="H153" i="22"/>
  <c r="Q153" i="22"/>
  <c r="P153" i="22"/>
  <c r="L153" i="22"/>
  <c r="G153" i="22"/>
  <c r="D287" i="22"/>
  <c r="I287" i="22"/>
  <c r="L287" i="22"/>
  <c r="P287" i="22"/>
  <c r="E287" i="22"/>
  <c r="J287" i="22"/>
  <c r="H287" i="22"/>
  <c r="Q287" i="22"/>
  <c r="G287" i="22"/>
  <c r="K287" i="22"/>
  <c r="B287" i="22" s="1"/>
  <c r="F287" i="22"/>
  <c r="J243" i="22"/>
  <c r="I243" i="22"/>
  <c r="H243" i="22"/>
  <c r="G243" i="22"/>
  <c r="F243" i="22"/>
  <c r="E243" i="22"/>
  <c r="D243" i="22"/>
  <c r="Q243" i="22"/>
  <c r="P243" i="22"/>
  <c r="L243" i="22"/>
  <c r="K243" i="22"/>
  <c r="B243" i="22" s="1"/>
  <c r="Q178" i="22"/>
  <c r="J178" i="22"/>
  <c r="G178" i="22"/>
  <c r="F178" i="22"/>
  <c r="E178" i="22"/>
  <c r="K178" i="22"/>
  <c r="B178" i="22" s="1"/>
  <c r="L178" i="22"/>
  <c r="I178" i="22"/>
  <c r="D178" i="22"/>
  <c r="H178" i="22"/>
  <c r="P178" i="22"/>
  <c r="G111" i="22"/>
  <c r="I111" i="22"/>
  <c r="H111" i="22"/>
  <c r="F111" i="22"/>
  <c r="E111" i="22"/>
  <c r="D111" i="22"/>
  <c r="Q111" i="22"/>
  <c r="L111" i="22"/>
  <c r="K111" i="22"/>
  <c r="B111" i="22" s="1"/>
  <c r="P111" i="22"/>
  <c r="J111" i="22"/>
  <c r="H151" i="22"/>
  <c r="F151" i="22"/>
  <c r="E151" i="22"/>
  <c r="D151" i="22"/>
  <c r="I151" i="22"/>
  <c r="Q151" i="22"/>
  <c r="P151" i="22"/>
  <c r="L151" i="22"/>
  <c r="K151" i="22"/>
  <c r="B151" i="22" s="1"/>
  <c r="J151" i="22"/>
  <c r="G151" i="22"/>
  <c r="E134" i="22"/>
  <c r="I134" i="22"/>
  <c r="P134" i="22"/>
  <c r="G134" i="22"/>
  <c r="L134" i="22"/>
  <c r="H134" i="22"/>
  <c r="F134" i="22"/>
  <c r="D134" i="22"/>
  <c r="Q134" i="22"/>
  <c r="K134" i="22"/>
  <c r="B134" i="22" s="1"/>
  <c r="J134" i="22"/>
  <c r="Q116" i="22"/>
  <c r="G116" i="22"/>
  <c r="F116" i="22"/>
  <c r="P116" i="22"/>
  <c r="J116" i="22"/>
  <c r="H116" i="22"/>
  <c r="I116" i="22"/>
  <c r="K116" i="22"/>
  <c r="B116" i="22" s="1"/>
  <c r="E116" i="22"/>
  <c r="D116" i="22"/>
  <c r="L116" i="22"/>
  <c r="E255" i="22"/>
  <c r="D255" i="22"/>
  <c r="Q255" i="22"/>
  <c r="P255" i="22"/>
  <c r="L255" i="22"/>
  <c r="K255" i="22"/>
  <c r="B255" i="22" s="1"/>
  <c r="J255" i="22"/>
  <c r="I255" i="22"/>
  <c r="H255" i="22"/>
  <c r="G255" i="22"/>
  <c r="F255" i="22"/>
  <c r="Q188" i="22"/>
  <c r="E188" i="22"/>
  <c r="J188" i="22"/>
  <c r="H188" i="22"/>
  <c r="G188" i="22"/>
  <c r="D188" i="22"/>
  <c r="I188" i="22"/>
  <c r="K188" i="22"/>
  <c r="B188" i="22" s="1"/>
  <c r="P188" i="22"/>
  <c r="L188" i="22"/>
  <c r="F188" i="22"/>
  <c r="H149" i="22"/>
  <c r="F149" i="22"/>
  <c r="E149" i="22"/>
  <c r="D149" i="22"/>
  <c r="G149" i="22"/>
  <c r="K149" i="22"/>
  <c r="B149" i="22" s="1"/>
  <c r="Q149" i="22"/>
  <c r="P149" i="22"/>
  <c r="L149" i="22"/>
  <c r="J149" i="22"/>
  <c r="I149" i="22"/>
  <c r="P249" i="22"/>
  <c r="G249" i="22"/>
  <c r="D249" i="22"/>
  <c r="J249" i="22"/>
  <c r="Q249" i="22"/>
  <c r="L249" i="22"/>
  <c r="F249" i="22"/>
  <c r="E249" i="22"/>
  <c r="H249" i="22"/>
  <c r="I249" i="22"/>
  <c r="K249" i="22"/>
  <c r="B249" i="22" s="1"/>
  <c r="H89" i="22"/>
  <c r="Q89" i="22"/>
  <c r="P89" i="22"/>
  <c r="L89" i="22"/>
  <c r="I89" i="22"/>
  <c r="G89" i="22"/>
  <c r="F89" i="22"/>
  <c r="E89" i="22"/>
  <c r="D89" i="22"/>
  <c r="K89" i="22"/>
  <c r="B89" i="22" s="1"/>
  <c r="J89" i="22"/>
  <c r="K14" i="22"/>
  <c r="B14" i="22" s="1"/>
  <c r="P14" i="22"/>
  <c r="O14" i="22"/>
  <c r="N14" i="22"/>
  <c r="M14" i="22"/>
  <c r="T11" i="22"/>
  <c r="L14" i="22"/>
  <c r="R11" i="22" s="1"/>
  <c r="S11" i="22"/>
  <c r="G14" i="22"/>
  <c r="D14" i="22"/>
  <c r="J14" i="22"/>
  <c r="H14" i="22"/>
  <c r="Q14" i="22"/>
  <c r="E14" i="22"/>
  <c r="F14" i="22"/>
  <c r="G39" i="22"/>
  <c r="K39" i="22"/>
  <c r="B39" i="22" s="1"/>
  <c r="J39" i="22"/>
  <c r="I39" i="22"/>
  <c r="H39" i="22"/>
  <c r="F39" i="22"/>
  <c r="E39" i="22"/>
  <c r="D39" i="22"/>
  <c r="Q39" i="22"/>
  <c r="L39" i="22"/>
  <c r="P39" i="22"/>
  <c r="K59" i="22"/>
  <c r="B59" i="22" s="1"/>
  <c r="L59" i="22"/>
  <c r="J59" i="22"/>
  <c r="I59" i="22"/>
  <c r="H59" i="22"/>
  <c r="F59" i="22"/>
  <c r="D59" i="22"/>
  <c r="P59" i="22"/>
  <c r="Q59" i="22"/>
  <c r="E59" i="22"/>
  <c r="G59" i="22"/>
  <c r="P67" i="22"/>
  <c r="H67" i="22"/>
  <c r="G67" i="22"/>
  <c r="E67" i="22"/>
  <c r="D67" i="22"/>
  <c r="Q67" i="22"/>
  <c r="L67" i="22"/>
  <c r="K67" i="22"/>
  <c r="B67" i="22" s="1"/>
  <c r="J67" i="22"/>
  <c r="I67" i="22"/>
  <c r="F67" i="22"/>
  <c r="P55" i="22"/>
  <c r="G55" i="22"/>
  <c r="I55" i="22"/>
  <c r="F55" i="22"/>
  <c r="H55" i="22"/>
  <c r="E55" i="22"/>
  <c r="D55" i="22"/>
  <c r="L55" i="22"/>
  <c r="Q55" i="22"/>
  <c r="K55" i="22"/>
  <c r="B55" i="22" s="1"/>
  <c r="J55" i="22"/>
  <c r="D102" i="22"/>
  <c r="Q102" i="22"/>
  <c r="P102" i="22"/>
  <c r="I102" i="22"/>
  <c r="H102" i="22"/>
  <c r="G102" i="22"/>
  <c r="F102" i="22"/>
  <c r="E102" i="22"/>
  <c r="J102" i="22"/>
  <c r="L102" i="22"/>
  <c r="K102" i="22"/>
  <c r="B102" i="22" s="1"/>
  <c r="L86" i="22"/>
  <c r="K86" i="22"/>
  <c r="B86" i="22" s="1"/>
  <c r="I86" i="22"/>
  <c r="H86" i="22"/>
  <c r="G86" i="22"/>
  <c r="D86" i="22"/>
  <c r="Q86" i="22"/>
  <c r="J86" i="22"/>
  <c r="P86" i="22"/>
  <c r="E86" i="22"/>
  <c r="F86" i="22"/>
  <c r="H186" i="22"/>
  <c r="G186" i="22"/>
  <c r="Q186" i="22"/>
  <c r="P186" i="22"/>
  <c r="L186" i="22"/>
  <c r="K186" i="22"/>
  <c r="B186" i="22" s="1"/>
  <c r="J186" i="22"/>
  <c r="I186" i="22"/>
  <c r="F186" i="22"/>
  <c r="E186" i="22"/>
  <c r="D186" i="22"/>
  <c r="I132" i="22"/>
  <c r="Q132" i="22"/>
  <c r="P132" i="22"/>
  <c r="G132" i="22"/>
  <c r="F132" i="22"/>
  <c r="E132" i="22"/>
  <c r="D132" i="22"/>
  <c r="L132" i="22"/>
  <c r="H132" i="22"/>
  <c r="J132" i="22"/>
  <c r="K132" i="22"/>
  <c r="B132" i="22" s="1"/>
  <c r="Q143" i="22"/>
  <c r="I143" i="22"/>
  <c r="G143" i="22"/>
  <c r="F143" i="22"/>
  <c r="D143" i="22"/>
  <c r="E143" i="22"/>
  <c r="L143" i="22"/>
  <c r="K143" i="22"/>
  <c r="B143" i="22" s="1"/>
  <c r="J143" i="22"/>
  <c r="H143" i="22"/>
  <c r="P143" i="22"/>
  <c r="H218" i="22"/>
  <c r="D218" i="22"/>
  <c r="L218" i="22"/>
  <c r="Q218" i="22"/>
  <c r="G218" i="22"/>
  <c r="F218" i="22"/>
  <c r="E218" i="22"/>
  <c r="P218" i="22"/>
  <c r="K218" i="22"/>
  <c r="B218" i="22" s="1"/>
  <c r="J218" i="22"/>
  <c r="I218" i="22"/>
  <c r="K167" i="22"/>
  <c r="B167" i="22" s="1"/>
  <c r="J167" i="22"/>
  <c r="I167" i="22"/>
  <c r="H167" i="22"/>
  <c r="G167" i="22"/>
  <c r="F167" i="22"/>
  <c r="E167" i="22"/>
  <c r="D167" i="22"/>
  <c r="Q167" i="22"/>
  <c r="P167" i="22"/>
  <c r="L167" i="22"/>
  <c r="Q120" i="22"/>
  <c r="H120" i="22"/>
  <c r="E120" i="22"/>
  <c r="F120" i="22"/>
  <c r="D120" i="22"/>
  <c r="L120" i="22"/>
  <c r="K120" i="22"/>
  <c r="B120" i="22" s="1"/>
  <c r="P120" i="22"/>
  <c r="J120" i="22"/>
  <c r="G120" i="22"/>
  <c r="I120" i="22"/>
  <c r="Q244" i="22"/>
  <c r="J244" i="22"/>
  <c r="H244" i="22"/>
  <c r="G244" i="22"/>
  <c r="D244" i="22"/>
  <c r="P244" i="22"/>
  <c r="K244" i="22"/>
  <c r="B244" i="22" s="1"/>
  <c r="I244" i="22"/>
  <c r="F244" i="22"/>
  <c r="E244" i="22"/>
  <c r="L244" i="22"/>
  <c r="Q181" i="22"/>
  <c r="K181" i="22"/>
  <c r="B181" i="22" s="1"/>
  <c r="I181" i="22"/>
  <c r="H181" i="22"/>
  <c r="F181" i="22"/>
  <c r="E181" i="22"/>
  <c r="J181" i="22"/>
  <c r="L181" i="22"/>
  <c r="D181" i="22"/>
  <c r="P181" i="22"/>
  <c r="G181" i="22"/>
  <c r="D113" i="22"/>
  <c r="L113" i="22"/>
  <c r="J113" i="22"/>
  <c r="H113" i="22"/>
  <c r="G113" i="22"/>
  <c r="F113" i="22"/>
  <c r="Q113" i="22"/>
  <c r="I113" i="22"/>
  <c r="E113" i="22"/>
  <c r="P113" i="22"/>
  <c r="K113" i="22"/>
  <c r="B113" i="22" s="1"/>
  <c r="I165" i="22"/>
  <c r="J165" i="22"/>
  <c r="G165" i="22"/>
  <c r="F165" i="22"/>
  <c r="D165" i="22"/>
  <c r="E165" i="22"/>
  <c r="Q165" i="22"/>
  <c r="L165" i="22"/>
  <c r="H165" i="22"/>
  <c r="P165" i="22"/>
  <c r="K165" i="22"/>
  <c r="B165" i="22" s="1"/>
  <c r="H148" i="22"/>
  <c r="F148" i="22"/>
  <c r="E148" i="22"/>
  <c r="D148" i="22"/>
  <c r="I148" i="22"/>
  <c r="G148" i="22"/>
  <c r="L148" i="22"/>
  <c r="Q148" i="22"/>
  <c r="P148" i="22"/>
  <c r="J148" i="22"/>
  <c r="K148" i="22"/>
  <c r="B148" i="22" s="1"/>
  <c r="Q118" i="22"/>
  <c r="H118" i="22"/>
  <c r="D118" i="22"/>
  <c r="J118" i="22"/>
  <c r="L118" i="22"/>
  <c r="P118" i="22"/>
  <c r="K118" i="22"/>
  <c r="B118" i="22" s="1"/>
  <c r="G118" i="22"/>
  <c r="I118" i="22"/>
  <c r="F118" i="22"/>
  <c r="E118" i="22"/>
  <c r="L256" i="22"/>
  <c r="K256" i="22"/>
  <c r="B256" i="22" s="1"/>
  <c r="I256" i="22"/>
  <c r="J256" i="22"/>
  <c r="F256" i="22"/>
  <c r="Q256" i="22"/>
  <c r="H256" i="22"/>
  <c r="G256" i="22"/>
  <c r="E256" i="22"/>
  <c r="D256" i="22"/>
  <c r="P256" i="22"/>
  <c r="P193" i="22"/>
  <c r="D193" i="22"/>
  <c r="Q193" i="22"/>
  <c r="L193" i="22"/>
  <c r="K193" i="22"/>
  <c r="B193" i="22" s="1"/>
  <c r="J193" i="22"/>
  <c r="I193" i="22"/>
  <c r="H193" i="22"/>
  <c r="F193" i="22"/>
  <c r="E193" i="22"/>
  <c r="G193" i="22"/>
  <c r="I155" i="22"/>
  <c r="G155" i="22"/>
  <c r="F155" i="22"/>
  <c r="D155" i="22"/>
  <c r="E155" i="22"/>
  <c r="Q155" i="22"/>
  <c r="P155" i="22"/>
  <c r="L155" i="22"/>
  <c r="K155" i="22"/>
  <c r="B155" i="22" s="1"/>
  <c r="J155" i="22"/>
  <c r="H155" i="22"/>
  <c r="L257" i="22"/>
  <c r="P257" i="22"/>
  <c r="E257" i="22"/>
  <c r="G257" i="22"/>
  <c r="J257" i="22"/>
  <c r="H257" i="22"/>
  <c r="D257" i="22"/>
  <c r="I257" i="22"/>
  <c r="Q257" i="22"/>
  <c r="K257" i="22"/>
  <c r="B257" i="22" s="1"/>
  <c r="F257" i="22"/>
  <c r="D15" i="22"/>
  <c r="P15" i="22"/>
  <c r="O15" i="22"/>
  <c r="N15" i="22"/>
  <c r="L15" i="22"/>
  <c r="R12" i="22" s="1"/>
  <c r="K15" i="22"/>
  <c r="B15" i="22" s="1"/>
  <c r="H15" i="22"/>
  <c r="G15" i="22"/>
  <c r="J15" i="22"/>
  <c r="S12" i="22"/>
  <c r="M15" i="22"/>
  <c r="Q15" i="22"/>
  <c r="T12" i="22"/>
  <c r="E15" i="22"/>
  <c r="F15" i="22"/>
  <c r="G71" i="22"/>
  <c r="K71" i="22"/>
  <c r="B71" i="22" s="1"/>
  <c r="P71" i="22"/>
  <c r="J71" i="22"/>
  <c r="Q71" i="22"/>
  <c r="I71" i="22"/>
  <c r="H71" i="22"/>
  <c r="F71" i="22"/>
  <c r="D71" i="22"/>
  <c r="L71" i="22"/>
  <c r="E71" i="22"/>
  <c r="P17" i="22"/>
  <c r="O17" i="22"/>
  <c r="N17" i="22"/>
  <c r="L17" i="22"/>
  <c r="R14" i="22" s="1"/>
  <c r="T14" i="22"/>
  <c r="G17" i="22"/>
  <c r="M17" i="22"/>
  <c r="S14" i="22"/>
  <c r="E17" i="22"/>
  <c r="K17" i="22"/>
  <c r="B17" i="22" s="1"/>
  <c r="J17" i="22"/>
  <c r="H17" i="22"/>
  <c r="F17" i="22"/>
  <c r="Q17" i="22"/>
  <c r="D17" i="22"/>
  <c r="J43" i="22"/>
  <c r="I43" i="22"/>
  <c r="H43" i="22"/>
  <c r="G43" i="22"/>
  <c r="F43" i="22"/>
  <c r="E43" i="22"/>
  <c r="D43" i="22"/>
  <c r="Q43" i="22"/>
  <c r="P43" i="22"/>
  <c r="K43" i="22"/>
  <c r="B43" i="22" s="1"/>
  <c r="L43" i="22"/>
  <c r="H76" i="22"/>
  <c r="P76" i="22"/>
  <c r="K76" i="22"/>
  <c r="B76" i="22" s="1"/>
  <c r="I76" i="22"/>
  <c r="G76" i="22"/>
  <c r="F76" i="22"/>
  <c r="E76" i="22"/>
  <c r="Q76" i="22"/>
  <c r="L76" i="22"/>
  <c r="J76" i="22"/>
  <c r="D76" i="22"/>
  <c r="L70" i="22"/>
  <c r="J70" i="22"/>
  <c r="I70" i="22"/>
  <c r="H70" i="22"/>
  <c r="Q70" i="22"/>
  <c r="D70" i="22"/>
  <c r="E70" i="22"/>
  <c r="F70" i="22"/>
  <c r="P70" i="22"/>
  <c r="G70" i="22"/>
  <c r="K70" i="22"/>
  <c r="B70" i="22" s="1"/>
  <c r="Q57" i="22"/>
  <c r="I57" i="22"/>
  <c r="H57" i="22"/>
  <c r="G57" i="22"/>
  <c r="L57" i="22"/>
  <c r="P57" i="22"/>
  <c r="K57" i="22"/>
  <c r="B57" i="22" s="1"/>
  <c r="E57" i="22"/>
  <c r="J57" i="22"/>
  <c r="F57" i="22"/>
  <c r="D57" i="22"/>
  <c r="O16" i="22"/>
  <c r="P16" i="22"/>
  <c r="N16" i="22"/>
  <c r="M16" i="22"/>
  <c r="L16" i="22"/>
  <c r="R13" i="22" s="1"/>
  <c r="K16" i="22"/>
  <c r="B16" i="22" s="1"/>
  <c r="J16" i="22"/>
  <c r="H16" i="22"/>
  <c r="G16" i="22"/>
  <c r="F16" i="22"/>
  <c r="T13" i="22"/>
  <c r="Q16" i="22"/>
  <c r="D16" i="22"/>
  <c r="E16" i="22"/>
  <c r="S13" i="22"/>
  <c r="L93" i="22"/>
  <c r="E93" i="22"/>
  <c r="D93" i="22"/>
  <c r="G93" i="22"/>
  <c r="K93" i="22"/>
  <c r="B93" i="22" s="1"/>
  <c r="J93" i="22"/>
  <c r="I93" i="22"/>
  <c r="H93" i="22"/>
  <c r="Q93" i="22"/>
  <c r="P93" i="22"/>
  <c r="F93" i="22"/>
  <c r="D190" i="22"/>
  <c r="Q190" i="22"/>
  <c r="P190" i="22"/>
  <c r="L190" i="22"/>
  <c r="K190" i="22"/>
  <c r="B190" i="22" s="1"/>
  <c r="J190" i="22"/>
  <c r="I190" i="22"/>
  <c r="G190" i="22"/>
  <c r="F190" i="22"/>
  <c r="E190" i="22"/>
  <c r="H190" i="22"/>
  <c r="H159" i="22"/>
  <c r="F159" i="22"/>
  <c r="I159" i="22"/>
  <c r="G159" i="22"/>
  <c r="D159" i="22"/>
  <c r="P159" i="22"/>
  <c r="Q159" i="22"/>
  <c r="L159" i="22"/>
  <c r="K159" i="22"/>
  <c r="B159" i="22" s="1"/>
  <c r="J159" i="22"/>
  <c r="E159" i="22"/>
  <c r="D163" i="22"/>
  <c r="I163" i="22"/>
  <c r="Q163" i="22"/>
  <c r="H163" i="22"/>
  <c r="P163" i="22"/>
  <c r="E163" i="22"/>
  <c r="F163" i="22"/>
  <c r="L163" i="22"/>
  <c r="K163" i="22"/>
  <c r="B163" i="22" s="1"/>
  <c r="J163" i="22"/>
  <c r="G163" i="22"/>
  <c r="P226" i="22"/>
  <c r="J226" i="22"/>
  <c r="D226" i="22"/>
  <c r="H226" i="22"/>
  <c r="F226" i="22"/>
  <c r="L226" i="22"/>
  <c r="I226" i="22"/>
  <c r="G226" i="22"/>
  <c r="K226" i="22"/>
  <c r="B226" i="22" s="1"/>
  <c r="Q226" i="22"/>
  <c r="E226" i="22"/>
  <c r="P168" i="22"/>
  <c r="K168" i="22"/>
  <c r="B168" i="22" s="1"/>
  <c r="I168" i="22"/>
  <c r="H168" i="22"/>
  <c r="F168" i="22"/>
  <c r="E168" i="22"/>
  <c r="D168" i="22"/>
  <c r="Q168" i="22"/>
  <c r="G168" i="22"/>
  <c r="L168" i="22"/>
  <c r="J168" i="22"/>
  <c r="H123" i="22"/>
  <c r="Q123" i="22"/>
  <c r="L123" i="22"/>
  <c r="F123" i="22"/>
  <c r="E123" i="22"/>
  <c r="D123" i="22"/>
  <c r="I123" i="22"/>
  <c r="G123" i="22"/>
  <c r="K123" i="22"/>
  <c r="B123" i="22" s="1"/>
  <c r="J123" i="22"/>
  <c r="P123" i="22"/>
  <c r="Q252" i="22"/>
  <c r="L252" i="22"/>
  <c r="J252" i="22"/>
  <c r="G252" i="22"/>
  <c r="E252" i="22"/>
  <c r="P252" i="22"/>
  <c r="F252" i="22"/>
  <c r="D252" i="22"/>
  <c r="K252" i="22"/>
  <c r="B252" i="22" s="1"/>
  <c r="I252" i="22"/>
  <c r="H252" i="22"/>
  <c r="K184" i="22"/>
  <c r="B184" i="22" s="1"/>
  <c r="I184" i="22"/>
  <c r="H184" i="22"/>
  <c r="F184" i="22"/>
  <c r="E184" i="22"/>
  <c r="D184" i="22"/>
  <c r="Q184" i="22"/>
  <c r="P184" i="22"/>
  <c r="L184" i="22"/>
  <c r="J184" i="22"/>
  <c r="G184" i="22"/>
  <c r="P131" i="22"/>
  <c r="I131" i="22"/>
  <c r="G131" i="22"/>
  <c r="F131" i="22"/>
  <c r="D131" i="22"/>
  <c r="Q131" i="22"/>
  <c r="E131" i="22"/>
  <c r="L131" i="22"/>
  <c r="K131" i="22"/>
  <c r="B131" i="22" s="1"/>
  <c r="J131" i="22"/>
  <c r="H131" i="22"/>
  <c r="H183" i="22"/>
  <c r="F183" i="22"/>
  <c r="E183" i="22"/>
  <c r="D183" i="22"/>
  <c r="Q183" i="22"/>
  <c r="P183" i="22"/>
  <c r="L183" i="22"/>
  <c r="J183" i="22"/>
  <c r="I183" i="22"/>
  <c r="K183" i="22"/>
  <c r="B183" i="22" s="1"/>
  <c r="G183" i="22"/>
  <c r="I154" i="22"/>
  <c r="G154" i="22"/>
  <c r="E154" i="22"/>
  <c r="F154" i="22"/>
  <c r="Q154" i="22"/>
  <c r="P154" i="22"/>
  <c r="L154" i="22"/>
  <c r="K154" i="22"/>
  <c r="B154" i="22" s="1"/>
  <c r="J154" i="22"/>
  <c r="H154" i="22"/>
  <c r="D154" i="22"/>
  <c r="E121" i="22"/>
  <c r="D121" i="22"/>
  <c r="Q121" i="22"/>
  <c r="P121" i="22"/>
  <c r="L121" i="22"/>
  <c r="K121" i="22"/>
  <c r="B121" i="22" s="1"/>
  <c r="J121" i="22"/>
  <c r="I121" i="22"/>
  <c r="H121" i="22"/>
  <c r="G121" i="22"/>
  <c r="F121" i="22"/>
  <c r="P264" i="22"/>
  <c r="I264" i="22"/>
  <c r="E264" i="22"/>
  <c r="H264" i="22"/>
  <c r="D264" i="22"/>
  <c r="Q264" i="22"/>
  <c r="L264" i="22"/>
  <c r="F264" i="22"/>
  <c r="K264" i="22"/>
  <c r="B264" i="22" s="1"/>
  <c r="G264" i="22"/>
  <c r="J264" i="22"/>
  <c r="L196" i="22"/>
  <c r="H196" i="22"/>
  <c r="Q196" i="22"/>
  <c r="K196" i="22"/>
  <c r="B196" i="22" s="1"/>
  <c r="D196" i="22"/>
  <c r="J196" i="22"/>
  <c r="F196" i="22"/>
  <c r="I196" i="22"/>
  <c r="P196" i="22"/>
  <c r="E196" i="22"/>
  <c r="G196" i="22"/>
  <c r="Q179" i="22"/>
  <c r="P179" i="22"/>
  <c r="L179" i="22"/>
  <c r="K179" i="22"/>
  <c r="B179" i="22" s="1"/>
  <c r="J179" i="22"/>
  <c r="I179" i="22"/>
  <c r="H179" i="22"/>
  <c r="G179" i="22"/>
  <c r="F179" i="22"/>
  <c r="E179" i="22"/>
  <c r="D179" i="22"/>
  <c r="P265" i="22"/>
  <c r="D265" i="22"/>
  <c r="Q265" i="22"/>
  <c r="L265" i="22"/>
  <c r="K265" i="22"/>
  <c r="B265" i="22" s="1"/>
  <c r="J265" i="22"/>
  <c r="I265" i="22"/>
  <c r="F265" i="22"/>
  <c r="G265" i="22"/>
  <c r="H265" i="22"/>
  <c r="E265" i="22"/>
  <c r="Q26" i="22"/>
  <c r="P26" i="22"/>
  <c r="L26" i="22"/>
  <c r="J26" i="22"/>
  <c r="I26" i="22"/>
  <c r="G26" i="22"/>
  <c r="F26" i="22"/>
  <c r="E26" i="22"/>
  <c r="D26" i="22"/>
  <c r="H26" i="22"/>
  <c r="K26" i="22"/>
  <c r="B26" i="22" s="1"/>
  <c r="Q77" i="22"/>
  <c r="K77" i="22"/>
  <c r="B77" i="22" s="1"/>
  <c r="J77" i="22"/>
  <c r="E77" i="22"/>
  <c r="D77" i="22"/>
  <c r="I77" i="22"/>
  <c r="P77" i="22"/>
  <c r="L77" i="22"/>
  <c r="G77" i="22"/>
  <c r="F77" i="22"/>
  <c r="H77" i="22"/>
  <c r="Q21" i="22"/>
  <c r="L21" i="22"/>
  <c r="K21" i="22"/>
  <c r="B21" i="22" s="1"/>
  <c r="I21" i="22"/>
  <c r="H21" i="22"/>
  <c r="G21" i="22"/>
  <c r="F21" i="22"/>
  <c r="D21" i="22"/>
  <c r="E21" i="22"/>
  <c r="P21" i="22"/>
  <c r="J21" i="22"/>
  <c r="L44" i="22"/>
  <c r="K44" i="22"/>
  <c r="B44" i="22" s="1"/>
  <c r="I44" i="22"/>
  <c r="H44" i="22"/>
  <c r="G44" i="22"/>
  <c r="F44" i="22"/>
  <c r="E44" i="22"/>
  <c r="D44" i="22"/>
  <c r="P44" i="22"/>
  <c r="Q44" i="22"/>
  <c r="J44" i="22"/>
  <c r="P80" i="22"/>
  <c r="H80" i="22"/>
  <c r="K80" i="22"/>
  <c r="B80" i="22" s="1"/>
  <c r="I80" i="22"/>
  <c r="G80" i="22"/>
  <c r="Q80" i="22"/>
  <c r="L80" i="22"/>
  <c r="F80" i="22"/>
  <c r="E80" i="22"/>
  <c r="D80" i="22"/>
  <c r="J80" i="22"/>
  <c r="G75" i="22"/>
  <c r="H75" i="22"/>
  <c r="F75" i="22"/>
  <c r="E75" i="22"/>
  <c r="D75" i="22"/>
  <c r="Q75" i="22"/>
  <c r="L75" i="22"/>
  <c r="K75" i="22"/>
  <c r="B75" i="22" s="1"/>
  <c r="I75" i="22"/>
  <c r="J75" i="22"/>
  <c r="P75" i="22"/>
  <c r="E69" i="22"/>
  <c r="D69" i="22"/>
  <c r="Q69" i="22"/>
  <c r="P69" i="22"/>
  <c r="L69" i="22"/>
  <c r="K69" i="22"/>
  <c r="B69" i="22" s="1"/>
  <c r="J69" i="22"/>
  <c r="I69" i="22"/>
  <c r="H69" i="22"/>
  <c r="G69" i="22"/>
  <c r="F69" i="22"/>
  <c r="Q24" i="22"/>
  <c r="H24" i="22"/>
  <c r="F24" i="22"/>
  <c r="P24" i="22"/>
  <c r="E24" i="22"/>
  <c r="L24" i="22"/>
  <c r="K24" i="22"/>
  <c r="B24" i="22" s="1"/>
  <c r="I24" i="22"/>
  <c r="J24" i="22"/>
  <c r="D24" i="22"/>
  <c r="G24" i="22"/>
  <c r="P100" i="22"/>
  <c r="I100" i="22"/>
  <c r="E100" i="22"/>
  <c r="D100" i="22"/>
  <c r="L100" i="22"/>
  <c r="K100" i="22"/>
  <c r="B100" i="22" s="1"/>
  <c r="J100" i="22"/>
  <c r="H100" i="22"/>
  <c r="G100" i="22"/>
  <c r="Q100" i="22"/>
  <c r="F100" i="22"/>
  <c r="Q197" i="22"/>
  <c r="J197" i="22"/>
  <c r="G197" i="22"/>
  <c r="E197" i="22"/>
  <c r="D197" i="22"/>
  <c r="L197" i="22"/>
  <c r="K197" i="22"/>
  <c r="B197" i="22" s="1"/>
  <c r="H197" i="22"/>
  <c r="P197" i="22"/>
  <c r="F197" i="22"/>
  <c r="I197" i="22"/>
  <c r="E189" i="22"/>
  <c r="Q189" i="22"/>
  <c r="P189" i="22"/>
  <c r="L189" i="22"/>
  <c r="K189" i="22"/>
  <c r="B189" i="22" s="1"/>
  <c r="J189" i="22"/>
  <c r="I189" i="22"/>
  <c r="G189" i="22"/>
  <c r="F189" i="22"/>
  <c r="D189" i="22"/>
  <c r="H189" i="22"/>
  <c r="Q172" i="22"/>
  <c r="P172" i="22"/>
  <c r="L172" i="22"/>
  <c r="K172" i="22"/>
  <c r="B172" i="22" s="1"/>
  <c r="I172" i="22"/>
  <c r="H172" i="22"/>
  <c r="F172" i="22"/>
  <c r="E172" i="22"/>
  <c r="J172" i="22"/>
  <c r="D172" i="22"/>
  <c r="G172" i="22"/>
  <c r="Q239" i="22"/>
  <c r="P239" i="22"/>
  <c r="K239" i="22"/>
  <c r="B239" i="22" s="1"/>
  <c r="I239" i="22"/>
  <c r="H239" i="22"/>
  <c r="F239" i="22"/>
  <c r="E239" i="22"/>
  <c r="L239" i="22"/>
  <c r="G239" i="22"/>
  <c r="D239" i="22"/>
  <c r="J239" i="22"/>
  <c r="P171" i="22"/>
  <c r="L171" i="22"/>
  <c r="J171" i="22"/>
  <c r="I171" i="22"/>
  <c r="H171" i="22"/>
  <c r="F171" i="22"/>
  <c r="E171" i="22"/>
  <c r="D171" i="22"/>
  <c r="Q171" i="22"/>
  <c r="K171" i="22"/>
  <c r="B171" i="22" s="1"/>
  <c r="G171" i="22"/>
  <c r="Q144" i="22"/>
  <c r="P144" i="22"/>
  <c r="I144" i="22"/>
  <c r="G144" i="22"/>
  <c r="F144" i="22"/>
  <c r="E144" i="22"/>
  <c r="D144" i="22"/>
  <c r="L144" i="22"/>
  <c r="K144" i="22"/>
  <c r="B144" i="22" s="1"/>
  <c r="J144" i="22"/>
  <c r="H144" i="22"/>
  <c r="J269" i="22"/>
  <c r="E269" i="22"/>
  <c r="I269" i="22"/>
  <c r="L269" i="22"/>
  <c r="H269" i="22"/>
  <c r="F269" i="22"/>
  <c r="G269" i="22"/>
  <c r="D269" i="22"/>
  <c r="Q269" i="22"/>
  <c r="K269" i="22"/>
  <c r="B269" i="22" s="1"/>
  <c r="P269" i="22"/>
  <c r="Q195" i="22"/>
  <c r="K195" i="22"/>
  <c r="B195" i="22" s="1"/>
  <c r="G195" i="22"/>
  <c r="E195" i="22"/>
  <c r="J195" i="22"/>
  <c r="P195" i="22"/>
  <c r="F195" i="22"/>
  <c r="D195" i="22"/>
  <c r="L195" i="22"/>
  <c r="I195" i="22"/>
  <c r="H195" i="22"/>
  <c r="H139" i="22"/>
  <c r="Q139" i="22"/>
  <c r="P139" i="22"/>
  <c r="F139" i="22"/>
  <c r="E139" i="22"/>
  <c r="K139" i="22"/>
  <c r="B139" i="22" s="1"/>
  <c r="J139" i="22"/>
  <c r="D139" i="22"/>
  <c r="I139" i="22"/>
  <c r="L139" i="22"/>
  <c r="G139" i="22"/>
  <c r="Q211" i="22"/>
  <c r="I211" i="22"/>
  <c r="G211" i="22"/>
  <c r="E211" i="22"/>
  <c r="D211" i="22"/>
  <c r="K211" i="22"/>
  <c r="B211" i="22" s="1"/>
  <c r="H211" i="22"/>
  <c r="F211" i="22"/>
  <c r="P211" i="22"/>
  <c r="L211" i="22"/>
  <c r="J211" i="22"/>
  <c r="F157" i="22"/>
  <c r="E157" i="22"/>
  <c r="D157" i="22"/>
  <c r="Q157" i="22"/>
  <c r="P157" i="22"/>
  <c r="L157" i="22"/>
  <c r="K157" i="22"/>
  <c r="B157" i="22" s="1"/>
  <c r="J157" i="22"/>
  <c r="I157" i="22"/>
  <c r="H157" i="22"/>
  <c r="G157" i="22"/>
  <c r="E122" i="22"/>
  <c r="D122" i="22"/>
  <c r="P122" i="22"/>
  <c r="L122" i="22"/>
  <c r="H122" i="22"/>
  <c r="F122" i="22"/>
  <c r="Q122" i="22"/>
  <c r="K122" i="22"/>
  <c r="B122" i="22" s="1"/>
  <c r="J122" i="22"/>
  <c r="I122" i="22"/>
  <c r="G122" i="22"/>
  <c r="P285" i="22"/>
  <c r="G285" i="22"/>
  <c r="E285" i="22"/>
  <c r="H285" i="22"/>
  <c r="F285" i="22"/>
  <c r="Q285" i="22"/>
  <c r="D285" i="22"/>
  <c r="L285" i="22"/>
  <c r="K285" i="22"/>
  <c r="B285" i="22" s="1"/>
  <c r="J285" i="22"/>
  <c r="I285" i="22"/>
  <c r="E206" i="22"/>
  <c r="L206" i="22"/>
  <c r="I206" i="22"/>
  <c r="G206" i="22"/>
  <c r="F206" i="22"/>
  <c r="K206" i="22"/>
  <c r="B206" i="22" s="1"/>
  <c r="P206" i="22"/>
  <c r="H206" i="22"/>
  <c r="D206" i="22"/>
  <c r="J206" i="22"/>
  <c r="Q206" i="22"/>
  <c r="P180" i="22"/>
  <c r="J180" i="22"/>
  <c r="H180" i="22"/>
  <c r="F180" i="22"/>
  <c r="E180" i="22"/>
  <c r="D180" i="22"/>
  <c r="K180" i="22"/>
  <c r="B180" i="22" s="1"/>
  <c r="L180" i="22"/>
  <c r="I180" i="22"/>
  <c r="Q180" i="22"/>
  <c r="G180" i="22"/>
  <c r="K284" i="22"/>
  <c r="B284" i="22" s="1"/>
  <c r="Q284" i="22"/>
  <c r="P284" i="22"/>
  <c r="L284" i="22"/>
  <c r="I284" i="22"/>
  <c r="H284" i="22"/>
  <c r="G284" i="22"/>
  <c r="F284" i="22"/>
  <c r="E284" i="22"/>
  <c r="D284" i="22"/>
  <c r="J284" i="22"/>
  <c r="Q49" i="22"/>
  <c r="P49" i="22"/>
  <c r="K49" i="22"/>
  <c r="B49" i="22" s="1"/>
  <c r="H49" i="22"/>
  <c r="G49" i="22"/>
  <c r="F49" i="22"/>
  <c r="D49" i="22"/>
  <c r="E49" i="22"/>
  <c r="L49" i="22"/>
  <c r="J49" i="22"/>
  <c r="I49" i="22"/>
  <c r="Q96" i="22"/>
  <c r="P96" i="22"/>
  <c r="J96" i="22"/>
  <c r="I96" i="22"/>
  <c r="H96" i="22"/>
  <c r="G96" i="22"/>
  <c r="E96" i="22"/>
  <c r="K96" i="22"/>
  <c r="B96" i="22" s="1"/>
  <c r="F96" i="22"/>
  <c r="D96" i="22"/>
  <c r="L96" i="22"/>
  <c r="K40" i="22"/>
  <c r="B40" i="22" s="1"/>
  <c r="L40" i="22"/>
  <c r="D40" i="22"/>
  <c r="H40" i="22"/>
  <c r="Q40" i="22"/>
  <c r="G40" i="22"/>
  <c r="F40" i="22"/>
  <c r="I40" i="22"/>
  <c r="J40" i="22"/>
  <c r="E40" i="22"/>
  <c r="P40" i="22"/>
  <c r="Q65" i="22"/>
  <c r="L65" i="22"/>
  <c r="J65" i="22"/>
  <c r="I65" i="22"/>
  <c r="D65" i="22"/>
  <c r="K65" i="22"/>
  <c r="B65" i="22" s="1"/>
  <c r="F65" i="22"/>
  <c r="P65" i="22"/>
  <c r="H65" i="22"/>
  <c r="G65" i="22"/>
  <c r="E65" i="22"/>
  <c r="Q92" i="22"/>
  <c r="L92" i="22"/>
  <c r="J92" i="22"/>
  <c r="E92" i="22"/>
  <c r="D92" i="22"/>
  <c r="K92" i="22"/>
  <c r="B92" i="22" s="1"/>
  <c r="I92" i="22"/>
  <c r="G92" i="22"/>
  <c r="F92" i="22"/>
  <c r="P92" i="22"/>
  <c r="H92" i="22"/>
  <c r="H81" i="22"/>
  <c r="F81" i="22"/>
  <c r="E81" i="22"/>
  <c r="D81" i="22"/>
  <c r="Q81" i="22"/>
  <c r="P81" i="22"/>
  <c r="L81" i="22"/>
  <c r="G81" i="22"/>
  <c r="K81" i="22"/>
  <c r="B81" i="22" s="1"/>
  <c r="J81" i="22"/>
  <c r="I81" i="22"/>
  <c r="D84" i="22"/>
  <c r="K84" i="22"/>
  <c r="B84" i="22" s="1"/>
  <c r="Q84" i="22"/>
  <c r="P84" i="22"/>
  <c r="E84" i="22"/>
  <c r="J84" i="22"/>
  <c r="H84" i="22"/>
  <c r="G84" i="22"/>
  <c r="F84" i="22"/>
  <c r="I84" i="22"/>
  <c r="L84" i="22"/>
  <c r="Q27" i="22"/>
  <c r="P27" i="22"/>
  <c r="L27" i="22"/>
  <c r="J27" i="22"/>
  <c r="I27" i="22"/>
  <c r="H27" i="22"/>
  <c r="D27" i="22"/>
  <c r="F27" i="22"/>
  <c r="G27" i="22"/>
  <c r="K27" i="22"/>
  <c r="B27" i="22" s="1"/>
  <c r="E27" i="22"/>
  <c r="E106" i="22"/>
  <c r="F106" i="22"/>
  <c r="L106" i="22"/>
  <c r="K106" i="22"/>
  <c r="B106" i="22" s="1"/>
  <c r="D106" i="22"/>
  <c r="I106" i="22"/>
  <c r="H106" i="22"/>
  <c r="P106" i="22"/>
  <c r="Q106" i="22"/>
  <c r="J106" i="22"/>
  <c r="G106" i="22"/>
  <c r="P204" i="22"/>
  <c r="L204" i="22"/>
  <c r="Q204" i="22"/>
  <c r="H204" i="22"/>
  <c r="G204" i="22"/>
  <c r="E204" i="22"/>
  <c r="I204" i="22"/>
  <c r="F204" i="22"/>
  <c r="D204" i="22"/>
  <c r="J204" i="22"/>
  <c r="K204" i="22"/>
  <c r="B204" i="22" s="1"/>
  <c r="Q233" i="22"/>
  <c r="L233" i="22"/>
  <c r="J233" i="22"/>
  <c r="H233" i="22"/>
  <c r="G233" i="22"/>
  <c r="F233" i="22"/>
  <c r="E233" i="22"/>
  <c r="I233" i="22"/>
  <c r="P233" i="22"/>
  <c r="D233" i="22"/>
  <c r="K233" i="22"/>
  <c r="B233" i="22" s="1"/>
  <c r="Q174" i="22"/>
  <c r="P174" i="22"/>
  <c r="L174" i="22"/>
  <c r="K174" i="22"/>
  <c r="B174" i="22" s="1"/>
  <c r="J174" i="22"/>
  <c r="E174" i="22"/>
  <c r="D174" i="22"/>
  <c r="G174" i="22"/>
  <c r="I174" i="22"/>
  <c r="H174" i="22"/>
  <c r="F174" i="22"/>
  <c r="Q241" i="22"/>
  <c r="P241" i="22"/>
  <c r="K241" i="22"/>
  <c r="B241" i="22" s="1"/>
  <c r="J241" i="22"/>
  <c r="G241" i="22"/>
  <c r="F241" i="22"/>
  <c r="D241" i="22"/>
  <c r="L241" i="22"/>
  <c r="H241" i="22"/>
  <c r="I241" i="22"/>
  <c r="E241" i="22"/>
  <c r="K214" i="22"/>
  <c r="B214" i="22" s="1"/>
  <c r="J214" i="22"/>
  <c r="I214" i="22"/>
  <c r="H214" i="22"/>
  <c r="G214" i="22"/>
  <c r="F214" i="22"/>
  <c r="E214" i="22"/>
  <c r="D214" i="22"/>
  <c r="Q214" i="22"/>
  <c r="P214" i="22"/>
  <c r="L214" i="22"/>
  <c r="H150" i="22"/>
  <c r="F150" i="22"/>
  <c r="E150" i="22"/>
  <c r="P150" i="22"/>
  <c r="L150" i="22"/>
  <c r="D150" i="22"/>
  <c r="J150" i="22"/>
  <c r="Q150" i="22"/>
  <c r="K150" i="22"/>
  <c r="B150" i="22" s="1"/>
  <c r="I150" i="22"/>
  <c r="G150" i="22"/>
  <c r="E276" i="22"/>
  <c r="F276" i="22"/>
  <c r="K276" i="22"/>
  <c r="B276" i="22" s="1"/>
  <c r="P276" i="22"/>
  <c r="J276" i="22"/>
  <c r="I276" i="22"/>
  <c r="H276" i="22"/>
  <c r="L276" i="22"/>
  <c r="Q276" i="22"/>
  <c r="D276" i="22"/>
  <c r="G276" i="22"/>
  <c r="I200" i="22"/>
  <c r="H200" i="22"/>
  <c r="G200" i="22"/>
  <c r="E200" i="22"/>
  <c r="P200" i="22"/>
  <c r="L200" i="22"/>
  <c r="J200" i="22"/>
  <c r="F200" i="22"/>
  <c r="D200" i="22"/>
  <c r="Q200" i="22"/>
  <c r="K200" i="22"/>
  <c r="B200" i="22" s="1"/>
  <c r="K198" i="22"/>
  <c r="B198" i="22" s="1"/>
  <c r="F198" i="22"/>
  <c r="D198" i="22"/>
  <c r="G198" i="22"/>
  <c r="P198" i="22"/>
  <c r="I198" i="22"/>
  <c r="J198" i="22"/>
  <c r="H198" i="22"/>
  <c r="Q198" i="22"/>
  <c r="E198" i="22"/>
  <c r="L198" i="22"/>
  <c r="G221" i="22"/>
  <c r="F221" i="22"/>
  <c r="E221" i="22"/>
  <c r="D221" i="22"/>
  <c r="Q221" i="22"/>
  <c r="L221" i="22"/>
  <c r="J221" i="22"/>
  <c r="I221" i="22"/>
  <c r="H221" i="22"/>
  <c r="P221" i="22"/>
  <c r="K221" i="22"/>
  <c r="B221" i="22" s="1"/>
  <c r="F158" i="22"/>
  <c r="E158" i="22"/>
  <c r="D158" i="22"/>
  <c r="H158" i="22"/>
  <c r="L158" i="22"/>
  <c r="K158" i="22"/>
  <c r="B158" i="22" s="1"/>
  <c r="J158" i="22"/>
  <c r="I158" i="22"/>
  <c r="G158" i="22"/>
  <c r="Q158" i="22"/>
  <c r="P158" i="22"/>
  <c r="I129" i="22"/>
  <c r="E129" i="22"/>
  <c r="D129" i="22"/>
  <c r="Q129" i="22"/>
  <c r="P129" i="22"/>
  <c r="F129" i="22"/>
  <c r="G129" i="22"/>
  <c r="L129" i="22"/>
  <c r="K129" i="22"/>
  <c r="B129" i="22" s="1"/>
  <c r="J129" i="22"/>
  <c r="H129" i="22"/>
  <c r="P289" i="22"/>
  <c r="Q289" i="22"/>
  <c r="F289" i="22"/>
  <c r="D289" i="22"/>
  <c r="I289" i="22"/>
  <c r="H289" i="22"/>
  <c r="G289" i="22"/>
  <c r="K289" i="22"/>
  <c r="B289" i="22" s="1"/>
  <c r="L289" i="22"/>
  <c r="E289" i="22"/>
  <c r="J289" i="22"/>
  <c r="G213" i="22"/>
  <c r="Q213" i="22"/>
  <c r="K213" i="22"/>
  <c r="B213" i="22" s="1"/>
  <c r="I213" i="22"/>
  <c r="L213" i="22"/>
  <c r="H213" i="22"/>
  <c r="D213" i="22"/>
  <c r="E213" i="22"/>
  <c r="P213" i="22"/>
  <c r="J213" i="22"/>
  <c r="F213" i="22"/>
  <c r="Q182" i="22"/>
  <c r="P182" i="22"/>
  <c r="J182" i="22"/>
  <c r="I182" i="22"/>
  <c r="H182" i="22"/>
  <c r="F182" i="22"/>
  <c r="E182" i="22"/>
  <c r="D182" i="22"/>
  <c r="K182" i="22"/>
  <c r="B182" i="22" s="1"/>
  <c r="L182" i="22"/>
  <c r="G182" i="22"/>
  <c r="H290" i="22"/>
  <c r="I290" i="22"/>
  <c r="K290" i="22"/>
  <c r="B290" i="22" s="1"/>
  <c r="J290" i="22"/>
  <c r="P290" i="22"/>
  <c r="G290" i="22"/>
  <c r="Q290" i="22"/>
  <c r="F290" i="22"/>
  <c r="E290" i="22"/>
  <c r="D290" i="22"/>
  <c r="L290" i="22"/>
  <c r="K11" i="22"/>
  <c r="B11" i="22" s="1"/>
  <c r="P11" i="22"/>
  <c r="O11" i="22"/>
  <c r="M11" i="22"/>
  <c r="L11" i="22"/>
  <c r="R8" i="22" s="1"/>
  <c r="E11" i="22"/>
  <c r="F11" i="22"/>
  <c r="N11" i="22"/>
  <c r="J11" i="22"/>
  <c r="S8" i="22"/>
  <c r="Q11" i="22"/>
  <c r="H11" i="22"/>
  <c r="T8" i="22"/>
  <c r="G11" i="22"/>
  <c r="D11" i="22"/>
  <c r="G104" i="22"/>
  <c r="Q104" i="22"/>
  <c r="P104" i="22"/>
  <c r="J104" i="22"/>
  <c r="I104" i="22"/>
  <c r="F104" i="22"/>
  <c r="E104" i="22"/>
  <c r="D104" i="22"/>
  <c r="H104" i="22"/>
  <c r="L104" i="22"/>
  <c r="K104" i="22"/>
  <c r="B104" i="22" s="1"/>
  <c r="P48" i="22"/>
  <c r="L48" i="22"/>
  <c r="K48" i="22"/>
  <c r="B48" i="22" s="1"/>
  <c r="I48" i="22"/>
  <c r="H48" i="22"/>
  <c r="G48" i="22"/>
  <c r="E48" i="22"/>
  <c r="D48" i="22"/>
  <c r="Q48" i="22"/>
  <c r="F48" i="22"/>
  <c r="J48" i="22"/>
  <c r="K68" i="22"/>
  <c r="B68" i="22" s="1"/>
  <c r="J68" i="22"/>
  <c r="G68" i="22"/>
  <c r="D68" i="22"/>
  <c r="P68" i="22"/>
  <c r="L68" i="22"/>
  <c r="F68" i="22"/>
  <c r="I68" i="22"/>
  <c r="E68" i="22"/>
  <c r="H68" i="22"/>
  <c r="Q68" i="22"/>
  <c r="K19" i="22"/>
  <c r="B19" i="22" s="1"/>
  <c r="J19" i="22"/>
  <c r="G19" i="22"/>
  <c r="E19" i="22"/>
  <c r="Q19" i="22"/>
  <c r="O19" i="22"/>
  <c r="N19" i="22"/>
  <c r="T16" i="22"/>
  <c r="L19" i="22"/>
  <c r="R16" i="22" s="1"/>
  <c r="M19" i="22"/>
  <c r="H19" i="22"/>
  <c r="P19" i="22"/>
  <c r="D19" i="22"/>
  <c r="S16" i="22"/>
  <c r="F19" i="22"/>
  <c r="J103" i="22"/>
  <c r="H103" i="22"/>
  <c r="G103" i="22"/>
  <c r="D103" i="22"/>
  <c r="Q103" i="22"/>
  <c r="I103" i="22"/>
  <c r="L103" i="22"/>
  <c r="K103" i="22"/>
  <c r="B103" i="22" s="1"/>
  <c r="E103" i="22"/>
  <c r="F103" i="22"/>
  <c r="P103" i="22"/>
  <c r="Q105" i="22"/>
  <c r="I105" i="22"/>
  <c r="G105" i="22"/>
  <c r="L105" i="22"/>
  <c r="F105" i="22"/>
  <c r="D105" i="22"/>
  <c r="P105" i="22"/>
  <c r="K105" i="22"/>
  <c r="B105" i="22" s="1"/>
  <c r="E105" i="22"/>
  <c r="J105" i="22"/>
  <c r="H105" i="22"/>
  <c r="G51" i="22"/>
  <c r="Q51" i="22"/>
  <c r="P51" i="22"/>
  <c r="L51" i="22"/>
  <c r="K51" i="22"/>
  <c r="B51" i="22" s="1"/>
  <c r="J51" i="22"/>
  <c r="I51" i="22"/>
  <c r="H51" i="22"/>
  <c r="F51" i="22"/>
  <c r="D51" i="22"/>
  <c r="E51" i="22"/>
  <c r="Q115" i="22"/>
  <c r="P115" i="22"/>
  <c r="J115" i="22"/>
  <c r="H115" i="22"/>
  <c r="G115" i="22"/>
  <c r="F115" i="22"/>
  <c r="E115" i="22"/>
  <c r="D115" i="22"/>
  <c r="I115" i="22"/>
  <c r="L115" i="22"/>
  <c r="K115" i="22"/>
  <c r="B115" i="22" s="1"/>
  <c r="Q231" i="22"/>
  <c r="P231" i="22"/>
  <c r="L231" i="22"/>
  <c r="K231" i="22"/>
  <c r="B231" i="22" s="1"/>
  <c r="J231" i="22"/>
  <c r="I231" i="22"/>
  <c r="H231" i="22"/>
  <c r="G231" i="22"/>
  <c r="F231" i="22"/>
  <c r="E231" i="22"/>
  <c r="D231" i="22"/>
  <c r="K250" i="22"/>
  <c r="B250" i="22" s="1"/>
  <c r="I250" i="22"/>
  <c r="G250" i="22"/>
  <c r="D250" i="22"/>
  <c r="Q250" i="22"/>
  <c r="L250" i="22"/>
  <c r="J250" i="22"/>
  <c r="F250" i="22"/>
  <c r="E250" i="22"/>
  <c r="P250" i="22"/>
  <c r="H250" i="22"/>
  <c r="I177" i="22"/>
  <c r="D177" i="22"/>
  <c r="J177" i="22"/>
  <c r="G177" i="22"/>
  <c r="E177" i="22"/>
  <c r="P177" i="22"/>
  <c r="L177" i="22"/>
  <c r="K177" i="22"/>
  <c r="B177" i="22" s="1"/>
  <c r="H177" i="22"/>
  <c r="Q177" i="22"/>
  <c r="F177" i="22"/>
  <c r="P251" i="22"/>
  <c r="J251" i="22"/>
  <c r="G251" i="22"/>
  <c r="K251" i="22"/>
  <c r="B251" i="22" s="1"/>
  <c r="F251" i="22"/>
  <c r="H251" i="22"/>
  <c r="E251" i="22"/>
  <c r="I251" i="22"/>
  <c r="D251" i="22"/>
  <c r="Q251" i="22"/>
  <c r="L251" i="22"/>
  <c r="K215" i="22"/>
  <c r="B215" i="22" s="1"/>
  <c r="I215" i="22"/>
  <c r="H215" i="22"/>
  <c r="G215" i="22"/>
  <c r="D215" i="22"/>
  <c r="Q215" i="22"/>
  <c r="P215" i="22"/>
  <c r="L215" i="22"/>
  <c r="E215" i="22"/>
  <c r="J215" i="22"/>
  <c r="F215" i="22"/>
  <c r="I156" i="22"/>
  <c r="G156" i="22"/>
  <c r="F156" i="22"/>
  <c r="J156" i="22"/>
  <c r="H156" i="22"/>
  <c r="D156" i="22"/>
  <c r="Q156" i="22"/>
  <c r="P156" i="22"/>
  <c r="K156" i="22"/>
  <c r="B156" i="22" s="1"/>
  <c r="L156" i="22"/>
  <c r="E156" i="22"/>
  <c r="J283" i="22"/>
  <c r="I283" i="22"/>
  <c r="H283" i="22"/>
  <c r="G283" i="22"/>
  <c r="F283" i="22"/>
  <c r="E283" i="22"/>
  <c r="K283" i="22"/>
  <c r="B283" i="22" s="1"/>
  <c r="D283" i="22"/>
  <c r="Q283" i="22"/>
  <c r="P283" i="22"/>
  <c r="L283" i="22"/>
  <c r="I222" i="22"/>
  <c r="H222" i="22"/>
  <c r="G222" i="22"/>
  <c r="F222" i="22"/>
  <c r="E222" i="22"/>
  <c r="D222" i="22"/>
  <c r="Q222" i="22"/>
  <c r="P222" i="22"/>
  <c r="J222" i="22"/>
  <c r="K222" i="22"/>
  <c r="B222" i="22" s="1"/>
  <c r="L222" i="22"/>
  <c r="J201" i="22"/>
  <c r="I201" i="22"/>
  <c r="H201" i="22"/>
  <c r="G201" i="22"/>
  <c r="E201" i="22"/>
  <c r="L201" i="22"/>
  <c r="P201" i="22"/>
  <c r="K201" i="22"/>
  <c r="B201" i="22" s="1"/>
  <c r="F201" i="22"/>
  <c r="Q201" i="22"/>
  <c r="D201" i="22"/>
  <c r="Q224" i="22"/>
  <c r="K224" i="22"/>
  <c r="B224" i="22" s="1"/>
  <c r="I224" i="22"/>
  <c r="G224" i="22"/>
  <c r="H224" i="22"/>
  <c r="D224" i="22"/>
  <c r="J224" i="22"/>
  <c r="L224" i="22"/>
  <c r="P224" i="22"/>
  <c r="E224" i="22"/>
  <c r="F224" i="22"/>
  <c r="Q166" i="22"/>
  <c r="G166" i="22"/>
  <c r="F166" i="22"/>
  <c r="E166" i="22"/>
  <c r="K166" i="22"/>
  <c r="B166" i="22" s="1"/>
  <c r="I166" i="22"/>
  <c r="D166" i="22"/>
  <c r="H166" i="22"/>
  <c r="P166" i="22"/>
  <c r="L166" i="22"/>
  <c r="J166" i="22"/>
  <c r="I142" i="22"/>
  <c r="G142" i="22"/>
  <c r="E142" i="22"/>
  <c r="Q142" i="22"/>
  <c r="P142" i="22"/>
  <c r="J142" i="22"/>
  <c r="H142" i="22"/>
  <c r="D142" i="22"/>
  <c r="F142" i="22"/>
  <c r="K142" i="22"/>
  <c r="B142" i="22" s="1"/>
  <c r="L142" i="22"/>
  <c r="P296" i="22"/>
  <c r="E296" i="22"/>
  <c r="D296" i="22"/>
  <c r="Q296" i="22"/>
  <c r="I296" i="22"/>
  <c r="H296" i="22"/>
  <c r="G296" i="22"/>
  <c r="F296" i="22"/>
  <c r="J296" i="22"/>
  <c r="L296" i="22"/>
  <c r="K296" i="22"/>
  <c r="B296" i="22" s="1"/>
  <c r="K230" i="22"/>
  <c r="B230" i="22" s="1"/>
  <c r="J230" i="22"/>
  <c r="E230" i="22"/>
  <c r="G230" i="22"/>
  <c r="I230" i="22"/>
  <c r="D230" i="22"/>
  <c r="L230" i="22"/>
  <c r="H230" i="22"/>
  <c r="F230" i="22"/>
  <c r="Q230" i="22"/>
  <c r="P230" i="22"/>
  <c r="Q191" i="22"/>
  <c r="P191" i="22"/>
  <c r="L191" i="22"/>
  <c r="K191" i="22"/>
  <c r="B191" i="22" s="1"/>
  <c r="J191" i="22"/>
  <c r="I191" i="22"/>
  <c r="H191" i="22"/>
  <c r="G191" i="22"/>
  <c r="F191" i="22"/>
  <c r="E191" i="22"/>
  <c r="D191" i="22"/>
  <c r="Q293" i="22"/>
  <c r="L293" i="22"/>
  <c r="K293" i="22"/>
  <c r="B293" i="22" s="1"/>
  <c r="J293" i="22"/>
  <c r="I293" i="22"/>
  <c r="H293" i="22"/>
  <c r="G293" i="22"/>
  <c r="E293" i="22"/>
  <c r="D293" i="22"/>
  <c r="F293" i="22"/>
  <c r="P293" i="22"/>
  <c r="P19" i="20"/>
  <c r="O19" i="20"/>
  <c r="N19" i="20"/>
  <c r="S16" i="20"/>
  <c r="T16" i="20"/>
  <c r="Q19" i="20"/>
  <c r="M19" i="20"/>
  <c r="L19" i="20"/>
  <c r="R16" i="20" s="1"/>
  <c r="Q259" i="20"/>
  <c r="K259" i="20"/>
  <c r="B259" i="20" s="1"/>
  <c r="Q115" i="20"/>
  <c r="K115" i="20"/>
  <c r="B115" i="20" s="1"/>
  <c r="Q258" i="20"/>
  <c r="K258" i="20"/>
  <c r="B258" i="20" s="1"/>
  <c r="Q114" i="20"/>
  <c r="K114" i="20"/>
  <c r="B114" i="20" s="1"/>
  <c r="Q245" i="20"/>
  <c r="K245" i="20"/>
  <c r="B245" i="20" s="1"/>
  <c r="K101" i="20"/>
  <c r="B101" i="20" s="1"/>
  <c r="Q101" i="20"/>
  <c r="Q243" i="20"/>
  <c r="K243" i="20"/>
  <c r="B243" i="20" s="1"/>
  <c r="Q99" i="20"/>
  <c r="K99" i="20"/>
  <c r="B99" i="20" s="1"/>
  <c r="Q290" i="20"/>
  <c r="K290" i="20"/>
  <c r="B290" i="20" s="1"/>
  <c r="Q146" i="20"/>
  <c r="K146" i="20"/>
  <c r="B146" i="20" s="1"/>
  <c r="Q208" i="20"/>
  <c r="K208" i="20"/>
  <c r="B208" i="20" s="1"/>
  <c r="Q205" i="20"/>
  <c r="K205" i="20"/>
  <c r="B205" i="20" s="1"/>
  <c r="Q61" i="20"/>
  <c r="K61" i="20"/>
  <c r="B61" i="20" s="1"/>
  <c r="K228" i="20"/>
  <c r="B228" i="20" s="1"/>
  <c r="Q228" i="20"/>
  <c r="K84" i="20"/>
  <c r="B84" i="20" s="1"/>
  <c r="Q84" i="20"/>
  <c r="K263" i="20"/>
  <c r="B263" i="20" s="1"/>
  <c r="Q263" i="20"/>
  <c r="K119" i="20"/>
  <c r="B119" i="20" s="1"/>
  <c r="Q119" i="20"/>
  <c r="K298" i="20"/>
  <c r="B298" i="20" s="1"/>
  <c r="Q298" i="20"/>
  <c r="K154" i="20"/>
  <c r="B154" i="20" s="1"/>
  <c r="Q154" i="20"/>
  <c r="Q280" i="20"/>
  <c r="K280" i="20"/>
  <c r="B280" i="20" s="1"/>
  <c r="K273" i="20"/>
  <c r="B273" i="20" s="1"/>
  <c r="Q273" i="20"/>
  <c r="K129" i="20"/>
  <c r="B129" i="20" s="1"/>
  <c r="Q129" i="20"/>
  <c r="K164" i="20"/>
  <c r="B164" i="20" s="1"/>
  <c r="Q164" i="20"/>
  <c r="Q247" i="20"/>
  <c r="K247" i="20"/>
  <c r="B247" i="20" s="1"/>
  <c r="Q103" i="20"/>
  <c r="K103" i="20"/>
  <c r="B103" i="20" s="1"/>
  <c r="Q246" i="20"/>
  <c r="K246" i="20"/>
  <c r="B246" i="20" s="1"/>
  <c r="Q102" i="20"/>
  <c r="K102" i="20"/>
  <c r="B102" i="20" s="1"/>
  <c r="Q233" i="20"/>
  <c r="K233" i="20"/>
  <c r="B233" i="20" s="1"/>
  <c r="Q89" i="20"/>
  <c r="K89" i="20"/>
  <c r="B89" i="20" s="1"/>
  <c r="Q231" i="20"/>
  <c r="K231" i="20"/>
  <c r="B231" i="20" s="1"/>
  <c r="Q87" i="20"/>
  <c r="K87" i="20"/>
  <c r="B87" i="20" s="1"/>
  <c r="Q278" i="20"/>
  <c r="K278" i="20"/>
  <c r="B278" i="20" s="1"/>
  <c r="I134" i="20"/>
  <c r="Q134" i="20"/>
  <c r="K134" i="20"/>
  <c r="B134" i="20" s="1"/>
  <c r="Q172" i="20"/>
  <c r="K172" i="20"/>
  <c r="B172" i="20" s="1"/>
  <c r="Q193" i="20"/>
  <c r="K193" i="20"/>
  <c r="B193" i="20" s="1"/>
  <c r="Q49" i="20"/>
  <c r="K49" i="20"/>
  <c r="B49" i="20" s="1"/>
  <c r="K216" i="20"/>
  <c r="B216" i="20" s="1"/>
  <c r="Q216" i="20"/>
  <c r="K72" i="20"/>
  <c r="B72" i="20" s="1"/>
  <c r="Q72" i="20"/>
  <c r="K251" i="20"/>
  <c r="B251" i="20" s="1"/>
  <c r="Q251" i="20"/>
  <c r="K107" i="20"/>
  <c r="B107" i="20" s="1"/>
  <c r="Q107" i="20"/>
  <c r="K286" i="20"/>
  <c r="B286" i="20" s="1"/>
  <c r="Q286" i="20"/>
  <c r="K142" i="20"/>
  <c r="B142" i="20" s="1"/>
  <c r="Q142" i="20"/>
  <c r="Q196" i="20"/>
  <c r="K196" i="20"/>
  <c r="B196" i="20" s="1"/>
  <c r="K261" i="20"/>
  <c r="B261" i="20" s="1"/>
  <c r="Q261" i="20"/>
  <c r="K117" i="20"/>
  <c r="B117" i="20" s="1"/>
  <c r="Q117" i="20"/>
  <c r="K296" i="20"/>
  <c r="B296" i="20" s="1"/>
  <c r="Q296" i="20"/>
  <c r="K152" i="20"/>
  <c r="B152" i="20" s="1"/>
  <c r="Q152" i="20"/>
  <c r="Q235" i="20"/>
  <c r="K235" i="20"/>
  <c r="B235" i="20" s="1"/>
  <c r="Q91" i="20"/>
  <c r="K91" i="20"/>
  <c r="B91" i="20" s="1"/>
  <c r="Q234" i="20"/>
  <c r="K234" i="20"/>
  <c r="B234" i="20" s="1"/>
  <c r="Q90" i="20"/>
  <c r="K90" i="20"/>
  <c r="B90" i="20" s="1"/>
  <c r="Q221" i="20"/>
  <c r="K221" i="20"/>
  <c r="B221" i="20" s="1"/>
  <c r="Q77" i="20"/>
  <c r="K77" i="20"/>
  <c r="B77" i="20" s="1"/>
  <c r="Q219" i="20"/>
  <c r="K219" i="20"/>
  <c r="B219" i="20" s="1"/>
  <c r="Q75" i="20"/>
  <c r="K75" i="20"/>
  <c r="B75" i="20" s="1"/>
  <c r="Q266" i="20"/>
  <c r="K266" i="20"/>
  <c r="B266" i="20" s="1"/>
  <c r="Q122" i="20"/>
  <c r="K122" i="20"/>
  <c r="B122" i="20" s="1"/>
  <c r="Q52" i="20"/>
  <c r="K52" i="20"/>
  <c r="B52" i="20" s="1"/>
  <c r="Q181" i="20"/>
  <c r="K181" i="20"/>
  <c r="B181" i="20" s="1"/>
  <c r="Q37" i="20"/>
  <c r="K37" i="20"/>
  <c r="B37" i="20" s="1"/>
  <c r="K204" i="20"/>
  <c r="B204" i="20" s="1"/>
  <c r="Q204" i="20"/>
  <c r="K60" i="20"/>
  <c r="B60" i="20" s="1"/>
  <c r="Q60" i="20"/>
  <c r="K239" i="20"/>
  <c r="B239" i="20" s="1"/>
  <c r="Q239" i="20"/>
  <c r="K95" i="20"/>
  <c r="B95" i="20" s="1"/>
  <c r="Q95" i="20"/>
  <c r="K274" i="20"/>
  <c r="B274" i="20" s="1"/>
  <c r="Q274" i="20"/>
  <c r="K130" i="20"/>
  <c r="B130" i="20" s="1"/>
  <c r="Q130" i="20"/>
  <c r="Q160" i="20"/>
  <c r="K160" i="20"/>
  <c r="B160" i="20" s="1"/>
  <c r="K249" i="20"/>
  <c r="B249" i="20" s="1"/>
  <c r="Q249" i="20"/>
  <c r="K105" i="20"/>
  <c r="B105" i="20" s="1"/>
  <c r="Q105" i="20"/>
  <c r="K284" i="20"/>
  <c r="B284" i="20" s="1"/>
  <c r="Q284" i="20"/>
  <c r="K140" i="20"/>
  <c r="B140" i="20" s="1"/>
  <c r="Q140" i="20"/>
  <c r="Q223" i="20"/>
  <c r="K223" i="20"/>
  <c r="B223" i="20" s="1"/>
  <c r="Q79" i="20"/>
  <c r="K79" i="20"/>
  <c r="B79" i="20" s="1"/>
  <c r="I222" i="20"/>
  <c r="Q222" i="20"/>
  <c r="K222" i="20"/>
  <c r="B222" i="20" s="1"/>
  <c r="Q78" i="20"/>
  <c r="K78" i="20"/>
  <c r="B78" i="20" s="1"/>
  <c r="Q209" i="20"/>
  <c r="K209" i="20"/>
  <c r="B209" i="20" s="1"/>
  <c r="Q65" i="20"/>
  <c r="K65" i="20"/>
  <c r="B65" i="20" s="1"/>
  <c r="Q207" i="20"/>
  <c r="K207" i="20"/>
  <c r="B207" i="20" s="1"/>
  <c r="Q63" i="20"/>
  <c r="K63" i="20"/>
  <c r="B63" i="20" s="1"/>
  <c r="Q254" i="20"/>
  <c r="K254" i="20"/>
  <c r="B254" i="20" s="1"/>
  <c r="Q110" i="20"/>
  <c r="K110" i="20"/>
  <c r="B110" i="20" s="1"/>
  <c r="Q169" i="20"/>
  <c r="K169" i="20"/>
  <c r="B169" i="20" s="1"/>
  <c r="Q25" i="20"/>
  <c r="K25" i="20"/>
  <c r="B25" i="20" s="1"/>
  <c r="K192" i="20"/>
  <c r="B192" i="20" s="1"/>
  <c r="Q192" i="20"/>
  <c r="K48" i="20"/>
  <c r="B48" i="20" s="1"/>
  <c r="Q48" i="20"/>
  <c r="K227" i="20"/>
  <c r="B227" i="20" s="1"/>
  <c r="Q227" i="20"/>
  <c r="K83" i="20"/>
  <c r="B83" i="20" s="1"/>
  <c r="Q83" i="20"/>
  <c r="K262" i="20"/>
  <c r="B262" i="20" s="1"/>
  <c r="Q262" i="20"/>
  <c r="K118" i="20"/>
  <c r="B118" i="20" s="1"/>
  <c r="Q118" i="20"/>
  <c r="Q148" i="20"/>
  <c r="K148" i="20"/>
  <c r="B148" i="20" s="1"/>
  <c r="K237" i="20"/>
  <c r="B237" i="20" s="1"/>
  <c r="Q237" i="20"/>
  <c r="K93" i="20"/>
  <c r="B93" i="20" s="1"/>
  <c r="Q93" i="20"/>
  <c r="K272" i="20"/>
  <c r="B272" i="20" s="1"/>
  <c r="Q272" i="20"/>
  <c r="K128" i="20"/>
  <c r="B128" i="20" s="1"/>
  <c r="Q128" i="20"/>
  <c r="Q211" i="20"/>
  <c r="K211" i="20"/>
  <c r="B211" i="20" s="1"/>
  <c r="Q67" i="20"/>
  <c r="K67" i="20"/>
  <c r="B67" i="20" s="1"/>
  <c r="Q210" i="20"/>
  <c r="K210" i="20"/>
  <c r="B210" i="20" s="1"/>
  <c r="Q66" i="20"/>
  <c r="K66" i="20"/>
  <c r="B66" i="20" s="1"/>
  <c r="K197" i="20"/>
  <c r="B197" i="20" s="1"/>
  <c r="Q197" i="20"/>
  <c r="Q53" i="20"/>
  <c r="K53" i="20"/>
  <c r="B53" i="20" s="1"/>
  <c r="Q195" i="20"/>
  <c r="K195" i="20"/>
  <c r="B195" i="20" s="1"/>
  <c r="Q51" i="20"/>
  <c r="K51" i="20"/>
  <c r="B51" i="20" s="1"/>
  <c r="Q242" i="20"/>
  <c r="K242" i="20"/>
  <c r="B242" i="20" s="1"/>
  <c r="Q98" i="20"/>
  <c r="K98" i="20"/>
  <c r="B98" i="20" s="1"/>
  <c r="Q301" i="20"/>
  <c r="K301" i="20"/>
  <c r="B301" i="20" s="1"/>
  <c r="Q157" i="20"/>
  <c r="K157" i="20"/>
  <c r="B157" i="20" s="1"/>
  <c r="Q256" i="20"/>
  <c r="K256" i="20"/>
  <c r="B256" i="20" s="1"/>
  <c r="K180" i="20"/>
  <c r="B180" i="20" s="1"/>
  <c r="Q180" i="20"/>
  <c r="K36" i="20"/>
  <c r="B36" i="20" s="1"/>
  <c r="Q36" i="20"/>
  <c r="K215" i="20"/>
  <c r="B215" i="20" s="1"/>
  <c r="Q215" i="20"/>
  <c r="K71" i="20"/>
  <c r="B71" i="20" s="1"/>
  <c r="Q71" i="20"/>
  <c r="K250" i="20"/>
  <c r="B250" i="20" s="1"/>
  <c r="Q250" i="20"/>
  <c r="K106" i="20"/>
  <c r="B106" i="20" s="1"/>
  <c r="Q106" i="20"/>
  <c r="Q136" i="20"/>
  <c r="K136" i="20"/>
  <c r="B136" i="20" s="1"/>
  <c r="K225" i="20"/>
  <c r="B225" i="20" s="1"/>
  <c r="Q225" i="20"/>
  <c r="K81" i="20"/>
  <c r="B81" i="20" s="1"/>
  <c r="Q81" i="20"/>
  <c r="K260" i="20"/>
  <c r="B260" i="20" s="1"/>
  <c r="Q260" i="20"/>
  <c r="K116" i="20"/>
  <c r="B116" i="20" s="1"/>
  <c r="Q116" i="20"/>
  <c r="Q199" i="20"/>
  <c r="K199" i="20"/>
  <c r="B199" i="20" s="1"/>
  <c r="Q55" i="20"/>
  <c r="K55" i="20"/>
  <c r="B55" i="20" s="1"/>
  <c r="Q198" i="20"/>
  <c r="K198" i="20"/>
  <c r="B198" i="20" s="1"/>
  <c r="Q54" i="20"/>
  <c r="K54" i="20"/>
  <c r="B54" i="20" s="1"/>
  <c r="K185" i="20"/>
  <c r="B185" i="20" s="1"/>
  <c r="Q185" i="20"/>
  <c r="K41" i="20"/>
  <c r="B41" i="20" s="1"/>
  <c r="Q41" i="20"/>
  <c r="Q183" i="20"/>
  <c r="K183" i="20"/>
  <c r="B183" i="20" s="1"/>
  <c r="Q39" i="20"/>
  <c r="K39" i="20"/>
  <c r="B39" i="20" s="1"/>
  <c r="Q230" i="20"/>
  <c r="K230" i="20"/>
  <c r="B230" i="20" s="1"/>
  <c r="Q86" i="20"/>
  <c r="K86" i="20"/>
  <c r="B86" i="20" s="1"/>
  <c r="Q289" i="20"/>
  <c r="K289" i="20"/>
  <c r="B289" i="20" s="1"/>
  <c r="Q145" i="20"/>
  <c r="K145" i="20"/>
  <c r="B145" i="20" s="1"/>
  <c r="K168" i="20"/>
  <c r="B168" i="20" s="1"/>
  <c r="Q168" i="20"/>
  <c r="K24" i="20"/>
  <c r="B24" i="20" s="1"/>
  <c r="Q24" i="20"/>
  <c r="K203" i="20"/>
  <c r="B203" i="20" s="1"/>
  <c r="Q203" i="20"/>
  <c r="K59" i="20"/>
  <c r="B59" i="20" s="1"/>
  <c r="Q59" i="20"/>
  <c r="K238" i="20"/>
  <c r="B238" i="20" s="1"/>
  <c r="Q238" i="20"/>
  <c r="K94" i="20"/>
  <c r="B94" i="20" s="1"/>
  <c r="Q94" i="20"/>
  <c r="Q124" i="20"/>
  <c r="K124" i="20"/>
  <c r="B124" i="20" s="1"/>
  <c r="K213" i="20"/>
  <c r="B213" i="20" s="1"/>
  <c r="Q213" i="20"/>
  <c r="K69" i="20"/>
  <c r="B69" i="20" s="1"/>
  <c r="Q69" i="20"/>
  <c r="K248" i="20"/>
  <c r="B248" i="20" s="1"/>
  <c r="Q248" i="20"/>
  <c r="K104" i="20"/>
  <c r="B104" i="20" s="1"/>
  <c r="Q104" i="20"/>
  <c r="Q187" i="20"/>
  <c r="K187" i="20"/>
  <c r="B187" i="20" s="1"/>
  <c r="Q43" i="20"/>
  <c r="K43" i="20"/>
  <c r="B43" i="20" s="1"/>
  <c r="Q186" i="20"/>
  <c r="K186" i="20"/>
  <c r="B186" i="20" s="1"/>
  <c r="Q42" i="20"/>
  <c r="K42" i="20"/>
  <c r="B42" i="20" s="1"/>
  <c r="Q173" i="20"/>
  <c r="K173" i="20"/>
  <c r="B173" i="20" s="1"/>
  <c r="Q29" i="20"/>
  <c r="K29" i="20"/>
  <c r="B29" i="20" s="1"/>
  <c r="Q171" i="20"/>
  <c r="K171" i="20"/>
  <c r="B171" i="20" s="1"/>
  <c r="Q27" i="20"/>
  <c r="K27" i="20"/>
  <c r="B27" i="20" s="1"/>
  <c r="Q218" i="20"/>
  <c r="K218" i="20"/>
  <c r="B218" i="20" s="1"/>
  <c r="Q74" i="20"/>
  <c r="K74" i="20"/>
  <c r="B74" i="20" s="1"/>
  <c r="Q277" i="20"/>
  <c r="K277" i="20"/>
  <c r="B277" i="20" s="1"/>
  <c r="Q133" i="20"/>
  <c r="K133" i="20"/>
  <c r="B133" i="20" s="1"/>
  <c r="K300" i="20"/>
  <c r="B300" i="20" s="1"/>
  <c r="Q300" i="20"/>
  <c r="K156" i="20"/>
  <c r="B156" i="20" s="1"/>
  <c r="Q156" i="20"/>
  <c r="Q268" i="20"/>
  <c r="K268" i="20"/>
  <c r="B268" i="20" s="1"/>
  <c r="K191" i="20"/>
  <c r="B191" i="20" s="1"/>
  <c r="Q191" i="20"/>
  <c r="K47" i="20"/>
  <c r="B47" i="20" s="1"/>
  <c r="Q47" i="20"/>
  <c r="K226" i="20"/>
  <c r="B226" i="20" s="1"/>
  <c r="Q226" i="20"/>
  <c r="K82" i="20"/>
  <c r="B82" i="20" s="1"/>
  <c r="Q82" i="20"/>
  <c r="Q88" i="20"/>
  <c r="K88" i="20"/>
  <c r="B88" i="20" s="1"/>
  <c r="K201" i="20"/>
  <c r="B201" i="20" s="1"/>
  <c r="Q201" i="20"/>
  <c r="K57" i="20"/>
  <c r="B57" i="20" s="1"/>
  <c r="Q57" i="20"/>
  <c r="K236" i="20"/>
  <c r="B236" i="20" s="1"/>
  <c r="Q236" i="20"/>
  <c r="K92" i="20"/>
  <c r="B92" i="20" s="1"/>
  <c r="Q92" i="20"/>
  <c r="Q175" i="20"/>
  <c r="K175" i="20"/>
  <c r="B175" i="20" s="1"/>
  <c r="Q31" i="20"/>
  <c r="K31" i="20"/>
  <c r="B31" i="20" s="1"/>
  <c r="Q174" i="20"/>
  <c r="K174" i="20"/>
  <c r="B174" i="20" s="1"/>
  <c r="Q30" i="20"/>
  <c r="K30" i="20"/>
  <c r="B30" i="20" s="1"/>
  <c r="Q161" i="20"/>
  <c r="K161" i="20"/>
  <c r="B161" i="20" s="1"/>
  <c r="Q159" i="20"/>
  <c r="K159" i="20"/>
  <c r="B159" i="20" s="1"/>
  <c r="Q232" i="20"/>
  <c r="K232" i="20"/>
  <c r="B232" i="20" s="1"/>
  <c r="Q206" i="20"/>
  <c r="K206" i="20"/>
  <c r="B206" i="20" s="1"/>
  <c r="Q62" i="20"/>
  <c r="K62" i="20"/>
  <c r="B62" i="20" s="1"/>
  <c r="Q265" i="20"/>
  <c r="K265" i="20"/>
  <c r="B265" i="20" s="1"/>
  <c r="Q121" i="20"/>
  <c r="K121" i="20"/>
  <c r="B121" i="20" s="1"/>
  <c r="K288" i="20"/>
  <c r="B288" i="20" s="1"/>
  <c r="Q288" i="20"/>
  <c r="K144" i="20"/>
  <c r="B144" i="20" s="1"/>
  <c r="Q144" i="20"/>
  <c r="Q76" i="20"/>
  <c r="K76" i="20"/>
  <c r="B76" i="20" s="1"/>
  <c r="K179" i="20"/>
  <c r="B179" i="20" s="1"/>
  <c r="Q179" i="20"/>
  <c r="K35" i="20"/>
  <c r="B35" i="20" s="1"/>
  <c r="Q35" i="20"/>
  <c r="K214" i="20"/>
  <c r="B214" i="20" s="1"/>
  <c r="Q214" i="20"/>
  <c r="K70" i="20"/>
  <c r="B70" i="20" s="1"/>
  <c r="Q70" i="20"/>
  <c r="Q64" i="20"/>
  <c r="K64" i="20"/>
  <c r="B64" i="20" s="1"/>
  <c r="K189" i="20"/>
  <c r="B189" i="20" s="1"/>
  <c r="Q189" i="20"/>
  <c r="K45" i="20"/>
  <c r="B45" i="20" s="1"/>
  <c r="Q45" i="20"/>
  <c r="K224" i="20"/>
  <c r="B224" i="20" s="1"/>
  <c r="Q224" i="20"/>
  <c r="K80" i="20"/>
  <c r="B80" i="20" s="1"/>
  <c r="Q80" i="20"/>
  <c r="Q163" i="20"/>
  <c r="K163" i="20"/>
  <c r="B163" i="20" s="1"/>
  <c r="Q162" i="20"/>
  <c r="K162" i="20"/>
  <c r="B162" i="20" s="1"/>
  <c r="Q293" i="20"/>
  <c r="K293" i="20"/>
  <c r="B293" i="20" s="1"/>
  <c r="Q149" i="20"/>
  <c r="K149" i="20"/>
  <c r="B149" i="20" s="1"/>
  <c r="Q291" i="20"/>
  <c r="K291" i="20"/>
  <c r="B291" i="20" s="1"/>
  <c r="Q147" i="20"/>
  <c r="K147" i="20"/>
  <c r="B147" i="20" s="1"/>
  <c r="Q184" i="20"/>
  <c r="K184" i="20"/>
  <c r="B184" i="20" s="1"/>
  <c r="Q194" i="20"/>
  <c r="K194" i="20"/>
  <c r="B194" i="20" s="1"/>
  <c r="Q50" i="20"/>
  <c r="K50" i="20"/>
  <c r="B50" i="20" s="1"/>
  <c r="Q253" i="20"/>
  <c r="K253" i="20"/>
  <c r="B253" i="20" s="1"/>
  <c r="Q109" i="20"/>
  <c r="K109" i="20"/>
  <c r="B109" i="20" s="1"/>
  <c r="K276" i="20"/>
  <c r="B276" i="20" s="1"/>
  <c r="Q276" i="20"/>
  <c r="K132" i="20"/>
  <c r="B132" i="20" s="1"/>
  <c r="Q132" i="20"/>
  <c r="K167" i="20"/>
  <c r="B167" i="20" s="1"/>
  <c r="Q167" i="20"/>
  <c r="K23" i="20"/>
  <c r="B23" i="20" s="1"/>
  <c r="Q23" i="20"/>
  <c r="K202" i="20"/>
  <c r="B202" i="20" s="1"/>
  <c r="Q202" i="20"/>
  <c r="K58" i="20"/>
  <c r="B58" i="20" s="1"/>
  <c r="Q58" i="20"/>
  <c r="Q28" i="20"/>
  <c r="K28" i="20"/>
  <c r="B28" i="20" s="1"/>
  <c r="K177" i="20"/>
  <c r="B177" i="20" s="1"/>
  <c r="Q177" i="20"/>
  <c r="K33" i="20"/>
  <c r="B33" i="20" s="1"/>
  <c r="Q33" i="20"/>
  <c r="K212" i="20"/>
  <c r="B212" i="20" s="1"/>
  <c r="Q212" i="20"/>
  <c r="K68" i="20"/>
  <c r="B68" i="20" s="1"/>
  <c r="Q68" i="20"/>
  <c r="Q295" i="20"/>
  <c r="K295" i="20"/>
  <c r="B295" i="20" s="1"/>
  <c r="Q151" i="20"/>
  <c r="K151" i="20"/>
  <c r="B151" i="20" s="1"/>
  <c r="Q294" i="20"/>
  <c r="K294" i="20"/>
  <c r="B294" i="20" s="1"/>
  <c r="Q150" i="20"/>
  <c r="K150" i="20"/>
  <c r="B150" i="20" s="1"/>
  <c r="Q281" i="20"/>
  <c r="K281" i="20"/>
  <c r="B281" i="20" s="1"/>
  <c r="Q137" i="20"/>
  <c r="K137" i="20"/>
  <c r="B137" i="20" s="1"/>
  <c r="Q279" i="20"/>
  <c r="K279" i="20"/>
  <c r="B279" i="20" s="1"/>
  <c r="Q135" i="20"/>
  <c r="K135" i="20"/>
  <c r="B135" i="20" s="1"/>
  <c r="Q40" i="20"/>
  <c r="K40" i="20"/>
  <c r="B40" i="20" s="1"/>
  <c r="Q182" i="20"/>
  <c r="K182" i="20"/>
  <c r="B182" i="20" s="1"/>
  <c r="Q38" i="20"/>
  <c r="K38" i="20"/>
  <c r="B38" i="20" s="1"/>
  <c r="Q241" i="20"/>
  <c r="K241" i="20"/>
  <c r="B241" i="20" s="1"/>
  <c r="Q97" i="20"/>
  <c r="K97" i="20"/>
  <c r="B97" i="20" s="1"/>
  <c r="K264" i="20"/>
  <c r="B264" i="20" s="1"/>
  <c r="Q264" i="20"/>
  <c r="K120" i="20"/>
  <c r="B120" i="20" s="1"/>
  <c r="Q120" i="20"/>
  <c r="K299" i="20"/>
  <c r="B299" i="20" s="1"/>
  <c r="Q299" i="20"/>
  <c r="K155" i="20"/>
  <c r="B155" i="20" s="1"/>
  <c r="Q155" i="20"/>
  <c r="Q244" i="20"/>
  <c r="K244" i="20"/>
  <c r="B244" i="20" s="1"/>
  <c r="K190" i="20"/>
  <c r="B190" i="20" s="1"/>
  <c r="Q190" i="20"/>
  <c r="K46" i="20"/>
  <c r="B46" i="20" s="1"/>
  <c r="Q46" i="20"/>
  <c r="K165" i="20"/>
  <c r="B165" i="20" s="1"/>
  <c r="Q165" i="20"/>
  <c r="K21" i="20"/>
  <c r="B21" i="20" s="1"/>
  <c r="Q21" i="20"/>
  <c r="K200" i="20"/>
  <c r="B200" i="20" s="1"/>
  <c r="Q200" i="20"/>
  <c r="K56" i="20"/>
  <c r="B56" i="20" s="1"/>
  <c r="Q56" i="20"/>
  <c r="Q283" i="20"/>
  <c r="K283" i="20"/>
  <c r="B283" i="20" s="1"/>
  <c r="Q139" i="20"/>
  <c r="K139" i="20"/>
  <c r="B139" i="20" s="1"/>
  <c r="Q282" i="20"/>
  <c r="K282" i="20"/>
  <c r="B282" i="20" s="1"/>
  <c r="Q138" i="20"/>
  <c r="K138" i="20"/>
  <c r="B138" i="20" s="1"/>
  <c r="Q269" i="20"/>
  <c r="K269" i="20"/>
  <c r="B269" i="20" s="1"/>
  <c r="Q125" i="20"/>
  <c r="K125" i="20"/>
  <c r="B125" i="20" s="1"/>
  <c r="Q267" i="20"/>
  <c r="K267" i="20"/>
  <c r="B267" i="20" s="1"/>
  <c r="Q123" i="20"/>
  <c r="K123" i="20"/>
  <c r="B123" i="20" s="1"/>
  <c r="Q170" i="20"/>
  <c r="K170" i="20"/>
  <c r="B170" i="20" s="1"/>
  <c r="Q26" i="20"/>
  <c r="K26" i="20"/>
  <c r="B26" i="20" s="1"/>
  <c r="Q229" i="20"/>
  <c r="K229" i="20"/>
  <c r="B229" i="20" s="1"/>
  <c r="Q85" i="20"/>
  <c r="K85" i="20"/>
  <c r="B85" i="20" s="1"/>
  <c r="K252" i="20"/>
  <c r="B252" i="20" s="1"/>
  <c r="Q252" i="20"/>
  <c r="K108" i="20"/>
  <c r="B108" i="20" s="1"/>
  <c r="Q108" i="20"/>
  <c r="K287" i="20"/>
  <c r="B287" i="20" s="1"/>
  <c r="Q287" i="20"/>
  <c r="K143" i="20"/>
  <c r="B143" i="20" s="1"/>
  <c r="Q143" i="20"/>
  <c r="Q100" i="20"/>
  <c r="K100" i="20"/>
  <c r="B100" i="20" s="1"/>
  <c r="K178" i="20"/>
  <c r="B178" i="20" s="1"/>
  <c r="Q178" i="20"/>
  <c r="K34" i="20"/>
  <c r="B34" i="20" s="1"/>
  <c r="Q34" i="20"/>
  <c r="K297" i="20"/>
  <c r="B297" i="20" s="1"/>
  <c r="Q297" i="20"/>
  <c r="K153" i="20"/>
  <c r="B153" i="20" s="1"/>
  <c r="Q153" i="20"/>
  <c r="Q220" i="20"/>
  <c r="K220" i="20"/>
  <c r="B220" i="20" s="1"/>
  <c r="K188" i="20"/>
  <c r="B188" i="20" s="1"/>
  <c r="Q188" i="20"/>
  <c r="K44" i="20"/>
  <c r="B44" i="20" s="1"/>
  <c r="Q44" i="20"/>
  <c r="Q271" i="20"/>
  <c r="K271" i="20"/>
  <c r="B271" i="20" s="1"/>
  <c r="Q127" i="20"/>
  <c r="K127" i="20"/>
  <c r="B127" i="20" s="1"/>
  <c r="Q270" i="20"/>
  <c r="K270" i="20"/>
  <c r="B270" i="20" s="1"/>
  <c r="Q126" i="20"/>
  <c r="K126" i="20"/>
  <c r="B126" i="20" s="1"/>
  <c r="Q257" i="20"/>
  <c r="K257" i="20"/>
  <c r="B257" i="20" s="1"/>
  <c r="Q113" i="20"/>
  <c r="K113" i="20"/>
  <c r="B113" i="20" s="1"/>
  <c r="Q255" i="20"/>
  <c r="K255" i="20"/>
  <c r="B255" i="20" s="1"/>
  <c r="Q111" i="20"/>
  <c r="K111" i="20"/>
  <c r="B111" i="20" s="1"/>
  <c r="Q302" i="20"/>
  <c r="K302" i="20"/>
  <c r="B302" i="20" s="1"/>
  <c r="Q158" i="20"/>
  <c r="K158" i="20"/>
  <c r="B158" i="20" s="1"/>
  <c r="Q292" i="20"/>
  <c r="K292" i="20"/>
  <c r="B292" i="20" s="1"/>
  <c r="Q217" i="20"/>
  <c r="K217" i="20"/>
  <c r="B217" i="20" s="1"/>
  <c r="Q73" i="20"/>
  <c r="K73" i="20"/>
  <c r="B73" i="20" s="1"/>
  <c r="K240" i="20"/>
  <c r="B240" i="20" s="1"/>
  <c r="Q240" i="20"/>
  <c r="K96" i="20"/>
  <c r="B96" i="20" s="1"/>
  <c r="Q96" i="20"/>
  <c r="K275" i="20"/>
  <c r="B275" i="20" s="1"/>
  <c r="Q275" i="20"/>
  <c r="K131" i="20"/>
  <c r="B131" i="20" s="1"/>
  <c r="Q131" i="20"/>
  <c r="K166" i="20"/>
  <c r="B166" i="20" s="1"/>
  <c r="Q166" i="20"/>
  <c r="K22" i="20"/>
  <c r="B22" i="20" s="1"/>
  <c r="Q22" i="20"/>
  <c r="K285" i="20"/>
  <c r="B285" i="20" s="1"/>
  <c r="Q285" i="20"/>
  <c r="K141" i="20"/>
  <c r="B141" i="20" s="1"/>
  <c r="Q141" i="20"/>
  <c r="Q112" i="20"/>
  <c r="K112" i="20"/>
  <c r="B112" i="20" s="1"/>
  <c r="K176" i="20"/>
  <c r="B176" i="20" s="1"/>
  <c r="Q176" i="20"/>
  <c r="K32" i="20"/>
  <c r="B32" i="20" s="1"/>
  <c r="Q32" i="20"/>
  <c r="I279" i="20"/>
  <c r="I294" i="20"/>
  <c r="I137" i="20"/>
  <c r="I97" i="20"/>
  <c r="I182" i="20"/>
  <c r="I241" i="20"/>
  <c r="S10" i="20"/>
  <c r="I27" i="20"/>
  <c r="G11" i="20"/>
  <c r="I125" i="20"/>
  <c r="I123" i="20"/>
  <c r="T17" i="20"/>
  <c r="I78" i="20"/>
  <c r="I181" i="20"/>
  <c r="M13" i="20"/>
  <c r="I258" i="20"/>
  <c r="I85" i="20"/>
  <c r="I138" i="20"/>
  <c r="N11" i="20"/>
  <c r="I211" i="20"/>
  <c r="I62" i="20"/>
  <c r="I132" i="20"/>
  <c r="I252" i="20"/>
  <c r="L11" i="20"/>
  <c r="R8" i="20" s="1"/>
  <c r="I146" i="20"/>
  <c r="I270" i="20"/>
  <c r="I198" i="20"/>
  <c r="I271" i="20"/>
  <c r="I210" i="20"/>
  <c r="I51" i="20"/>
  <c r="I187" i="20"/>
  <c r="I259" i="20"/>
  <c r="I218" i="20"/>
  <c r="T10" i="20"/>
  <c r="I99" i="20"/>
  <c r="S17" i="20"/>
  <c r="I63" i="20"/>
  <c r="I113" i="20"/>
  <c r="I40" i="20"/>
  <c r="J11" i="20"/>
  <c r="I232" i="20"/>
  <c r="I207" i="20"/>
  <c r="L20" i="20"/>
  <c r="R17" i="20" s="1"/>
  <c r="I98" i="20"/>
  <c r="I109" i="20"/>
  <c r="I139" i="20"/>
  <c r="I286" i="20"/>
  <c r="I282" i="20"/>
  <c r="I193" i="20"/>
  <c r="I31" i="20"/>
  <c r="O13" i="20"/>
  <c r="I186" i="20"/>
  <c r="T8" i="20"/>
  <c r="I290" i="20"/>
  <c r="N20" i="20"/>
  <c r="I111" i="20"/>
  <c r="I228" i="20"/>
  <c r="I247" i="20"/>
  <c r="I103" i="20"/>
  <c r="I246" i="20"/>
  <c r="I102" i="20"/>
  <c r="I233" i="20"/>
  <c r="I89" i="20"/>
  <c r="I278" i="20"/>
  <c r="I172" i="20"/>
  <c r="I49" i="20"/>
  <c r="I72" i="20"/>
  <c r="I107" i="20"/>
  <c r="I142" i="20"/>
  <c r="I261" i="20"/>
  <c r="I117" i="20"/>
  <c r="I55" i="20"/>
  <c r="I206" i="20"/>
  <c r="I295" i="20"/>
  <c r="I231" i="20"/>
  <c r="I251" i="20"/>
  <c r="I196" i="20"/>
  <c r="I216" i="20"/>
  <c r="I152" i="20"/>
  <c r="I296" i="20"/>
  <c r="I87" i="20"/>
  <c r="E259" i="20"/>
  <c r="D259" i="20"/>
  <c r="L259" i="20"/>
  <c r="P259" i="20"/>
  <c r="J259" i="20"/>
  <c r="F259" i="20"/>
  <c r="G259" i="20"/>
  <c r="H259" i="20"/>
  <c r="F115" i="20"/>
  <c r="D115" i="20"/>
  <c r="L115" i="20"/>
  <c r="P115" i="20"/>
  <c r="J115" i="20"/>
  <c r="G115" i="20"/>
  <c r="H115" i="20"/>
  <c r="E115" i="20"/>
  <c r="E258" i="20"/>
  <c r="D258" i="20"/>
  <c r="J258" i="20"/>
  <c r="F258" i="20"/>
  <c r="P258" i="20"/>
  <c r="H258" i="20"/>
  <c r="L258" i="20"/>
  <c r="G258" i="20"/>
  <c r="F114" i="20"/>
  <c r="D114" i="20"/>
  <c r="E114" i="20"/>
  <c r="G114" i="20"/>
  <c r="P114" i="20"/>
  <c r="J114" i="20"/>
  <c r="L114" i="20"/>
  <c r="H114" i="20"/>
  <c r="F245" i="20"/>
  <c r="D245" i="20"/>
  <c r="L245" i="20"/>
  <c r="H245" i="20"/>
  <c r="E245" i="20"/>
  <c r="J245" i="20"/>
  <c r="G245" i="20"/>
  <c r="P245" i="20"/>
  <c r="F101" i="20"/>
  <c r="D101" i="20"/>
  <c r="L101" i="20"/>
  <c r="P101" i="20"/>
  <c r="E101" i="20"/>
  <c r="G101" i="20"/>
  <c r="J101" i="20"/>
  <c r="H101" i="20"/>
  <c r="E243" i="20"/>
  <c r="D243" i="20"/>
  <c r="P243" i="20"/>
  <c r="L243" i="20"/>
  <c r="J243" i="20"/>
  <c r="F243" i="20"/>
  <c r="H243" i="20"/>
  <c r="G243" i="20"/>
  <c r="D99" i="20"/>
  <c r="E99" i="20"/>
  <c r="L99" i="20"/>
  <c r="P99" i="20"/>
  <c r="J99" i="20"/>
  <c r="H99" i="20"/>
  <c r="F99" i="20"/>
  <c r="G99" i="20"/>
  <c r="F290" i="20"/>
  <c r="J290" i="20"/>
  <c r="P290" i="20"/>
  <c r="H290" i="20"/>
  <c r="G290" i="20"/>
  <c r="L290" i="20"/>
  <c r="E290" i="20"/>
  <c r="D290" i="20"/>
  <c r="G146" i="20"/>
  <c r="L146" i="20"/>
  <c r="F146" i="20"/>
  <c r="J146" i="20"/>
  <c r="P146" i="20"/>
  <c r="H146" i="20"/>
  <c r="E146" i="20"/>
  <c r="D146" i="20"/>
  <c r="E208" i="20"/>
  <c r="D208" i="20"/>
  <c r="H208" i="20"/>
  <c r="L208" i="20"/>
  <c r="F208" i="20"/>
  <c r="J208" i="20"/>
  <c r="P208" i="20"/>
  <c r="G208" i="20"/>
  <c r="F205" i="20"/>
  <c r="H205" i="20"/>
  <c r="E205" i="20"/>
  <c r="L205" i="20"/>
  <c r="P205" i="20"/>
  <c r="J205" i="20"/>
  <c r="G205" i="20"/>
  <c r="D205" i="20"/>
  <c r="D61" i="20"/>
  <c r="E61" i="20"/>
  <c r="J61" i="20"/>
  <c r="P61" i="20"/>
  <c r="L61" i="20"/>
  <c r="H61" i="20"/>
  <c r="G61" i="20"/>
  <c r="F61" i="20"/>
  <c r="J228" i="20"/>
  <c r="P228" i="20"/>
  <c r="F228" i="20"/>
  <c r="H228" i="20"/>
  <c r="L228" i="20"/>
  <c r="E228" i="20"/>
  <c r="D228" i="20"/>
  <c r="G228" i="20"/>
  <c r="H84" i="20"/>
  <c r="F84" i="20"/>
  <c r="J84" i="20"/>
  <c r="E84" i="20"/>
  <c r="P84" i="20"/>
  <c r="L84" i="20"/>
  <c r="D84" i="20"/>
  <c r="G84" i="20"/>
  <c r="H263" i="20"/>
  <c r="D263" i="20"/>
  <c r="F263" i="20"/>
  <c r="P263" i="20"/>
  <c r="L263" i="20"/>
  <c r="G263" i="20"/>
  <c r="J263" i="20"/>
  <c r="E263" i="20"/>
  <c r="G119" i="20"/>
  <c r="P119" i="20"/>
  <c r="H119" i="20"/>
  <c r="J119" i="20"/>
  <c r="L119" i="20"/>
  <c r="F119" i="20"/>
  <c r="D119" i="20"/>
  <c r="E119" i="20"/>
  <c r="G298" i="20"/>
  <c r="E298" i="20"/>
  <c r="P298" i="20"/>
  <c r="L298" i="20"/>
  <c r="H298" i="20"/>
  <c r="F298" i="20"/>
  <c r="D298" i="20"/>
  <c r="J298" i="20"/>
  <c r="E154" i="20"/>
  <c r="P154" i="20"/>
  <c r="H154" i="20"/>
  <c r="L154" i="20"/>
  <c r="F154" i="20"/>
  <c r="J154" i="20"/>
  <c r="D154" i="20"/>
  <c r="G154" i="20"/>
  <c r="F280" i="20"/>
  <c r="E280" i="20"/>
  <c r="H280" i="20"/>
  <c r="D280" i="20"/>
  <c r="P280" i="20"/>
  <c r="L280" i="20"/>
  <c r="G280" i="20"/>
  <c r="J280" i="20"/>
  <c r="E273" i="20"/>
  <c r="L273" i="20"/>
  <c r="H273" i="20"/>
  <c r="P273" i="20"/>
  <c r="J273" i="20"/>
  <c r="F273" i="20"/>
  <c r="G273" i="20"/>
  <c r="D273" i="20"/>
  <c r="F129" i="20"/>
  <c r="H129" i="20"/>
  <c r="E129" i="20"/>
  <c r="G129" i="20"/>
  <c r="P129" i="20"/>
  <c r="L129" i="20"/>
  <c r="J129" i="20"/>
  <c r="D129" i="20"/>
  <c r="D14" i="20"/>
  <c r="J14" i="20"/>
  <c r="G14" i="20"/>
  <c r="H14" i="20"/>
  <c r="E14" i="20"/>
  <c r="F14" i="20"/>
  <c r="D164" i="20"/>
  <c r="E164" i="20"/>
  <c r="P164" i="20"/>
  <c r="J164" i="20"/>
  <c r="H164" i="20"/>
  <c r="G164" i="20"/>
  <c r="F164" i="20"/>
  <c r="L164" i="20"/>
  <c r="F247" i="20"/>
  <c r="D247" i="20"/>
  <c r="P247" i="20"/>
  <c r="L247" i="20"/>
  <c r="G247" i="20"/>
  <c r="J247" i="20"/>
  <c r="E247" i="20"/>
  <c r="H247" i="20"/>
  <c r="D103" i="20"/>
  <c r="H103" i="20"/>
  <c r="L103" i="20"/>
  <c r="G103" i="20"/>
  <c r="F103" i="20"/>
  <c r="J103" i="20"/>
  <c r="E103" i="20"/>
  <c r="P103" i="20"/>
  <c r="F246" i="20"/>
  <c r="D246" i="20"/>
  <c r="E246" i="20"/>
  <c r="G246" i="20"/>
  <c r="L246" i="20"/>
  <c r="P246" i="20"/>
  <c r="H246" i="20"/>
  <c r="J246" i="20"/>
  <c r="D102" i="20"/>
  <c r="J102" i="20"/>
  <c r="L102" i="20"/>
  <c r="P102" i="20"/>
  <c r="H102" i="20"/>
  <c r="E102" i="20"/>
  <c r="G102" i="20"/>
  <c r="F102" i="20"/>
  <c r="E233" i="20"/>
  <c r="D233" i="20"/>
  <c r="F233" i="20"/>
  <c r="G233" i="20"/>
  <c r="P233" i="20"/>
  <c r="L233" i="20"/>
  <c r="J233" i="20"/>
  <c r="H233" i="20"/>
  <c r="E89" i="20"/>
  <c r="D89" i="20"/>
  <c r="J89" i="20"/>
  <c r="G89" i="20"/>
  <c r="P89" i="20"/>
  <c r="H89" i="20"/>
  <c r="F89" i="20"/>
  <c r="L89" i="20"/>
  <c r="G231" i="20"/>
  <c r="D231" i="20"/>
  <c r="E231" i="20"/>
  <c r="P231" i="20"/>
  <c r="L231" i="20"/>
  <c r="J231" i="20"/>
  <c r="H231" i="20"/>
  <c r="F231" i="20"/>
  <c r="E87" i="20"/>
  <c r="G87" i="20"/>
  <c r="L87" i="20"/>
  <c r="D87" i="20"/>
  <c r="P87" i="20"/>
  <c r="H87" i="20"/>
  <c r="J87" i="20"/>
  <c r="F87" i="20"/>
  <c r="L278" i="20"/>
  <c r="G278" i="20"/>
  <c r="H278" i="20"/>
  <c r="J278" i="20"/>
  <c r="P278" i="20"/>
  <c r="D278" i="20"/>
  <c r="E278" i="20"/>
  <c r="F278" i="20"/>
  <c r="J134" i="20"/>
  <c r="H134" i="20"/>
  <c r="G134" i="20"/>
  <c r="L134" i="20"/>
  <c r="F134" i="20"/>
  <c r="P134" i="20"/>
  <c r="D134" i="20"/>
  <c r="E134" i="20"/>
  <c r="E172" i="20"/>
  <c r="L172" i="20"/>
  <c r="F172" i="20"/>
  <c r="D172" i="20"/>
  <c r="P172" i="20"/>
  <c r="H172" i="20"/>
  <c r="J172" i="20"/>
  <c r="G172" i="20"/>
  <c r="D193" i="20"/>
  <c r="H193" i="20"/>
  <c r="P193" i="20"/>
  <c r="J193" i="20"/>
  <c r="F193" i="20"/>
  <c r="G193" i="20"/>
  <c r="E193" i="20"/>
  <c r="L193" i="20"/>
  <c r="P49" i="20"/>
  <c r="L49" i="20"/>
  <c r="F49" i="20"/>
  <c r="G49" i="20"/>
  <c r="E49" i="20"/>
  <c r="H49" i="20"/>
  <c r="J49" i="20"/>
  <c r="D49" i="20"/>
  <c r="J216" i="20"/>
  <c r="P216" i="20"/>
  <c r="L216" i="20"/>
  <c r="H216" i="20"/>
  <c r="F216" i="20"/>
  <c r="D216" i="20"/>
  <c r="G216" i="20"/>
  <c r="E216" i="20"/>
  <c r="G72" i="20"/>
  <c r="J72" i="20"/>
  <c r="L72" i="20"/>
  <c r="E72" i="20"/>
  <c r="D72" i="20"/>
  <c r="F72" i="20"/>
  <c r="H72" i="20"/>
  <c r="P72" i="20"/>
  <c r="F251" i="20"/>
  <c r="E251" i="20"/>
  <c r="P251" i="20"/>
  <c r="L251" i="20"/>
  <c r="H251" i="20"/>
  <c r="G251" i="20"/>
  <c r="J251" i="20"/>
  <c r="D251" i="20"/>
  <c r="P107" i="20"/>
  <c r="H107" i="20"/>
  <c r="G107" i="20"/>
  <c r="J107" i="20"/>
  <c r="F107" i="20"/>
  <c r="D107" i="20"/>
  <c r="E107" i="20"/>
  <c r="L107" i="20"/>
  <c r="E286" i="20"/>
  <c r="L286" i="20"/>
  <c r="P286" i="20"/>
  <c r="J286" i="20"/>
  <c r="H286" i="20"/>
  <c r="G286" i="20"/>
  <c r="D286" i="20"/>
  <c r="F286" i="20"/>
  <c r="E142" i="20"/>
  <c r="F142" i="20"/>
  <c r="J142" i="20"/>
  <c r="G142" i="20"/>
  <c r="H142" i="20"/>
  <c r="P142" i="20"/>
  <c r="D142" i="20"/>
  <c r="L142" i="20"/>
  <c r="E196" i="20"/>
  <c r="J196" i="20"/>
  <c r="F196" i="20"/>
  <c r="D196" i="20"/>
  <c r="G196" i="20"/>
  <c r="L196" i="20"/>
  <c r="H196" i="20"/>
  <c r="P196" i="20"/>
  <c r="E261" i="20"/>
  <c r="G261" i="20"/>
  <c r="P261" i="20"/>
  <c r="L261" i="20"/>
  <c r="H261" i="20"/>
  <c r="D261" i="20"/>
  <c r="J261" i="20"/>
  <c r="F261" i="20"/>
  <c r="J117" i="20"/>
  <c r="D117" i="20"/>
  <c r="P117" i="20"/>
  <c r="H117" i="20"/>
  <c r="L117" i="20"/>
  <c r="E117" i="20"/>
  <c r="G117" i="20"/>
  <c r="F117" i="20"/>
  <c r="G296" i="20"/>
  <c r="E296" i="20"/>
  <c r="D296" i="20"/>
  <c r="L296" i="20"/>
  <c r="P296" i="20"/>
  <c r="F296" i="20"/>
  <c r="H296" i="20"/>
  <c r="J296" i="20"/>
  <c r="G152" i="20"/>
  <c r="F152" i="20"/>
  <c r="E152" i="20"/>
  <c r="D152" i="20"/>
  <c r="J152" i="20"/>
  <c r="P152" i="20"/>
  <c r="H152" i="20"/>
  <c r="L152" i="20"/>
  <c r="E235" i="20"/>
  <c r="D235" i="20"/>
  <c r="F235" i="20"/>
  <c r="P235" i="20"/>
  <c r="G235" i="20"/>
  <c r="J235" i="20"/>
  <c r="H235" i="20"/>
  <c r="L235" i="20"/>
  <c r="F91" i="20"/>
  <c r="D91" i="20"/>
  <c r="P91" i="20"/>
  <c r="J91" i="20"/>
  <c r="L91" i="20"/>
  <c r="E91" i="20"/>
  <c r="H91" i="20"/>
  <c r="G91" i="20"/>
  <c r="G234" i="20"/>
  <c r="F234" i="20"/>
  <c r="D234" i="20"/>
  <c r="J234" i="20"/>
  <c r="E234" i="20"/>
  <c r="P234" i="20"/>
  <c r="L234" i="20"/>
  <c r="H234" i="20"/>
  <c r="E90" i="20"/>
  <c r="F90" i="20"/>
  <c r="D90" i="20"/>
  <c r="J90" i="20"/>
  <c r="P90" i="20"/>
  <c r="G90" i="20"/>
  <c r="H90" i="20"/>
  <c r="L90" i="20"/>
  <c r="E221" i="20"/>
  <c r="D221" i="20"/>
  <c r="H221" i="20"/>
  <c r="P221" i="20"/>
  <c r="L221" i="20"/>
  <c r="J221" i="20"/>
  <c r="G221" i="20"/>
  <c r="F221" i="20"/>
  <c r="F77" i="20"/>
  <c r="D77" i="20"/>
  <c r="E77" i="20"/>
  <c r="P77" i="20"/>
  <c r="H77" i="20"/>
  <c r="L77" i="20"/>
  <c r="J77" i="20"/>
  <c r="G77" i="20"/>
  <c r="E219" i="20"/>
  <c r="J219" i="20"/>
  <c r="P219" i="20"/>
  <c r="L219" i="20"/>
  <c r="G219" i="20"/>
  <c r="H219" i="20"/>
  <c r="F219" i="20"/>
  <c r="D219" i="20"/>
  <c r="E75" i="20"/>
  <c r="D75" i="20"/>
  <c r="L75" i="20"/>
  <c r="P75" i="20"/>
  <c r="H75" i="20"/>
  <c r="J75" i="20"/>
  <c r="F75" i="20"/>
  <c r="G75" i="20"/>
  <c r="J266" i="20"/>
  <c r="L266" i="20"/>
  <c r="G266" i="20"/>
  <c r="D266" i="20"/>
  <c r="E266" i="20"/>
  <c r="H266" i="20"/>
  <c r="P266" i="20"/>
  <c r="F266" i="20"/>
  <c r="G122" i="20"/>
  <c r="L122" i="20"/>
  <c r="F122" i="20"/>
  <c r="J122" i="20"/>
  <c r="P122" i="20"/>
  <c r="H122" i="20"/>
  <c r="E122" i="20"/>
  <c r="D122" i="20"/>
  <c r="G52" i="20"/>
  <c r="H52" i="20"/>
  <c r="D52" i="20"/>
  <c r="E52" i="20"/>
  <c r="L52" i="20"/>
  <c r="P52" i="20"/>
  <c r="J52" i="20"/>
  <c r="F52" i="20"/>
  <c r="L181" i="20"/>
  <c r="H181" i="20"/>
  <c r="F181" i="20"/>
  <c r="J181" i="20"/>
  <c r="E181" i="20"/>
  <c r="P181" i="20"/>
  <c r="G181" i="20"/>
  <c r="D181" i="20"/>
  <c r="P37" i="20"/>
  <c r="L37" i="20"/>
  <c r="J37" i="20"/>
  <c r="H37" i="20"/>
  <c r="G37" i="20"/>
  <c r="E37" i="20"/>
  <c r="D37" i="20"/>
  <c r="F37" i="20"/>
  <c r="J204" i="20"/>
  <c r="G204" i="20"/>
  <c r="F204" i="20"/>
  <c r="P204" i="20"/>
  <c r="L204" i="20"/>
  <c r="H204" i="20"/>
  <c r="D204" i="20"/>
  <c r="E204" i="20"/>
  <c r="L60" i="20"/>
  <c r="H60" i="20"/>
  <c r="G60" i="20"/>
  <c r="F60" i="20"/>
  <c r="P60" i="20"/>
  <c r="J60" i="20"/>
  <c r="E60" i="20"/>
  <c r="D60" i="20"/>
  <c r="P239" i="20"/>
  <c r="L239" i="20"/>
  <c r="H239" i="20"/>
  <c r="G239" i="20"/>
  <c r="F239" i="20"/>
  <c r="D239" i="20"/>
  <c r="J239" i="20"/>
  <c r="E239" i="20"/>
  <c r="H95" i="20"/>
  <c r="J95" i="20"/>
  <c r="L95" i="20"/>
  <c r="F95" i="20"/>
  <c r="D95" i="20"/>
  <c r="E95" i="20"/>
  <c r="P95" i="20"/>
  <c r="G95" i="20"/>
  <c r="E274" i="20"/>
  <c r="F274" i="20"/>
  <c r="J274" i="20"/>
  <c r="H274" i="20"/>
  <c r="D274" i="20"/>
  <c r="G274" i="20"/>
  <c r="L274" i="20"/>
  <c r="P274" i="20"/>
  <c r="P130" i="20"/>
  <c r="J130" i="20"/>
  <c r="F130" i="20"/>
  <c r="H130" i="20"/>
  <c r="L130" i="20"/>
  <c r="D130" i="20"/>
  <c r="G130" i="20"/>
  <c r="E130" i="20"/>
  <c r="E160" i="20"/>
  <c r="D160" i="20"/>
  <c r="J160" i="20"/>
  <c r="H160" i="20"/>
  <c r="G160" i="20"/>
  <c r="L160" i="20"/>
  <c r="F160" i="20"/>
  <c r="P160" i="20"/>
  <c r="E249" i="20"/>
  <c r="F249" i="20"/>
  <c r="P249" i="20"/>
  <c r="L249" i="20"/>
  <c r="G249" i="20"/>
  <c r="J249" i="20"/>
  <c r="D249" i="20"/>
  <c r="H249" i="20"/>
  <c r="E105" i="20"/>
  <c r="P105" i="20"/>
  <c r="L105" i="20"/>
  <c r="G105" i="20"/>
  <c r="J105" i="20"/>
  <c r="D105" i="20"/>
  <c r="F105" i="20"/>
  <c r="H105" i="20"/>
  <c r="F284" i="20"/>
  <c r="E284" i="20"/>
  <c r="D284" i="20"/>
  <c r="G284" i="20"/>
  <c r="L284" i="20"/>
  <c r="P284" i="20"/>
  <c r="H284" i="20"/>
  <c r="J284" i="20"/>
  <c r="E140" i="20"/>
  <c r="J140" i="20"/>
  <c r="L140" i="20"/>
  <c r="P140" i="20"/>
  <c r="H140" i="20"/>
  <c r="F140" i="20"/>
  <c r="G140" i="20"/>
  <c r="D140" i="20"/>
  <c r="E223" i="20"/>
  <c r="D223" i="20"/>
  <c r="J223" i="20"/>
  <c r="P223" i="20"/>
  <c r="L223" i="20"/>
  <c r="F223" i="20"/>
  <c r="G223" i="20"/>
  <c r="H223" i="20"/>
  <c r="F79" i="20"/>
  <c r="D79" i="20"/>
  <c r="P79" i="20"/>
  <c r="L79" i="20"/>
  <c r="G79" i="20"/>
  <c r="H79" i="20"/>
  <c r="E79" i="20"/>
  <c r="J79" i="20"/>
  <c r="E222" i="20"/>
  <c r="D222" i="20"/>
  <c r="F222" i="20"/>
  <c r="J222" i="20"/>
  <c r="L222" i="20"/>
  <c r="P222" i="20"/>
  <c r="G222" i="20"/>
  <c r="H222" i="20"/>
  <c r="F78" i="20"/>
  <c r="E78" i="20"/>
  <c r="D78" i="20"/>
  <c r="H78" i="20"/>
  <c r="G78" i="20"/>
  <c r="J78" i="20"/>
  <c r="P78" i="20"/>
  <c r="L78" i="20"/>
  <c r="E209" i="20"/>
  <c r="D209" i="20"/>
  <c r="F209" i="20"/>
  <c r="L209" i="20"/>
  <c r="J209" i="20"/>
  <c r="P209" i="20"/>
  <c r="G209" i="20"/>
  <c r="H209" i="20"/>
  <c r="F65" i="20"/>
  <c r="E65" i="20"/>
  <c r="D65" i="20"/>
  <c r="L65" i="20"/>
  <c r="P65" i="20"/>
  <c r="J65" i="20"/>
  <c r="G65" i="20"/>
  <c r="H65" i="20"/>
  <c r="E207" i="20"/>
  <c r="L207" i="20"/>
  <c r="P207" i="20"/>
  <c r="J207" i="20"/>
  <c r="G207" i="20"/>
  <c r="D207" i="20"/>
  <c r="H207" i="20"/>
  <c r="F207" i="20"/>
  <c r="D63" i="20"/>
  <c r="E63" i="20"/>
  <c r="P63" i="20"/>
  <c r="H63" i="20"/>
  <c r="J63" i="20"/>
  <c r="G63" i="20"/>
  <c r="F63" i="20"/>
  <c r="L63" i="20"/>
  <c r="F254" i="20"/>
  <c r="J254" i="20"/>
  <c r="P254" i="20"/>
  <c r="H254" i="20"/>
  <c r="G254" i="20"/>
  <c r="D254" i="20"/>
  <c r="E254" i="20"/>
  <c r="L254" i="20"/>
  <c r="J110" i="20"/>
  <c r="H110" i="20"/>
  <c r="G110" i="20"/>
  <c r="L110" i="20"/>
  <c r="F110" i="20"/>
  <c r="E110" i="20"/>
  <c r="D110" i="20"/>
  <c r="P110" i="20"/>
  <c r="E19" i="20"/>
  <c r="D19" i="20"/>
  <c r="F19" i="20"/>
  <c r="J19" i="20"/>
  <c r="G19" i="20"/>
  <c r="H19" i="20"/>
  <c r="P169" i="20"/>
  <c r="L169" i="20"/>
  <c r="G169" i="20"/>
  <c r="J169" i="20"/>
  <c r="E169" i="20"/>
  <c r="H169" i="20"/>
  <c r="D169" i="20"/>
  <c r="F169" i="20"/>
  <c r="L25" i="20"/>
  <c r="J25" i="20"/>
  <c r="D25" i="20"/>
  <c r="H25" i="20"/>
  <c r="P25" i="20"/>
  <c r="G25" i="20"/>
  <c r="F25" i="20"/>
  <c r="E25" i="20"/>
  <c r="P192" i="20"/>
  <c r="J192" i="20"/>
  <c r="F192" i="20"/>
  <c r="L192" i="20"/>
  <c r="G192" i="20"/>
  <c r="D192" i="20"/>
  <c r="E192" i="20"/>
  <c r="H192" i="20"/>
  <c r="P48" i="20"/>
  <c r="L48" i="20"/>
  <c r="F48" i="20"/>
  <c r="H48" i="20"/>
  <c r="J48" i="20"/>
  <c r="G48" i="20"/>
  <c r="E48" i="20"/>
  <c r="D48" i="20"/>
  <c r="L227" i="20"/>
  <c r="H227" i="20"/>
  <c r="G227" i="20"/>
  <c r="D227" i="20"/>
  <c r="E227" i="20"/>
  <c r="P227" i="20"/>
  <c r="J227" i="20"/>
  <c r="F227" i="20"/>
  <c r="G83" i="20"/>
  <c r="D83" i="20"/>
  <c r="E83" i="20"/>
  <c r="P83" i="20"/>
  <c r="H83" i="20"/>
  <c r="J83" i="20"/>
  <c r="F83" i="20"/>
  <c r="L83" i="20"/>
  <c r="G262" i="20"/>
  <c r="E262" i="20"/>
  <c r="P262" i="20"/>
  <c r="H262" i="20"/>
  <c r="J262" i="20"/>
  <c r="L262" i="20"/>
  <c r="F262" i="20"/>
  <c r="D262" i="20"/>
  <c r="H118" i="20"/>
  <c r="L118" i="20"/>
  <c r="F118" i="20"/>
  <c r="J118" i="20"/>
  <c r="D118" i="20"/>
  <c r="E118" i="20"/>
  <c r="P118" i="20"/>
  <c r="G118" i="20"/>
  <c r="E148" i="20"/>
  <c r="G148" i="20"/>
  <c r="H148" i="20"/>
  <c r="P148" i="20"/>
  <c r="D148" i="20"/>
  <c r="L148" i="20"/>
  <c r="J148" i="20"/>
  <c r="F148" i="20"/>
  <c r="E237" i="20"/>
  <c r="P237" i="20"/>
  <c r="H237" i="20"/>
  <c r="L237" i="20"/>
  <c r="J237" i="20"/>
  <c r="G237" i="20"/>
  <c r="D237" i="20"/>
  <c r="F237" i="20"/>
  <c r="F93" i="20"/>
  <c r="J93" i="20"/>
  <c r="H93" i="20"/>
  <c r="D93" i="20"/>
  <c r="L93" i="20"/>
  <c r="P93" i="20"/>
  <c r="G93" i="20"/>
  <c r="E93" i="20"/>
  <c r="F272" i="20"/>
  <c r="E272" i="20"/>
  <c r="D272" i="20"/>
  <c r="L272" i="20"/>
  <c r="P272" i="20"/>
  <c r="J272" i="20"/>
  <c r="G272" i="20"/>
  <c r="H272" i="20"/>
  <c r="E128" i="20"/>
  <c r="D128" i="20"/>
  <c r="L128" i="20"/>
  <c r="P128" i="20"/>
  <c r="J128" i="20"/>
  <c r="F128" i="20"/>
  <c r="H128" i="20"/>
  <c r="G128" i="20"/>
  <c r="E211" i="20"/>
  <c r="H211" i="20"/>
  <c r="F211" i="20"/>
  <c r="D211" i="20"/>
  <c r="L211" i="20"/>
  <c r="J211" i="20"/>
  <c r="G211" i="20"/>
  <c r="P211" i="20"/>
  <c r="D67" i="20"/>
  <c r="G67" i="20"/>
  <c r="E67" i="20"/>
  <c r="P67" i="20"/>
  <c r="H67" i="20"/>
  <c r="F67" i="20"/>
  <c r="J67" i="20"/>
  <c r="L67" i="20"/>
  <c r="E210" i="20"/>
  <c r="D210" i="20"/>
  <c r="F210" i="20"/>
  <c r="H210" i="20"/>
  <c r="J210" i="20"/>
  <c r="G210" i="20"/>
  <c r="P210" i="20"/>
  <c r="L210" i="20"/>
  <c r="D66" i="20"/>
  <c r="E66" i="20"/>
  <c r="P66" i="20"/>
  <c r="G66" i="20"/>
  <c r="F66" i="20"/>
  <c r="J66" i="20"/>
  <c r="L66" i="20"/>
  <c r="H66" i="20"/>
  <c r="E197" i="20"/>
  <c r="D197" i="20"/>
  <c r="G197" i="20"/>
  <c r="F197" i="20"/>
  <c r="H197" i="20"/>
  <c r="P197" i="20"/>
  <c r="L197" i="20"/>
  <c r="J197" i="20"/>
  <c r="F53" i="20"/>
  <c r="D53" i="20"/>
  <c r="H53" i="20"/>
  <c r="L53" i="20"/>
  <c r="J53" i="20"/>
  <c r="G53" i="20"/>
  <c r="P53" i="20"/>
  <c r="E53" i="20"/>
  <c r="E195" i="20"/>
  <c r="D195" i="20"/>
  <c r="L195" i="20"/>
  <c r="J195" i="20"/>
  <c r="F195" i="20"/>
  <c r="G195" i="20"/>
  <c r="P195" i="20"/>
  <c r="H195" i="20"/>
  <c r="D51" i="20"/>
  <c r="E51" i="20"/>
  <c r="L51" i="20"/>
  <c r="P51" i="20"/>
  <c r="H51" i="20"/>
  <c r="F51" i="20"/>
  <c r="J51" i="20"/>
  <c r="G51" i="20"/>
  <c r="J242" i="20"/>
  <c r="P242" i="20"/>
  <c r="G242" i="20"/>
  <c r="H242" i="20"/>
  <c r="D242" i="20"/>
  <c r="E242" i="20"/>
  <c r="F242" i="20"/>
  <c r="L242" i="20"/>
  <c r="E98" i="20"/>
  <c r="G98" i="20"/>
  <c r="L98" i="20"/>
  <c r="F98" i="20"/>
  <c r="P98" i="20"/>
  <c r="H98" i="20"/>
  <c r="J98" i="20"/>
  <c r="D98" i="20"/>
  <c r="P301" i="20"/>
  <c r="G301" i="20"/>
  <c r="F301" i="20"/>
  <c r="L301" i="20"/>
  <c r="E301" i="20"/>
  <c r="D301" i="20"/>
  <c r="J301" i="20"/>
  <c r="H301" i="20"/>
  <c r="F157" i="20"/>
  <c r="L157" i="20"/>
  <c r="E157" i="20"/>
  <c r="J157" i="20"/>
  <c r="P157" i="20"/>
  <c r="H157" i="20"/>
  <c r="G157" i="20"/>
  <c r="D157" i="20"/>
  <c r="E256" i="20"/>
  <c r="D256" i="20"/>
  <c r="F256" i="20"/>
  <c r="P256" i="20"/>
  <c r="J256" i="20"/>
  <c r="L256" i="20"/>
  <c r="H256" i="20"/>
  <c r="G256" i="20"/>
  <c r="L180" i="20"/>
  <c r="P180" i="20"/>
  <c r="H180" i="20"/>
  <c r="F180" i="20"/>
  <c r="J180" i="20"/>
  <c r="G180" i="20"/>
  <c r="D180" i="20"/>
  <c r="E180" i="20"/>
  <c r="L36" i="20"/>
  <c r="H36" i="20"/>
  <c r="F36" i="20"/>
  <c r="E36" i="20"/>
  <c r="P36" i="20"/>
  <c r="D36" i="20"/>
  <c r="G36" i="20"/>
  <c r="J36" i="20"/>
  <c r="G215" i="20"/>
  <c r="F215" i="20"/>
  <c r="E215" i="20"/>
  <c r="P215" i="20"/>
  <c r="J215" i="20"/>
  <c r="L215" i="20"/>
  <c r="H215" i="20"/>
  <c r="D215" i="20"/>
  <c r="H71" i="20"/>
  <c r="J71" i="20"/>
  <c r="F71" i="20"/>
  <c r="L71" i="20"/>
  <c r="P71" i="20"/>
  <c r="E71" i="20"/>
  <c r="D71" i="20"/>
  <c r="G71" i="20"/>
  <c r="G250" i="20"/>
  <c r="E250" i="20"/>
  <c r="L250" i="20"/>
  <c r="F250" i="20"/>
  <c r="P250" i="20"/>
  <c r="D250" i="20"/>
  <c r="H250" i="20"/>
  <c r="J250" i="20"/>
  <c r="H106" i="20"/>
  <c r="G106" i="20"/>
  <c r="J106" i="20"/>
  <c r="F106" i="20"/>
  <c r="L106" i="20"/>
  <c r="E106" i="20"/>
  <c r="P106" i="20"/>
  <c r="D106" i="20"/>
  <c r="E136" i="20"/>
  <c r="D136" i="20"/>
  <c r="P136" i="20"/>
  <c r="L136" i="20"/>
  <c r="H136" i="20"/>
  <c r="F136" i="20"/>
  <c r="G136" i="20"/>
  <c r="J136" i="20"/>
  <c r="E225" i="20"/>
  <c r="J225" i="20"/>
  <c r="H225" i="20"/>
  <c r="P225" i="20"/>
  <c r="D225" i="20"/>
  <c r="F225" i="20"/>
  <c r="L225" i="20"/>
  <c r="G225" i="20"/>
  <c r="G81" i="20"/>
  <c r="P81" i="20"/>
  <c r="J81" i="20"/>
  <c r="F81" i="20"/>
  <c r="H81" i="20"/>
  <c r="E81" i="20"/>
  <c r="L81" i="20"/>
  <c r="D81" i="20"/>
  <c r="G260" i="20"/>
  <c r="E260" i="20"/>
  <c r="D260" i="20"/>
  <c r="L260" i="20"/>
  <c r="H260" i="20"/>
  <c r="P260" i="20"/>
  <c r="J260" i="20"/>
  <c r="F260" i="20"/>
  <c r="D116" i="20"/>
  <c r="G116" i="20"/>
  <c r="P116" i="20"/>
  <c r="H116" i="20"/>
  <c r="E116" i="20"/>
  <c r="L116" i="20"/>
  <c r="F116" i="20"/>
  <c r="J116" i="20"/>
  <c r="E199" i="20"/>
  <c r="D199" i="20"/>
  <c r="H199" i="20"/>
  <c r="P199" i="20"/>
  <c r="G199" i="20"/>
  <c r="J199" i="20"/>
  <c r="L199" i="20"/>
  <c r="F199" i="20"/>
  <c r="F55" i="20"/>
  <c r="D55" i="20"/>
  <c r="L55" i="20"/>
  <c r="G55" i="20"/>
  <c r="P55" i="20"/>
  <c r="E55" i="20"/>
  <c r="J55" i="20"/>
  <c r="H55" i="20"/>
  <c r="E198" i="20"/>
  <c r="D198" i="20"/>
  <c r="J198" i="20"/>
  <c r="L198" i="20"/>
  <c r="P198" i="20"/>
  <c r="H198" i="20"/>
  <c r="G198" i="20"/>
  <c r="F198" i="20"/>
  <c r="G54" i="20"/>
  <c r="F54" i="20"/>
  <c r="J54" i="20"/>
  <c r="P54" i="20"/>
  <c r="L54" i="20"/>
  <c r="H54" i="20"/>
  <c r="D54" i="20"/>
  <c r="E54" i="20"/>
  <c r="F185" i="20"/>
  <c r="D185" i="20"/>
  <c r="J185" i="20"/>
  <c r="E185" i="20"/>
  <c r="L185" i="20"/>
  <c r="G185" i="20"/>
  <c r="P185" i="20"/>
  <c r="H185" i="20"/>
  <c r="F41" i="20"/>
  <c r="D41" i="20"/>
  <c r="E41" i="20"/>
  <c r="L41" i="20"/>
  <c r="J41" i="20"/>
  <c r="P41" i="20"/>
  <c r="G41" i="20"/>
  <c r="H41" i="20"/>
  <c r="E183" i="20"/>
  <c r="D183" i="20"/>
  <c r="G183" i="20"/>
  <c r="P183" i="20"/>
  <c r="H183" i="20"/>
  <c r="J183" i="20"/>
  <c r="L183" i="20"/>
  <c r="F183" i="20"/>
  <c r="G39" i="20"/>
  <c r="P39" i="20"/>
  <c r="H39" i="20"/>
  <c r="D39" i="20"/>
  <c r="J39" i="20"/>
  <c r="F39" i="20"/>
  <c r="L39" i="20"/>
  <c r="E39" i="20"/>
  <c r="P230" i="20"/>
  <c r="H230" i="20"/>
  <c r="G230" i="20"/>
  <c r="L230" i="20"/>
  <c r="F230" i="20"/>
  <c r="J230" i="20"/>
  <c r="D230" i="20"/>
  <c r="E230" i="20"/>
  <c r="J86" i="20"/>
  <c r="H86" i="20"/>
  <c r="G86" i="20"/>
  <c r="F86" i="20"/>
  <c r="P86" i="20"/>
  <c r="L86" i="20"/>
  <c r="E86" i="20"/>
  <c r="D86" i="20"/>
  <c r="P289" i="20"/>
  <c r="L289" i="20"/>
  <c r="F289" i="20"/>
  <c r="E289" i="20"/>
  <c r="D289" i="20"/>
  <c r="J289" i="20"/>
  <c r="H289" i="20"/>
  <c r="G289" i="20"/>
  <c r="D145" i="20"/>
  <c r="H145" i="20"/>
  <c r="P145" i="20"/>
  <c r="J145" i="20"/>
  <c r="L145" i="20"/>
  <c r="G145" i="20"/>
  <c r="E145" i="20"/>
  <c r="F145" i="20"/>
  <c r="D18" i="20"/>
  <c r="F18" i="20"/>
  <c r="J18" i="20"/>
  <c r="G18" i="20"/>
  <c r="H18" i="20"/>
  <c r="E18" i="20"/>
  <c r="L168" i="20"/>
  <c r="G168" i="20"/>
  <c r="J168" i="20"/>
  <c r="P168" i="20"/>
  <c r="F168" i="20"/>
  <c r="D168" i="20"/>
  <c r="E168" i="20"/>
  <c r="H168" i="20"/>
  <c r="G24" i="20"/>
  <c r="F24" i="20"/>
  <c r="J24" i="20"/>
  <c r="P24" i="20"/>
  <c r="L24" i="20"/>
  <c r="E24" i="20"/>
  <c r="D24" i="20"/>
  <c r="H24" i="20"/>
  <c r="P203" i="20"/>
  <c r="G203" i="20"/>
  <c r="J203" i="20"/>
  <c r="H203" i="20"/>
  <c r="D203" i="20"/>
  <c r="F203" i="20"/>
  <c r="E203" i="20"/>
  <c r="L203" i="20"/>
  <c r="P59" i="20"/>
  <c r="H59" i="20"/>
  <c r="L59" i="20"/>
  <c r="G59" i="20"/>
  <c r="D59" i="20"/>
  <c r="E59" i="20"/>
  <c r="J59" i="20"/>
  <c r="F59" i="20"/>
  <c r="E238" i="20"/>
  <c r="F238" i="20"/>
  <c r="J238" i="20"/>
  <c r="G238" i="20"/>
  <c r="L238" i="20"/>
  <c r="P238" i="20"/>
  <c r="H238" i="20"/>
  <c r="D238" i="20"/>
  <c r="J94" i="20"/>
  <c r="P94" i="20"/>
  <c r="F94" i="20"/>
  <c r="H94" i="20"/>
  <c r="E94" i="20"/>
  <c r="L94" i="20"/>
  <c r="G94" i="20"/>
  <c r="D94" i="20"/>
  <c r="F124" i="20"/>
  <c r="D124" i="20"/>
  <c r="P124" i="20"/>
  <c r="J124" i="20"/>
  <c r="H124" i="20"/>
  <c r="G124" i="20"/>
  <c r="L124" i="20"/>
  <c r="E124" i="20"/>
  <c r="G213" i="20"/>
  <c r="F213" i="20"/>
  <c r="P213" i="20"/>
  <c r="H213" i="20"/>
  <c r="E213" i="20"/>
  <c r="L213" i="20"/>
  <c r="J213" i="20"/>
  <c r="D213" i="20"/>
  <c r="J69" i="20"/>
  <c r="P69" i="20"/>
  <c r="L69" i="20"/>
  <c r="E69" i="20"/>
  <c r="G69" i="20"/>
  <c r="D69" i="20"/>
  <c r="F69" i="20"/>
  <c r="H69" i="20"/>
  <c r="G248" i="20"/>
  <c r="E248" i="20"/>
  <c r="D248" i="20"/>
  <c r="F248" i="20"/>
  <c r="L248" i="20"/>
  <c r="H248" i="20"/>
  <c r="P248" i="20"/>
  <c r="J248" i="20"/>
  <c r="D104" i="20"/>
  <c r="L104" i="20"/>
  <c r="J104" i="20"/>
  <c r="P104" i="20"/>
  <c r="F104" i="20"/>
  <c r="H104" i="20"/>
  <c r="E104" i="20"/>
  <c r="G104" i="20"/>
  <c r="F187" i="20"/>
  <c r="D187" i="20"/>
  <c r="E187" i="20"/>
  <c r="G187" i="20"/>
  <c r="L187" i="20"/>
  <c r="J187" i="20"/>
  <c r="P187" i="20"/>
  <c r="H187" i="20"/>
  <c r="F43" i="20"/>
  <c r="D43" i="20"/>
  <c r="L43" i="20"/>
  <c r="P43" i="20"/>
  <c r="H43" i="20"/>
  <c r="G43" i="20"/>
  <c r="J43" i="20"/>
  <c r="E43" i="20"/>
  <c r="F186" i="20"/>
  <c r="D186" i="20"/>
  <c r="E186" i="20"/>
  <c r="L186" i="20"/>
  <c r="G186" i="20"/>
  <c r="H186" i="20"/>
  <c r="J186" i="20"/>
  <c r="P186" i="20"/>
  <c r="F42" i="20"/>
  <c r="D42" i="20"/>
  <c r="P42" i="20"/>
  <c r="L42" i="20"/>
  <c r="H42" i="20"/>
  <c r="E42" i="20"/>
  <c r="J42" i="20"/>
  <c r="G42" i="20"/>
  <c r="E173" i="20"/>
  <c r="D173" i="20"/>
  <c r="F173" i="20"/>
  <c r="L173" i="20"/>
  <c r="J173" i="20"/>
  <c r="G173" i="20"/>
  <c r="P173" i="20"/>
  <c r="H173" i="20"/>
  <c r="E29" i="20"/>
  <c r="D29" i="20"/>
  <c r="F29" i="20"/>
  <c r="G29" i="20"/>
  <c r="H29" i="20"/>
  <c r="L29" i="20"/>
  <c r="J29" i="20"/>
  <c r="P29" i="20"/>
  <c r="E171" i="20"/>
  <c r="D171" i="20"/>
  <c r="L171" i="20"/>
  <c r="J171" i="20"/>
  <c r="F171" i="20"/>
  <c r="P171" i="20"/>
  <c r="H171" i="20"/>
  <c r="G171" i="20"/>
  <c r="J27" i="20"/>
  <c r="E27" i="20"/>
  <c r="D27" i="20"/>
  <c r="L27" i="20"/>
  <c r="P27" i="20"/>
  <c r="H27" i="20"/>
  <c r="G27" i="20"/>
  <c r="F27" i="20"/>
  <c r="L218" i="20"/>
  <c r="H218" i="20"/>
  <c r="F218" i="20"/>
  <c r="J218" i="20"/>
  <c r="P218" i="20"/>
  <c r="G218" i="20"/>
  <c r="D218" i="20"/>
  <c r="E218" i="20"/>
  <c r="G74" i="20"/>
  <c r="F74" i="20"/>
  <c r="J74" i="20"/>
  <c r="E74" i="20"/>
  <c r="P74" i="20"/>
  <c r="H74" i="20"/>
  <c r="L74" i="20"/>
  <c r="D74" i="20"/>
  <c r="D277" i="20"/>
  <c r="L277" i="20"/>
  <c r="P277" i="20"/>
  <c r="G277" i="20"/>
  <c r="F277" i="20"/>
  <c r="H277" i="20"/>
  <c r="E277" i="20"/>
  <c r="J277" i="20"/>
  <c r="L133" i="20"/>
  <c r="J133" i="20"/>
  <c r="H133" i="20"/>
  <c r="F133" i="20"/>
  <c r="E133" i="20"/>
  <c r="P133" i="20"/>
  <c r="D133" i="20"/>
  <c r="G133" i="20"/>
  <c r="P300" i="20"/>
  <c r="F300" i="20"/>
  <c r="L300" i="20"/>
  <c r="H300" i="20"/>
  <c r="J300" i="20"/>
  <c r="G300" i="20"/>
  <c r="E300" i="20"/>
  <c r="D300" i="20"/>
  <c r="H156" i="20"/>
  <c r="G156" i="20"/>
  <c r="F156" i="20"/>
  <c r="L156" i="20"/>
  <c r="J156" i="20"/>
  <c r="P156" i="20"/>
  <c r="D156" i="20"/>
  <c r="E156" i="20"/>
  <c r="E268" i="20"/>
  <c r="D268" i="20"/>
  <c r="F268" i="20"/>
  <c r="H268" i="20"/>
  <c r="G268" i="20"/>
  <c r="L268" i="20"/>
  <c r="P268" i="20"/>
  <c r="J268" i="20"/>
  <c r="L191" i="20"/>
  <c r="J191" i="20"/>
  <c r="G191" i="20"/>
  <c r="H191" i="20"/>
  <c r="F191" i="20"/>
  <c r="E191" i="20"/>
  <c r="P191" i="20"/>
  <c r="D191" i="20"/>
  <c r="L47" i="20"/>
  <c r="F47" i="20"/>
  <c r="G47" i="20"/>
  <c r="E47" i="20"/>
  <c r="P47" i="20"/>
  <c r="H47" i="20"/>
  <c r="J47" i="20"/>
  <c r="D47" i="20"/>
  <c r="E226" i="20"/>
  <c r="J226" i="20"/>
  <c r="H226" i="20"/>
  <c r="L226" i="20"/>
  <c r="P226" i="20"/>
  <c r="F226" i="20"/>
  <c r="G226" i="20"/>
  <c r="D226" i="20"/>
  <c r="E82" i="20"/>
  <c r="F82" i="20"/>
  <c r="H82" i="20"/>
  <c r="G82" i="20"/>
  <c r="J82" i="20"/>
  <c r="D82" i="20"/>
  <c r="L82" i="20"/>
  <c r="P82" i="20"/>
  <c r="E88" i="20"/>
  <c r="D88" i="20"/>
  <c r="P88" i="20"/>
  <c r="L88" i="20"/>
  <c r="H88" i="20"/>
  <c r="G88" i="20"/>
  <c r="J88" i="20"/>
  <c r="F88" i="20"/>
  <c r="E201" i="20"/>
  <c r="L201" i="20"/>
  <c r="J201" i="20"/>
  <c r="P201" i="20"/>
  <c r="F201" i="20"/>
  <c r="D201" i="20"/>
  <c r="H201" i="20"/>
  <c r="G201" i="20"/>
  <c r="F57" i="20"/>
  <c r="G57" i="20"/>
  <c r="P57" i="20"/>
  <c r="L57" i="20"/>
  <c r="H57" i="20"/>
  <c r="D57" i="20"/>
  <c r="E57" i="20"/>
  <c r="J57" i="20"/>
  <c r="F236" i="20"/>
  <c r="E236" i="20"/>
  <c r="D236" i="20"/>
  <c r="J236" i="20"/>
  <c r="L236" i="20"/>
  <c r="P236" i="20"/>
  <c r="H236" i="20"/>
  <c r="G236" i="20"/>
  <c r="E92" i="20"/>
  <c r="D92" i="20"/>
  <c r="J92" i="20"/>
  <c r="F92" i="20"/>
  <c r="L92" i="20"/>
  <c r="H92" i="20"/>
  <c r="G92" i="20"/>
  <c r="P92" i="20"/>
  <c r="E175" i="20"/>
  <c r="D175" i="20"/>
  <c r="F175" i="20"/>
  <c r="P175" i="20"/>
  <c r="G175" i="20"/>
  <c r="H175" i="20"/>
  <c r="L175" i="20"/>
  <c r="J175" i="20"/>
  <c r="L31" i="20"/>
  <c r="D31" i="20"/>
  <c r="J31" i="20"/>
  <c r="F31" i="20"/>
  <c r="P31" i="20"/>
  <c r="G31" i="20"/>
  <c r="H31" i="20"/>
  <c r="E31" i="20"/>
  <c r="E174" i="20"/>
  <c r="F174" i="20"/>
  <c r="D174" i="20"/>
  <c r="H174" i="20"/>
  <c r="G174" i="20"/>
  <c r="J174" i="20"/>
  <c r="L174" i="20"/>
  <c r="P174" i="20"/>
  <c r="L30" i="20"/>
  <c r="E30" i="20"/>
  <c r="D30" i="20"/>
  <c r="F30" i="20"/>
  <c r="J30" i="20"/>
  <c r="H30" i="20"/>
  <c r="G30" i="20"/>
  <c r="P30" i="20"/>
  <c r="E161" i="20"/>
  <c r="D161" i="20"/>
  <c r="J161" i="20"/>
  <c r="P161" i="20"/>
  <c r="G161" i="20"/>
  <c r="H161" i="20"/>
  <c r="F161" i="20"/>
  <c r="L161" i="20"/>
  <c r="E159" i="20"/>
  <c r="D159" i="20"/>
  <c r="P159" i="20"/>
  <c r="H159" i="20"/>
  <c r="J159" i="20"/>
  <c r="G159" i="20"/>
  <c r="L159" i="20"/>
  <c r="F159" i="20"/>
  <c r="E232" i="20"/>
  <c r="D232" i="20"/>
  <c r="F232" i="20"/>
  <c r="G232" i="20"/>
  <c r="J232" i="20"/>
  <c r="H232" i="20"/>
  <c r="P232" i="20"/>
  <c r="L232" i="20"/>
  <c r="J206" i="20"/>
  <c r="L206" i="20"/>
  <c r="G206" i="20"/>
  <c r="F206" i="20"/>
  <c r="H206" i="20"/>
  <c r="D206" i="20"/>
  <c r="P206" i="20"/>
  <c r="E206" i="20"/>
  <c r="E62" i="20"/>
  <c r="J62" i="20"/>
  <c r="P62" i="20"/>
  <c r="G62" i="20"/>
  <c r="L62" i="20"/>
  <c r="F62" i="20"/>
  <c r="D62" i="20"/>
  <c r="H62" i="20"/>
  <c r="L265" i="20"/>
  <c r="J265" i="20"/>
  <c r="F265" i="20"/>
  <c r="E265" i="20"/>
  <c r="H265" i="20"/>
  <c r="D265" i="20"/>
  <c r="P265" i="20"/>
  <c r="G265" i="20"/>
  <c r="L121" i="20"/>
  <c r="G121" i="20"/>
  <c r="F121" i="20"/>
  <c r="P121" i="20"/>
  <c r="E121" i="20"/>
  <c r="D121" i="20"/>
  <c r="H121" i="20"/>
  <c r="J121" i="20"/>
  <c r="G288" i="20"/>
  <c r="P288" i="20"/>
  <c r="H288" i="20"/>
  <c r="L288" i="20"/>
  <c r="F288" i="20"/>
  <c r="J288" i="20"/>
  <c r="D288" i="20"/>
  <c r="E288" i="20"/>
  <c r="J144" i="20"/>
  <c r="L144" i="20"/>
  <c r="F144" i="20"/>
  <c r="G144" i="20"/>
  <c r="H144" i="20"/>
  <c r="P144" i="20"/>
  <c r="E144" i="20"/>
  <c r="D144" i="20"/>
  <c r="E76" i="20"/>
  <c r="D76" i="20"/>
  <c r="G76" i="20"/>
  <c r="F76" i="20"/>
  <c r="J76" i="20"/>
  <c r="P76" i="20"/>
  <c r="L76" i="20"/>
  <c r="H76" i="20"/>
  <c r="G179" i="20"/>
  <c r="F179" i="20"/>
  <c r="D179" i="20"/>
  <c r="P179" i="20"/>
  <c r="J179" i="20"/>
  <c r="L179" i="20"/>
  <c r="E179" i="20"/>
  <c r="H179" i="20"/>
  <c r="E35" i="20"/>
  <c r="D35" i="20"/>
  <c r="P35" i="20"/>
  <c r="H35" i="20"/>
  <c r="L35" i="20"/>
  <c r="F35" i="20"/>
  <c r="G35" i="20"/>
  <c r="J35" i="20"/>
  <c r="E214" i="20"/>
  <c r="G214" i="20"/>
  <c r="H214" i="20"/>
  <c r="F214" i="20"/>
  <c r="J214" i="20"/>
  <c r="P214" i="20"/>
  <c r="L214" i="20"/>
  <c r="D214" i="20"/>
  <c r="G70" i="20"/>
  <c r="L70" i="20"/>
  <c r="H70" i="20"/>
  <c r="J70" i="20"/>
  <c r="P70" i="20"/>
  <c r="F70" i="20"/>
  <c r="E70" i="20"/>
  <c r="D70" i="20"/>
  <c r="D64" i="20"/>
  <c r="E64" i="20"/>
  <c r="P64" i="20"/>
  <c r="J64" i="20"/>
  <c r="L64" i="20"/>
  <c r="H64" i="20"/>
  <c r="G64" i="20"/>
  <c r="F64" i="20"/>
  <c r="E189" i="20"/>
  <c r="F189" i="20"/>
  <c r="P189" i="20"/>
  <c r="L189" i="20"/>
  <c r="H189" i="20"/>
  <c r="J189" i="20"/>
  <c r="G189" i="20"/>
  <c r="D189" i="20"/>
  <c r="P45" i="20"/>
  <c r="L45" i="20"/>
  <c r="F45" i="20"/>
  <c r="J45" i="20"/>
  <c r="H45" i="20"/>
  <c r="D45" i="20"/>
  <c r="E45" i="20"/>
  <c r="G45" i="20"/>
  <c r="D224" i="20"/>
  <c r="E224" i="20"/>
  <c r="L224" i="20"/>
  <c r="J224" i="20"/>
  <c r="H224" i="20"/>
  <c r="P224" i="20"/>
  <c r="F224" i="20"/>
  <c r="G224" i="20"/>
  <c r="E80" i="20"/>
  <c r="D80" i="20"/>
  <c r="J80" i="20"/>
  <c r="P80" i="20"/>
  <c r="F80" i="20"/>
  <c r="H80" i="20"/>
  <c r="L80" i="20"/>
  <c r="G80" i="20"/>
  <c r="J13" i="20"/>
  <c r="G13" i="20"/>
  <c r="H13" i="20"/>
  <c r="E13" i="20"/>
  <c r="D13" i="20"/>
  <c r="F13" i="20"/>
  <c r="E163" i="20"/>
  <c r="D163" i="20"/>
  <c r="G163" i="20"/>
  <c r="P163" i="20"/>
  <c r="H163" i="20"/>
  <c r="L163" i="20"/>
  <c r="J163" i="20"/>
  <c r="F163" i="20"/>
  <c r="J12" i="20"/>
  <c r="G12" i="20"/>
  <c r="H12" i="20"/>
  <c r="E12" i="20"/>
  <c r="D12" i="20"/>
  <c r="F12" i="20"/>
  <c r="L162" i="20"/>
  <c r="D162" i="20"/>
  <c r="E162" i="20"/>
  <c r="P162" i="20"/>
  <c r="F162" i="20"/>
  <c r="J162" i="20"/>
  <c r="H162" i="20"/>
  <c r="G162" i="20"/>
  <c r="E293" i="20"/>
  <c r="D293" i="20"/>
  <c r="L293" i="20"/>
  <c r="J293" i="20"/>
  <c r="H293" i="20"/>
  <c r="P293" i="20"/>
  <c r="F293" i="20"/>
  <c r="G293" i="20"/>
  <c r="E149" i="20"/>
  <c r="D149" i="20"/>
  <c r="F149" i="20"/>
  <c r="L149" i="20"/>
  <c r="J149" i="20"/>
  <c r="G149" i="20"/>
  <c r="P149" i="20"/>
  <c r="H149" i="20"/>
  <c r="E291" i="20"/>
  <c r="P291" i="20"/>
  <c r="D291" i="20"/>
  <c r="L291" i="20"/>
  <c r="J291" i="20"/>
  <c r="H291" i="20"/>
  <c r="G291" i="20"/>
  <c r="F291" i="20"/>
  <c r="E147" i="20"/>
  <c r="F147" i="20"/>
  <c r="G147" i="20"/>
  <c r="H147" i="20"/>
  <c r="P147" i="20"/>
  <c r="D147" i="20"/>
  <c r="L147" i="20"/>
  <c r="J147" i="20"/>
  <c r="F184" i="20"/>
  <c r="E184" i="20"/>
  <c r="D184" i="20"/>
  <c r="P184" i="20"/>
  <c r="H184" i="20"/>
  <c r="L184" i="20"/>
  <c r="G184" i="20"/>
  <c r="J184" i="20"/>
  <c r="H194" i="20"/>
  <c r="F194" i="20"/>
  <c r="L194" i="20"/>
  <c r="D194" i="20"/>
  <c r="J194" i="20"/>
  <c r="P194" i="20"/>
  <c r="G194" i="20"/>
  <c r="E194" i="20"/>
  <c r="E50" i="20"/>
  <c r="L50" i="20"/>
  <c r="F50" i="20"/>
  <c r="J50" i="20"/>
  <c r="D50" i="20"/>
  <c r="P50" i="20"/>
  <c r="H50" i="20"/>
  <c r="G50" i="20"/>
  <c r="L253" i="20"/>
  <c r="H253" i="20"/>
  <c r="G253" i="20"/>
  <c r="F253" i="20"/>
  <c r="J253" i="20"/>
  <c r="D253" i="20"/>
  <c r="P253" i="20"/>
  <c r="E253" i="20"/>
  <c r="G109" i="20"/>
  <c r="F109" i="20"/>
  <c r="D109" i="20"/>
  <c r="E109" i="20"/>
  <c r="P109" i="20"/>
  <c r="L109" i="20"/>
  <c r="H109" i="20"/>
  <c r="J109" i="20"/>
  <c r="L276" i="20"/>
  <c r="J276" i="20"/>
  <c r="P276" i="20"/>
  <c r="F276" i="20"/>
  <c r="H276" i="20"/>
  <c r="D276" i="20"/>
  <c r="G276" i="20"/>
  <c r="E276" i="20"/>
  <c r="H132" i="20"/>
  <c r="F132" i="20"/>
  <c r="E132" i="20"/>
  <c r="L132" i="20"/>
  <c r="P132" i="20"/>
  <c r="G132" i="20"/>
  <c r="D132" i="20"/>
  <c r="J132" i="20"/>
  <c r="J17" i="20"/>
  <c r="G17" i="20"/>
  <c r="F17" i="20"/>
  <c r="H17" i="20"/>
  <c r="E17" i="20"/>
  <c r="D17" i="20"/>
  <c r="F167" i="20"/>
  <c r="E167" i="20"/>
  <c r="P167" i="20"/>
  <c r="H167" i="20"/>
  <c r="J167" i="20"/>
  <c r="L167" i="20"/>
  <c r="G167" i="20"/>
  <c r="D167" i="20"/>
  <c r="P23" i="20"/>
  <c r="J23" i="20"/>
  <c r="L23" i="20"/>
  <c r="F23" i="20"/>
  <c r="D23" i="20"/>
  <c r="H23" i="20"/>
  <c r="E23" i="20"/>
  <c r="G23" i="20"/>
  <c r="E202" i="20"/>
  <c r="L202" i="20"/>
  <c r="G202" i="20"/>
  <c r="J202" i="20"/>
  <c r="P202" i="20"/>
  <c r="H202" i="20"/>
  <c r="F202" i="20"/>
  <c r="D202" i="20"/>
  <c r="F58" i="20"/>
  <c r="J58" i="20"/>
  <c r="L58" i="20"/>
  <c r="G58" i="20"/>
  <c r="E58" i="20"/>
  <c r="H58" i="20"/>
  <c r="P58" i="20"/>
  <c r="D58" i="20"/>
  <c r="D28" i="20"/>
  <c r="E28" i="20"/>
  <c r="P28" i="20"/>
  <c r="J28" i="20"/>
  <c r="G28" i="20"/>
  <c r="H28" i="20"/>
  <c r="L28" i="20"/>
  <c r="F28" i="20"/>
  <c r="E177" i="20"/>
  <c r="H177" i="20"/>
  <c r="P177" i="20"/>
  <c r="L177" i="20"/>
  <c r="D177" i="20"/>
  <c r="J177" i="20"/>
  <c r="F177" i="20"/>
  <c r="G177" i="20"/>
  <c r="J33" i="20"/>
  <c r="H33" i="20"/>
  <c r="E33" i="20"/>
  <c r="G33" i="20"/>
  <c r="F33" i="20"/>
  <c r="D33" i="20"/>
  <c r="P33" i="20"/>
  <c r="L33" i="20"/>
  <c r="F212" i="20"/>
  <c r="E212" i="20"/>
  <c r="D212" i="20"/>
  <c r="J212" i="20"/>
  <c r="H212" i="20"/>
  <c r="G212" i="20"/>
  <c r="L212" i="20"/>
  <c r="P212" i="20"/>
  <c r="D68" i="20"/>
  <c r="F68" i="20"/>
  <c r="H68" i="20"/>
  <c r="G68" i="20"/>
  <c r="E68" i="20"/>
  <c r="L68" i="20"/>
  <c r="P68" i="20"/>
  <c r="J68" i="20"/>
  <c r="E295" i="20"/>
  <c r="D295" i="20"/>
  <c r="J295" i="20"/>
  <c r="H295" i="20"/>
  <c r="G295" i="20"/>
  <c r="P295" i="20"/>
  <c r="L295" i="20"/>
  <c r="F295" i="20"/>
  <c r="E151" i="20"/>
  <c r="D151" i="20"/>
  <c r="F151" i="20"/>
  <c r="P151" i="20"/>
  <c r="H151" i="20"/>
  <c r="L151" i="20"/>
  <c r="G151" i="20"/>
  <c r="J151" i="20"/>
  <c r="E294" i="20"/>
  <c r="J294" i="20"/>
  <c r="H294" i="20"/>
  <c r="G294" i="20"/>
  <c r="D294" i="20"/>
  <c r="F294" i="20"/>
  <c r="L294" i="20"/>
  <c r="P294" i="20"/>
  <c r="E150" i="20"/>
  <c r="F150" i="20"/>
  <c r="G150" i="20"/>
  <c r="D150" i="20"/>
  <c r="H150" i="20"/>
  <c r="J150" i="20"/>
  <c r="P150" i="20"/>
  <c r="L150" i="20"/>
  <c r="F281" i="20"/>
  <c r="D281" i="20"/>
  <c r="P281" i="20"/>
  <c r="E281" i="20"/>
  <c r="L281" i="20"/>
  <c r="J281" i="20"/>
  <c r="H281" i="20"/>
  <c r="G281" i="20"/>
  <c r="E137" i="20"/>
  <c r="D137" i="20"/>
  <c r="G137" i="20"/>
  <c r="L137" i="20"/>
  <c r="P137" i="20"/>
  <c r="H137" i="20"/>
  <c r="F137" i="20"/>
  <c r="J137" i="20"/>
  <c r="E279" i="20"/>
  <c r="H279" i="20"/>
  <c r="D279" i="20"/>
  <c r="L279" i="20"/>
  <c r="G279" i="20"/>
  <c r="F279" i="20"/>
  <c r="J279" i="20"/>
  <c r="P279" i="20"/>
  <c r="E135" i="20"/>
  <c r="G135" i="20"/>
  <c r="P135" i="20"/>
  <c r="H135" i="20"/>
  <c r="J135" i="20"/>
  <c r="L135" i="20"/>
  <c r="F135" i="20"/>
  <c r="D135" i="20"/>
  <c r="E40" i="20"/>
  <c r="D40" i="20"/>
  <c r="P40" i="20"/>
  <c r="H40" i="20"/>
  <c r="L40" i="20"/>
  <c r="G40" i="20"/>
  <c r="J40" i="20"/>
  <c r="F40" i="20"/>
  <c r="J182" i="20"/>
  <c r="H182" i="20"/>
  <c r="G182" i="20"/>
  <c r="L182" i="20"/>
  <c r="F182" i="20"/>
  <c r="D182" i="20"/>
  <c r="E182" i="20"/>
  <c r="P182" i="20"/>
  <c r="J38" i="20"/>
  <c r="P38" i="20"/>
  <c r="G38" i="20"/>
  <c r="L38" i="20"/>
  <c r="F38" i="20"/>
  <c r="D38" i="20"/>
  <c r="H38" i="20"/>
  <c r="E38" i="20"/>
  <c r="G241" i="20"/>
  <c r="L241" i="20"/>
  <c r="E241" i="20"/>
  <c r="D241" i="20"/>
  <c r="J241" i="20"/>
  <c r="F241" i="20"/>
  <c r="H241" i="20"/>
  <c r="P241" i="20"/>
  <c r="E97" i="20"/>
  <c r="P97" i="20"/>
  <c r="L97" i="20"/>
  <c r="J97" i="20"/>
  <c r="F97" i="20"/>
  <c r="H97" i="20"/>
  <c r="D97" i="20"/>
  <c r="G97" i="20"/>
  <c r="L264" i="20"/>
  <c r="J264" i="20"/>
  <c r="F264" i="20"/>
  <c r="P264" i="20"/>
  <c r="E264" i="20"/>
  <c r="D264" i="20"/>
  <c r="G264" i="20"/>
  <c r="H264" i="20"/>
  <c r="L120" i="20"/>
  <c r="H120" i="20"/>
  <c r="F120" i="20"/>
  <c r="P120" i="20"/>
  <c r="J120" i="20"/>
  <c r="E120" i="20"/>
  <c r="G120" i="20"/>
  <c r="D120" i="20"/>
  <c r="J299" i="20"/>
  <c r="E299" i="20"/>
  <c r="P299" i="20"/>
  <c r="L299" i="20"/>
  <c r="G299" i="20"/>
  <c r="H299" i="20"/>
  <c r="D299" i="20"/>
  <c r="F299" i="20"/>
  <c r="P155" i="20"/>
  <c r="H155" i="20"/>
  <c r="G155" i="20"/>
  <c r="F155" i="20"/>
  <c r="D155" i="20"/>
  <c r="J155" i="20"/>
  <c r="E155" i="20"/>
  <c r="L155" i="20"/>
  <c r="L244" i="20"/>
  <c r="D244" i="20"/>
  <c r="G244" i="20"/>
  <c r="F244" i="20"/>
  <c r="E244" i="20"/>
  <c r="H244" i="20"/>
  <c r="J244" i="20"/>
  <c r="P244" i="20"/>
  <c r="E190" i="20"/>
  <c r="G190" i="20"/>
  <c r="H190" i="20"/>
  <c r="J190" i="20"/>
  <c r="P190" i="20"/>
  <c r="F190" i="20"/>
  <c r="L190" i="20"/>
  <c r="D190" i="20"/>
  <c r="L46" i="20"/>
  <c r="P46" i="20"/>
  <c r="J46" i="20"/>
  <c r="G46" i="20"/>
  <c r="H46" i="20"/>
  <c r="F46" i="20"/>
  <c r="E46" i="20"/>
  <c r="D46" i="20"/>
  <c r="F15" i="20"/>
  <c r="E15" i="20"/>
  <c r="J15" i="20"/>
  <c r="G15" i="20"/>
  <c r="H15" i="20"/>
  <c r="D15" i="20"/>
  <c r="E165" i="20"/>
  <c r="P165" i="20"/>
  <c r="L165" i="20"/>
  <c r="G165" i="20"/>
  <c r="F165" i="20"/>
  <c r="J165" i="20"/>
  <c r="D165" i="20"/>
  <c r="H165" i="20"/>
  <c r="G21" i="20"/>
  <c r="F21" i="20"/>
  <c r="P21" i="20"/>
  <c r="L21" i="20"/>
  <c r="E21" i="20"/>
  <c r="J21" i="20"/>
  <c r="H21" i="20"/>
  <c r="D21" i="20"/>
  <c r="D200" i="20"/>
  <c r="E200" i="20"/>
  <c r="G200" i="20"/>
  <c r="H200" i="20"/>
  <c r="P200" i="20"/>
  <c r="F200" i="20"/>
  <c r="L200" i="20"/>
  <c r="J200" i="20"/>
  <c r="D56" i="20"/>
  <c r="J56" i="20"/>
  <c r="F56" i="20"/>
  <c r="P56" i="20"/>
  <c r="H56" i="20"/>
  <c r="G56" i="20"/>
  <c r="L56" i="20"/>
  <c r="E56" i="20"/>
  <c r="I223" i="20"/>
  <c r="F283" i="20"/>
  <c r="H283" i="20"/>
  <c r="D283" i="20"/>
  <c r="E283" i="20"/>
  <c r="P283" i="20"/>
  <c r="L283" i="20"/>
  <c r="J283" i="20"/>
  <c r="G283" i="20"/>
  <c r="E139" i="20"/>
  <c r="D139" i="20"/>
  <c r="G139" i="20"/>
  <c r="L139" i="20"/>
  <c r="J139" i="20"/>
  <c r="F139" i="20"/>
  <c r="P139" i="20"/>
  <c r="H139" i="20"/>
  <c r="F282" i="20"/>
  <c r="H282" i="20"/>
  <c r="D282" i="20"/>
  <c r="J282" i="20"/>
  <c r="P282" i="20"/>
  <c r="E282" i="20"/>
  <c r="L282" i="20"/>
  <c r="G282" i="20"/>
  <c r="E138" i="20"/>
  <c r="L138" i="20"/>
  <c r="G138" i="20"/>
  <c r="J138" i="20"/>
  <c r="P138" i="20"/>
  <c r="H138" i="20"/>
  <c r="F138" i="20"/>
  <c r="D138" i="20"/>
  <c r="E269" i="20"/>
  <c r="F269" i="20"/>
  <c r="D269" i="20"/>
  <c r="L269" i="20"/>
  <c r="G269" i="20"/>
  <c r="J269" i="20"/>
  <c r="P269" i="20"/>
  <c r="H269" i="20"/>
  <c r="E125" i="20"/>
  <c r="D125" i="20"/>
  <c r="F125" i="20"/>
  <c r="L125" i="20"/>
  <c r="P125" i="20"/>
  <c r="G125" i="20"/>
  <c r="H125" i="20"/>
  <c r="J125" i="20"/>
  <c r="E267" i="20"/>
  <c r="P267" i="20"/>
  <c r="H267" i="20"/>
  <c r="G267" i="20"/>
  <c r="L267" i="20"/>
  <c r="D267" i="20"/>
  <c r="J267" i="20"/>
  <c r="F267" i="20"/>
  <c r="E123" i="20"/>
  <c r="D123" i="20"/>
  <c r="P123" i="20"/>
  <c r="G123" i="20"/>
  <c r="H123" i="20"/>
  <c r="L123" i="20"/>
  <c r="F123" i="20"/>
  <c r="J123" i="20"/>
  <c r="H20" i="20"/>
  <c r="E20" i="20"/>
  <c r="D20" i="20"/>
  <c r="F20" i="20"/>
  <c r="J20" i="20"/>
  <c r="G20" i="20"/>
  <c r="G170" i="20"/>
  <c r="L170" i="20"/>
  <c r="F170" i="20"/>
  <c r="P170" i="20"/>
  <c r="H170" i="20"/>
  <c r="D170" i="20"/>
  <c r="E170" i="20"/>
  <c r="J170" i="20"/>
  <c r="G26" i="20"/>
  <c r="F26" i="20"/>
  <c r="J26" i="20"/>
  <c r="H26" i="20"/>
  <c r="L26" i="20"/>
  <c r="D26" i="20"/>
  <c r="E26" i="20"/>
  <c r="P26" i="20"/>
  <c r="J229" i="20"/>
  <c r="P229" i="20"/>
  <c r="F229" i="20"/>
  <c r="E229" i="20"/>
  <c r="L229" i="20"/>
  <c r="G229" i="20"/>
  <c r="D229" i="20"/>
  <c r="H229" i="20"/>
  <c r="G85" i="20"/>
  <c r="P85" i="20"/>
  <c r="H85" i="20"/>
  <c r="F85" i="20"/>
  <c r="L85" i="20"/>
  <c r="E85" i="20"/>
  <c r="D85" i="20"/>
  <c r="J85" i="20"/>
  <c r="L252" i="20"/>
  <c r="H252" i="20"/>
  <c r="G252" i="20"/>
  <c r="F252" i="20"/>
  <c r="P252" i="20"/>
  <c r="E252" i="20"/>
  <c r="J252" i="20"/>
  <c r="D252" i="20"/>
  <c r="L108" i="20"/>
  <c r="G108" i="20"/>
  <c r="F108" i="20"/>
  <c r="E108" i="20"/>
  <c r="P108" i="20"/>
  <c r="J108" i="20"/>
  <c r="D108" i="20"/>
  <c r="H108" i="20"/>
  <c r="P287" i="20"/>
  <c r="L287" i="20"/>
  <c r="G287" i="20"/>
  <c r="J287" i="20"/>
  <c r="D287" i="20"/>
  <c r="E287" i="20"/>
  <c r="H287" i="20"/>
  <c r="F287" i="20"/>
  <c r="H143" i="20"/>
  <c r="L143" i="20"/>
  <c r="J143" i="20"/>
  <c r="G143" i="20"/>
  <c r="D143" i="20"/>
  <c r="F143" i="20"/>
  <c r="P143" i="20"/>
  <c r="E143" i="20"/>
  <c r="H100" i="20"/>
  <c r="D100" i="20"/>
  <c r="J100" i="20"/>
  <c r="L100" i="20"/>
  <c r="E100" i="20"/>
  <c r="F100" i="20"/>
  <c r="G100" i="20"/>
  <c r="P100" i="20"/>
  <c r="E178" i="20"/>
  <c r="P178" i="20"/>
  <c r="J178" i="20"/>
  <c r="F178" i="20"/>
  <c r="H178" i="20"/>
  <c r="L178" i="20"/>
  <c r="G178" i="20"/>
  <c r="D178" i="20"/>
  <c r="F34" i="20"/>
  <c r="H34" i="20"/>
  <c r="E34" i="20"/>
  <c r="G34" i="20"/>
  <c r="L34" i="20"/>
  <c r="P34" i="20"/>
  <c r="J34" i="20"/>
  <c r="D34" i="20"/>
  <c r="E297" i="20"/>
  <c r="G297" i="20"/>
  <c r="P297" i="20"/>
  <c r="L297" i="20"/>
  <c r="H297" i="20"/>
  <c r="J297" i="20"/>
  <c r="F297" i="20"/>
  <c r="D297" i="20"/>
  <c r="E153" i="20"/>
  <c r="P153" i="20"/>
  <c r="F153" i="20"/>
  <c r="L153" i="20"/>
  <c r="G153" i="20"/>
  <c r="J153" i="20"/>
  <c r="D153" i="20"/>
  <c r="H153" i="20"/>
  <c r="E220" i="20"/>
  <c r="D220" i="20"/>
  <c r="P220" i="20"/>
  <c r="J220" i="20"/>
  <c r="L220" i="20"/>
  <c r="G220" i="20"/>
  <c r="H220" i="20"/>
  <c r="F220" i="20"/>
  <c r="J188" i="20"/>
  <c r="E188" i="20"/>
  <c r="L188" i="20"/>
  <c r="D188" i="20"/>
  <c r="H188" i="20"/>
  <c r="G188" i="20"/>
  <c r="P188" i="20"/>
  <c r="F188" i="20"/>
  <c r="E44" i="20"/>
  <c r="D44" i="20"/>
  <c r="G44" i="20"/>
  <c r="L44" i="20"/>
  <c r="P44" i="20"/>
  <c r="H44" i="20"/>
  <c r="F44" i="20"/>
  <c r="J44" i="20"/>
  <c r="E271" i="20"/>
  <c r="D271" i="20"/>
  <c r="F271" i="20"/>
  <c r="G271" i="20"/>
  <c r="P271" i="20"/>
  <c r="H271" i="20"/>
  <c r="J271" i="20"/>
  <c r="L271" i="20"/>
  <c r="F127" i="20"/>
  <c r="E127" i="20"/>
  <c r="D127" i="20"/>
  <c r="L127" i="20"/>
  <c r="P127" i="20"/>
  <c r="H127" i="20"/>
  <c r="G127" i="20"/>
  <c r="J127" i="20"/>
  <c r="E270" i="20"/>
  <c r="D270" i="20"/>
  <c r="P270" i="20"/>
  <c r="J270" i="20"/>
  <c r="L270" i="20"/>
  <c r="H270" i="20"/>
  <c r="G270" i="20"/>
  <c r="F270" i="20"/>
  <c r="F126" i="20"/>
  <c r="D126" i="20"/>
  <c r="E126" i="20"/>
  <c r="J126" i="20"/>
  <c r="L126" i="20"/>
  <c r="P126" i="20"/>
  <c r="H126" i="20"/>
  <c r="G126" i="20"/>
  <c r="E257" i="20"/>
  <c r="D257" i="20"/>
  <c r="L257" i="20"/>
  <c r="J257" i="20"/>
  <c r="H257" i="20"/>
  <c r="P257" i="20"/>
  <c r="G257" i="20"/>
  <c r="F257" i="20"/>
  <c r="F113" i="20"/>
  <c r="D113" i="20"/>
  <c r="E113" i="20"/>
  <c r="L113" i="20"/>
  <c r="J113" i="20"/>
  <c r="P113" i="20"/>
  <c r="G113" i="20"/>
  <c r="H113" i="20"/>
  <c r="E255" i="20"/>
  <c r="F255" i="20"/>
  <c r="D255" i="20"/>
  <c r="P255" i="20"/>
  <c r="L255" i="20"/>
  <c r="J255" i="20"/>
  <c r="H255" i="20"/>
  <c r="G255" i="20"/>
  <c r="D111" i="20"/>
  <c r="E111" i="20"/>
  <c r="L111" i="20"/>
  <c r="P111" i="20"/>
  <c r="H111" i="20"/>
  <c r="J111" i="20"/>
  <c r="G111" i="20"/>
  <c r="F111" i="20"/>
  <c r="J302" i="20"/>
  <c r="P302" i="20"/>
  <c r="L302" i="20"/>
  <c r="E302" i="20"/>
  <c r="F302" i="20"/>
  <c r="G302" i="20"/>
  <c r="D302" i="20"/>
  <c r="H302" i="20"/>
  <c r="J158" i="20"/>
  <c r="H158" i="20"/>
  <c r="L158" i="20"/>
  <c r="G158" i="20"/>
  <c r="F158" i="20"/>
  <c r="P158" i="20"/>
  <c r="E158" i="20"/>
  <c r="D158" i="20"/>
  <c r="E292" i="20"/>
  <c r="F292" i="20"/>
  <c r="P292" i="20"/>
  <c r="L292" i="20"/>
  <c r="D292" i="20"/>
  <c r="J292" i="20"/>
  <c r="H292" i="20"/>
  <c r="G292" i="20"/>
  <c r="P217" i="20"/>
  <c r="L217" i="20"/>
  <c r="H217" i="20"/>
  <c r="F217" i="20"/>
  <c r="G217" i="20"/>
  <c r="E217" i="20"/>
  <c r="D217" i="20"/>
  <c r="J217" i="20"/>
  <c r="F73" i="20"/>
  <c r="L73" i="20"/>
  <c r="H73" i="20"/>
  <c r="D73" i="20"/>
  <c r="P73" i="20"/>
  <c r="G73" i="20"/>
  <c r="J73" i="20"/>
  <c r="E73" i="20"/>
  <c r="F240" i="20"/>
  <c r="H240" i="20"/>
  <c r="G240" i="20"/>
  <c r="L240" i="20"/>
  <c r="D240" i="20"/>
  <c r="J240" i="20"/>
  <c r="P240" i="20"/>
  <c r="E240" i="20"/>
  <c r="L96" i="20"/>
  <c r="J96" i="20"/>
  <c r="F96" i="20"/>
  <c r="G96" i="20"/>
  <c r="D96" i="20"/>
  <c r="E96" i="20"/>
  <c r="H96" i="20"/>
  <c r="P96" i="20"/>
  <c r="J275" i="20"/>
  <c r="G275" i="20"/>
  <c r="H275" i="20"/>
  <c r="F275" i="20"/>
  <c r="L275" i="20"/>
  <c r="E275" i="20"/>
  <c r="P275" i="20"/>
  <c r="D275" i="20"/>
  <c r="G131" i="20"/>
  <c r="E131" i="20"/>
  <c r="D131" i="20"/>
  <c r="L131" i="20"/>
  <c r="P131" i="20"/>
  <c r="J131" i="20"/>
  <c r="F131" i="20"/>
  <c r="H131" i="20"/>
  <c r="F16" i="20"/>
  <c r="H16" i="20"/>
  <c r="J16" i="20"/>
  <c r="G16" i="20"/>
  <c r="E16" i="20"/>
  <c r="D16" i="20"/>
  <c r="E166" i="20"/>
  <c r="F166" i="20"/>
  <c r="P166" i="20"/>
  <c r="H166" i="20"/>
  <c r="L166" i="20"/>
  <c r="J166" i="20"/>
  <c r="G166" i="20"/>
  <c r="D166" i="20"/>
  <c r="G22" i="20"/>
  <c r="P22" i="20"/>
  <c r="E22" i="20"/>
  <c r="H22" i="20"/>
  <c r="F22" i="20"/>
  <c r="J22" i="20"/>
  <c r="L22" i="20"/>
  <c r="D22" i="20"/>
  <c r="E285" i="20"/>
  <c r="F285" i="20"/>
  <c r="P285" i="20"/>
  <c r="L285" i="20"/>
  <c r="H285" i="20"/>
  <c r="G285" i="20"/>
  <c r="J285" i="20"/>
  <c r="D285" i="20"/>
  <c r="E141" i="20"/>
  <c r="H141" i="20"/>
  <c r="P141" i="20"/>
  <c r="L141" i="20"/>
  <c r="J141" i="20"/>
  <c r="G141" i="20"/>
  <c r="F141" i="20"/>
  <c r="D141" i="20"/>
  <c r="D112" i="20"/>
  <c r="E112" i="20"/>
  <c r="P112" i="20"/>
  <c r="J112" i="20"/>
  <c r="H112" i="20"/>
  <c r="G112" i="20"/>
  <c r="F112" i="20"/>
  <c r="L112" i="20"/>
  <c r="D176" i="20"/>
  <c r="E176" i="20"/>
  <c r="P176" i="20"/>
  <c r="L176" i="20"/>
  <c r="J176" i="20"/>
  <c r="G176" i="20"/>
  <c r="F176" i="20"/>
  <c r="H176" i="20"/>
  <c r="E32" i="20"/>
  <c r="J32" i="20"/>
  <c r="F32" i="20"/>
  <c r="H32" i="20"/>
  <c r="G32" i="20"/>
  <c r="P32" i="20"/>
  <c r="D32" i="20"/>
  <c r="L3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tc={0457B7EF-9060-4124-AF46-6A9DF5D9FB3F}</author>
    <author>tc={41E2BDA0-83B8-4708-A142-74F0FB5EDF1B}</author>
    <author>tc={C9A8C42F-98BE-4676-9D21-D24A0BA641D5}</author>
    <author>tc={A6498F59-5167-4A1E-9E67-531041B6D5EC}</author>
    <author>tc={304411EE-E113-4453-9EB2-A15438D953C4}</author>
    <author>tc={AC249D21-62BA-4F9C-9BF0-259115FA42FB}</author>
    <author>tc={4A9B1664-3AF6-419F-912F-D16AF7681091}</author>
    <author>tc={24BC46DF-A58B-49D2-A0B6-E88A45F92188}</author>
    <author>tc={825C8FF1-D950-4FB2-A1F3-0A1C7864DB02}</author>
    <author>tc={BD03794B-2A2E-4400-88A6-92A59E15B43D}</author>
    <author>tc={05F77612-1739-4E79-93B9-085EB55FED00}</author>
    <author>tc={EC59A747-9431-490A-BF54-F053A1B56FD7}</author>
    <author>tc={3D476DF0-2D78-4484-8848-0F3D669F2D7B}</author>
    <author>tc={2D64FB33-3188-4C2B-BA88-198CF9EFFCAE}</author>
    <author>tc={E0F22F43-74CC-4CA0-AFB7-7DC33922B74F}</author>
  </authors>
  <commentList>
    <comment ref="C5" authorId="0" shapeId="0" xr:uid="{0457B7EF-9060-4124-AF46-6A9DF5D9FB3F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olosuhdemuuttujia joiden perusteella samankaltaiset kunnat valitaan. Mitä isompi prosenttiosuus, sitä isomman painoarvon kyseinen muuttuja saa samankaltaisia kuntia etsittäessä.</t>
      </text>
    </comment>
    <comment ref="D7" authorId="1" shapeId="0" xr:uid="{41E2BDA0-83B8-4708-A142-74F0FB5EDF1B}">
      <text>
        <t>[Kommenttiketju]
Excel-versiosi avulla voit lukea tämän kommenttiketjun, mutta siihen tehdyt muutokset poistetaan, jos tiedosto avataan uudemmassa Excel-versiossa. Lisätietoja: https://go.microsoft.com/fwlink/?linkid=870924
Kommentti:
    Kunnan keski-ikä, vuotta
Aineisto: 2019
Lähde: Tilastokeskus</t>
      </text>
    </comment>
    <comment ref="E7" authorId="2" shapeId="0" xr:uid="{C9A8C42F-98BE-4676-9D21-D24A0BA641D5}">
      <text>
        <t>[Kommenttiketju]
Excel-versiosi avulla voit lukea tämän kommenttiketjun, mutta siihen tehdyt muutokset poistetaan, jos tiedosto avataan uudemmassa Excel-versiossa. Lisätietoja: https://go.microsoft.com/fwlink/?linkid=870924
Kommentti:
    Taajama-aste (%), taajamissa asuvan väestön osuus koko kunnan väestöstä.
Aineisto: 2019
Lähde: Tilastokeskus</t>
      </text>
    </comment>
    <comment ref="F7" authorId="3" shapeId="0" xr:uid="{A6498F59-5167-4A1E-9E67-531041B6D5EC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oppilasmäärän muutos prosentteina, vuosien 2015-2019 keskiarvo.
Aineisto: 2015-2019</t>
      </text>
    </comment>
    <comment ref="G7" authorId="4" shapeId="0" xr:uid="{304411EE-E113-4453-9EB2-A15438D953C4}">
      <text>
        <t>[Kommenttiketju]
Excel-versiosi avulla voit lukea tämän kommenttiketjun, mutta siihen tehdyt muutokset poistetaan, jos tiedosto avataan uudemmassa Excel-versiossa. Lisätietoja: https://go.microsoft.com/fwlink/?linkid=870924
Kommentti:
    Kunnan asukkaiden ansiotulot asukasta kohden keskimäärin.
Aineisto: 2019
Lähde: Kuntaliitto/Verohallinto</t>
      </text>
    </comment>
    <comment ref="H7" authorId="5" shapeId="0" xr:uid="{AC249D21-62BA-4F9C-9BF0-259115FA42FB}">
      <text>
        <t>[Kommenttiketju]
Excel-versiosi avulla voit lukea tämän kommenttiketjun, mutta siihen tehdyt muutokset poistetaan, jos tiedosto avataan uudemmassa Excel-versiossa. Lisätietoja: https://go.microsoft.com/fwlink/?linkid=870924
Kommentti:
    Ruotsinkielisten osuus väestöstä, %
Aineisto: 2019
Lähde: Tilastokeskus</t>
      </text>
    </comment>
    <comment ref="I7" authorId="6" shapeId="0" xr:uid="{4A9B1664-3AF6-419F-912F-D16AF7681091}">
      <text>
        <t>[Kommenttiketju]
Excel-versiosi avulla voit lukea tämän kommenttiketjun, mutta siihen tehdyt muutokset poistetaan, jos tiedosto avataan uudemmassa Excel-versiossa. Lisätietoja: https://go.microsoft.com/fwlink/?linkid=870924
Kommentti:
    Pidennetyn oppivelvollisuuden oppilaat, % perusopetusoppilaista.
Aineisto: 2019</t>
      </text>
    </comment>
    <comment ref="J7" authorId="7" shapeId="0" xr:uid="{24BC46DF-A58B-49D2-A0B6-E88A45F92188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oppilasmäärä.
Aineisto: 2019
Lähde: Kouluikkuna</t>
      </text>
    </comment>
    <comment ref="L7" authorId="8" shapeId="0" xr:uid="{825C8FF1-D950-4FB2-A1F3-0A1C7864DB02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käyttökustannukset oppilasta kohden.
Aineisto: 2020
Lähde: Kouluikkuna</t>
      </text>
    </comment>
    <comment ref="M7" authorId="9" shapeId="0" xr:uid="{BD03794B-2A2E-4400-88A6-92A59E15B43D}">
      <text>
        <t>[Kommenttiketju]
Excel-versiosi avulla voit lukea tämän kommenttiketjun, mutta siihen tehdyt muutokset poistetaan, jos tiedosto avataan uudemmassa Excel-versiossa. Lisätietoja: https://go.microsoft.com/fwlink/?linkid=870924
Kommentti:
    Keskimääräinen ryhmäkoko.
Aineisto: 2019
Lähde: Opetushallitus</t>
      </text>
    </comment>
    <comment ref="N7" authorId="10" shapeId="0" xr:uid="{05F77612-1739-4E79-93B9-085EB55FED00}">
      <text>
        <t>[Kommenttiketju]
Excel-versiosi avulla voit lukea tämän kommenttiketjun, mutta siihen tehdyt muutokset poistetaan, jos tiedosto avataan uudemmassa Excel-versiossa. Lisätietoja: https://go.microsoft.com/fwlink/?linkid=870924
Kommentti:
    Kuljetuskustannukset per oppilas.
Aineisto: 2020
Lähde: Kouluikkuna</t>
      </text>
    </comment>
    <comment ref="O7" authorId="11" shapeId="0" xr:uid="{EC59A747-9431-490A-BF54-F053A1B56FD7}">
      <text>
        <t>[Kommenttiketju]
Excel-versiosi avulla voit lukea tämän kommenttiketjun, mutta siihen tehdyt muutokset poistetaan, jos tiedosto avataan uudemmassa Excel-versiossa. Lisätietoja: https://go.microsoft.com/fwlink/?linkid=870924
Kommentti:
    Kiinteistöjen ylläpidon kustannukset per oppilas.
Aineisto: 2020
Lähde: Kouluikkuna</t>
      </text>
    </comment>
    <comment ref="P7" authorId="12" shapeId="0" xr:uid="{3D476DF0-2D78-4484-8848-0F3D669F2D7B}">
      <text>
        <t>[Kommenttiketju]
Excel-versiosi avulla voit lukea tämän kommenttiketjun, mutta siihen tehdyt muutokset poistetaan, jos tiedosto avataan uudemmassa Excel-versiossa. Lisätietoja: https://go.microsoft.com/fwlink/?linkid=870924
Kommentti:
    Perukoulun oppilaat per peruskoulu, lkm/peruskoulu
Aineisto: 2019
Lähde: Tilastokeskus</t>
      </text>
    </comment>
    <comment ref="Q7" authorId="13" shapeId="0" xr:uid="{2D64FB33-3188-4C2B-BA88-198CF9EFFCAE}">
      <text>
        <t>[Kommenttiketju]
Excel-versiosi avulla voit lukea tämän kommenttiketjun, mutta siihen tehdyt muutokset poistetaan, jos tiedosto avataan uudemmassa Excel-versiossa. Lisätietoja: https://go.microsoft.com/fwlink/?linkid=870924
Kommentti:
    Oppilasruokailun kustannukset per oppilas.
Aineisto: 2020
Lähde: Kouluikkuna</t>
      </text>
    </comment>
    <comment ref="B11" authorId="14" shapeId="0" xr:uid="{E0F22F43-74CC-4CA0-AFB7-7DC33922B74F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tc={D61A4C7E-2293-4849-BB0C-93F5681EBA28}</author>
    <author>tc={E8EFA2A9-E368-46FA-B049-3C2EC53EF46B}</author>
    <author>tc={64A11ABC-51FF-4675-8F15-611D4A7D3844}</author>
    <author>tc={E47DDCDA-50A1-419F-A916-1D3EDA1EBBC5}</author>
    <author>tc={33394E54-13A2-47A7-BFA5-230E53C05FB5}</author>
    <author>tc={71D22E73-EC32-4DEC-84CC-BF4883121EC2}</author>
    <author>tc={51ADAC69-A9B0-494B-A67C-D58C06671C77}</author>
    <author>tc={6F4909CF-E242-4C48-A4B6-785911991F67}</author>
    <author>tc={20EB2174-6747-467C-A561-9CA9389FEC60}</author>
    <author>tc={259BCD9E-39EA-46EB-AE9A-765883A73C7D}</author>
    <author>tc={007481A7-B10D-4C54-8699-18CA1FF679EE}</author>
    <author>tc={5714A438-0316-461F-8828-DA560A80E299}</author>
    <author>tc={B6EBE981-4375-4D70-BD82-D0BEFCB28F3A}</author>
    <author>tc={4C7AF729-E2B9-4931-9912-776AA65A691E}</author>
    <author>tc={5B88E553-5BB8-4F11-B87C-B0A12BC1AD1C}</author>
  </authors>
  <commentList>
    <comment ref="C5" authorId="0" shapeId="0" xr:uid="{D61A4C7E-2293-4849-BB0C-93F5681EBA28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olosuhdemuuttujia joiden perusteella samankaltaiset kunnat valitaan. Mitä isompi prosenttiosuus, sitä isomman painoarvon kyseinen muuttuja saa samankaltaisia kuntia etsittäessä.
Vastaus:
    Värdet viktar variabler som sedan väljer fram mest lika kommuner. Ju större procentandel, desto större viktning får den ifrågavarande variabeln vid presentationen av mest lika kommuner.</t>
      </text>
    </comment>
    <comment ref="D7" authorId="1" shapeId="0" xr:uid="{E8EFA2A9-E368-46FA-B049-3C2EC53EF46B}">
      <text>
        <t>[Kommenttiketju]
Excel-versiosi avulla voit lukea tämän kommenttiketjun, mutta siihen tehdyt muutokset poistetaan, jos tiedosto avataan uudemmassa Excel-versiossa. Lisätietoja: https://go.microsoft.com/fwlink/?linkid=870924
Kommentti:
    Kunnan keski-ikä, vuotta
Aineisto: 2019
Lähde: Tilastokeskus
Vastaus:
    Kommunens medelålder, år
Material: 2019
Källa: Statistikcentralen</t>
      </text>
    </comment>
    <comment ref="E7" authorId="2" shapeId="0" xr:uid="{64A11ABC-51FF-4675-8F15-611D4A7D3844}">
      <text>
        <t>[Kommenttiketju]
Excel-versiosi avulla voit lukea tämän kommenttiketjun, mutta siihen tehdyt muutokset poistetaan, jos tiedosto avataan uudemmassa Excel-versiossa. Lisätietoja: https://go.microsoft.com/fwlink/?linkid=870924
Kommentti:
    Taajama-aste (%), taajamissa asuvan väestön osuus koko kunnan väestöstä.
Aineisto: 2019
Lähde: Tilastokeskus
Vastaus:
    Tätortsgrad (%), andelen tätortsinvånare av hela kommunens befolkning.
Material: 2019
Källa: Statistikcentralen</t>
      </text>
    </comment>
    <comment ref="F7" authorId="3" shapeId="0" xr:uid="{E47DDCDA-50A1-419F-A916-1D3EDA1EBBC5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oppilasmäärän muutos prosentteina, vuosien 2015-2019 keskiarvo.
Aineisto: 2015-2019
Vastaus:
    Antalet elever inom den grundläggande utbildningen och dess förändring, medeltal för åren 2015-2019.
Material: 2015-2019</t>
      </text>
    </comment>
    <comment ref="G7" authorId="4" shapeId="0" xr:uid="{33394E54-13A2-47A7-BFA5-230E53C05FB5}">
      <text>
        <t>[Kommenttiketju]
Excel-versiosi avulla voit lukea tämän kommenttiketjun, mutta siihen tehdyt muutokset poistetaan, jos tiedosto avataan uudemmassa Excel-versiossa. Lisätietoja: https://go.microsoft.com/fwlink/?linkid=870924
Kommentti:
    Kunnan asukkaiden ansiotulot asukasta kohden keskimäärin.
Aineisto: 2019
Lähde: Kuntaliitto/Verohallinto
Vastaus:
    Kommuninvånarnas förvärvsinkomster per invånare i medeltal.
Material: 2019
Källa: Kommunförbundet/ Skatteförvaltningen</t>
      </text>
    </comment>
    <comment ref="H7" authorId="5" shapeId="0" xr:uid="{71D22E73-EC32-4DEC-84CC-BF4883121EC2}">
      <text>
        <t>[Kommenttiketju]
Excel-versiosi avulla voit lukea tämän kommenttiketjun, mutta siihen tehdyt muutokset poistetaan, jos tiedosto avataan uudemmassa Excel-versiossa. Lisätietoja: https://go.microsoft.com/fwlink/?linkid=870924
Kommentti:
    Ruotsinkielisten osuus väestöstä, %
Aineisto: 2019
Lähde: Tilastokeskus
Vastaus:
    Svenskspråkigas andel av befolkningen, %
Material: 2019
Källa: Statistikcentralen</t>
      </text>
    </comment>
    <comment ref="I7" authorId="6" shapeId="0" xr:uid="{51ADAC69-A9B0-494B-A67C-D58C06671C77}">
      <text>
        <t>[Kommenttiketju]
Excel-versiosi avulla voit lukea tämän kommenttiketjun, mutta siihen tehdyt muutokset poistetaan, jos tiedosto avataan uudemmassa Excel-versiossa. Lisätietoja: https://go.microsoft.com/fwlink/?linkid=870924
Kommentti:
    Pidennetyn oppivelvollisuuden oppilaat, % perusopetusoppilaista.
Aineisto: 2019</t>
      </text>
    </comment>
    <comment ref="J7" authorId="7" shapeId="0" xr:uid="{6F4909CF-E242-4C48-A4B6-785911991F67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oppilasmäärä.
Aineisto: 2019
Lähde: Kouluikkuna
Vastaus:
    Grundläggande utbildningens elevantal.
Material: 2019
Källa: Kouluikkuna</t>
      </text>
    </comment>
    <comment ref="L7" authorId="8" shapeId="0" xr:uid="{20EB2174-6747-467C-A561-9CA9389FEC60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käyttökustannukset oppilasta kohden.
Aineisto: 2020
Lähde: Kouluikkuna
Vastaus:
    Den grundläggande utbildningens driftskostnader per elev.
Material: 2020
Källa: Kouluikkuna</t>
      </text>
    </comment>
    <comment ref="M7" authorId="9" shapeId="0" xr:uid="{259BCD9E-39EA-46EB-AE9A-765883A73C7D}">
      <text>
        <t>[Kommenttiketju]
Excel-versiosi avulla voit lukea tämän kommenttiketjun, mutta siihen tehdyt muutokset poistetaan, jos tiedosto avataan uudemmassa Excel-versiossa. Lisätietoja: https://go.microsoft.com/fwlink/?linkid=870924
Kommentti:
    Keskimääräinen ryhmäkoko.
Aineisto: 2019
Lähde: Opetushallitus
Vastaus:
    Genomsnittlig gruppstorlek.
Material: 2019
Källa: Utbildningsstyrelsen</t>
      </text>
    </comment>
    <comment ref="N7" authorId="10" shapeId="0" xr:uid="{007481A7-B10D-4C54-8699-18CA1FF679EE}">
      <text>
        <t>[Kommenttiketju]
Excel-versiosi avulla voit lukea tämän kommenttiketjun, mutta siihen tehdyt muutokset poistetaan, jos tiedosto avataan uudemmassa Excel-versiossa. Lisätietoja: https://go.microsoft.com/fwlink/?linkid=870924
Kommentti:
    Kuljetuskustannukset per oppilas.
Aineisto: 2020
Lähde: Kouluikkuna
Vastaus:
    Transportkostnader per elev.
Material: 2020
Källa: Kouluikkuna</t>
      </text>
    </comment>
    <comment ref="O7" authorId="11" shapeId="0" xr:uid="{5714A438-0316-461F-8828-DA560A80E299}">
      <text>
        <t>[Kommenttiketju]
Excel-versiosi avulla voit lukea tämän kommenttiketjun, mutta siihen tehdyt muutokset poistetaan, jos tiedosto avataan uudemmassa Excel-versiossa. Lisätietoja: https://go.microsoft.com/fwlink/?linkid=870924
Kommentti:
    Kiinteistöjen ylläpidon kustannukset per oppilas.
Aineisto: 2020
Lähde: Kouluikkuna
Vastaus:
    Fastigheternas underhållskostnader per elev.
Material: 2020
Källa: Kouluikkuna</t>
      </text>
    </comment>
    <comment ref="P7" authorId="12" shapeId="0" xr:uid="{B6EBE981-4375-4D70-BD82-D0BEFCB28F3A}">
      <text>
        <t>[Kommenttiketju]
Excel-versiosi avulla voit lukea tämän kommenttiketjun, mutta siihen tehdyt muutokset poistetaan, jos tiedosto avataan uudemmassa Excel-versiossa. Lisätietoja: https://go.microsoft.com/fwlink/?linkid=870924
Kommentti:
    Perukoulun oppilaat per peruskoulu, lkm/peruskoulu
Aineisto: 2019
Lähde: Tilastokeskus
Vastaus:
    Grundskolans elever per grundskola, antal/grundskola
Material: 2019
Källa: Statistikcentralen</t>
      </text>
    </comment>
    <comment ref="Q7" authorId="13" shapeId="0" xr:uid="{4C7AF729-E2B9-4931-9912-776AA65A691E}">
      <text>
        <t>[Kommenttiketju]
Excel-versiosi avulla voit lukea tämän kommenttiketjun, mutta siihen tehdyt muutokset poistetaan, jos tiedosto avataan uudemmassa Excel-versiossa. Lisätietoja: https://go.microsoft.com/fwlink/?linkid=870924
Kommentti:
    Oppilasruokailun kustannukset per oppilas.
Aineisto: 2020
Lähde: Kouluikkuna
Vastaus:
    Elevmåltidernas kostnader per elev.
Material: 2020
Källa: Kouluikkuna</t>
      </text>
    </comment>
    <comment ref="B11" authorId="14" shapeId="0" xr:uid="{5B88E553-5BB8-4F11-B87C-B0A12BC1AD1C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
Vastaus:
    Likheten på femgradig skala (1-5).
***** =  väldigt lika
* = inte särskilt lika
Likheten bestäms matematiskt utifrån hur mycket kommunens variabler skiljer sig från den valda kommunens värde. Ju större skillnad, desto mindre stjärnor.</t>
      </text>
    </comment>
  </commentList>
</comments>
</file>

<file path=xl/sharedStrings.xml><?xml version="1.0" encoding="utf-8"?>
<sst xmlns="http://schemas.openxmlformats.org/spreadsheetml/2006/main" count="2567" uniqueCount="839">
  <si>
    <t>vuosi</t>
  </si>
  <si>
    <t>kunta_nimi</t>
  </si>
  <si>
    <t>kunta_koodi</t>
  </si>
  <si>
    <t>seutukunta_nimi</t>
  </si>
  <si>
    <t>seutukunta_koodi</t>
  </si>
  <si>
    <t>maakunta_nimi</t>
  </si>
  <si>
    <t>maakunta_koodi</t>
  </si>
  <si>
    <t>ryhmitys_nimi</t>
  </si>
  <si>
    <t>ryhmitys_koodi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</si>
  <si>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</si>
  <si>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</si>
  <si>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</si>
  <si>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</si>
  <si>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</si>
  <si>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</si>
  <si>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</si>
  <si>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</si>
  <si>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</si>
  <si>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</si>
  <si>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</si>
  <si>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</si>
  <si>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</si>
  <si>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</si>
  <si>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</si>
  <si>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</si>
  <si>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</si>
  <si>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</si>
  <si>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</si>
  <si>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</si>
  <si>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</si>
  <si>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</si>
  <si>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</si>
  <si>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</si>
  <si>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</si>
  <si>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</si>
  <si>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</si>
  <si>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</si>
  <si>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</si>
  <si>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</si>
  <si>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</si>
  <si>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</si>
  <si>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</si>
  <si>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</si>
  <si>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</si>
  <si>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</si>
  <si>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</si>
  <si>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</si>
  <si>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</si>
  <si>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</si>
  <si>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</si>
  <si>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</si>
  <si>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</si>
  <si>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</si>
  <si>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</si>
  <si>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</si>
  <si>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</si>
  <si>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</si>
  <si>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</si>
  <si>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</si>
  <si>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</si>
  <si>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</si>
  <si>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</si>
  <si>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</si>
  <si>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</si>
  <si>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</si>
  <si>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</si>
  <si>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</si>
  <si>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</si>
  <si>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</si>
  <si>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</si>
  <si>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</si>
  <si>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</si>
  <si>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</si>
  <si>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</si>
  <si>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</si>
  <si>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</si>
  <si>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</si>
  <si>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</si>
  <si>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</si>
  <si>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</si>
  <si>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</si>
  <si>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</si>
  <si>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</si>
  <si>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</si>
  <si>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020</t>
  </si>
  <si>
    <t>Etelä-Pirkanmaa</t>
  </si>
  <si>
    <t>063</t>
  </si>
  <si>
    <t>Pirkanmaa</t>
  </si>
  <si>
    <t>06</t>
  </si>
  <si>
    <t>Taajaan asutut kunnat</t>
  </si>
  <si>
    <t>2</t>
  </si>
  <si>
    <t>Alajärvi</t>
  </si>
  <si>
    <t>005</t>
  </si>
  <si>
    <t>Järviseutu</t>
  </si>
  <si>
    <t>146</t>
  </si>
  <si>
    <t>Etelä-Pohjanmaa</t>
  </si>
  <si>
    <t>14</t>
  </si>
  <si>
    <t>Alavieska</t>
  </si>
  <si>
    <t>009</t>
  </si>
  <si>
    <t>Ylivieska</t>
  </si>
  <si>
    <t>177</t>
  </si>
  <si>
    <t>Pohjois-Pohjanmaa</t>
  </si>
  <si>
    <t>17</t>
  </si>
  <si>
    <t>Maaseutumaiset kunnat</t>
  </si>
  <si>
    <t>3</t>
  </si>
  <si>
    <t>Alavus</t>
  </si>
  <si>
    <t>010</t>
  </si>
  <si>
    <t>Kuusiokunnat</t>
  </si>
  <si>
    <t>144</t>
  </si>
  <si>
    <t>Asikkala</t>
  </si>
  <si>
    <t>016</t>
  </si>
  <si>
    <t>Lahti</t>
  </si>
  <si>
    <t>071</t>
  </si>
  <si>
    <t>Päijät-Häme</t>
  </si>
  <si>
    <t>07</t>
  </si>
  <si>
    <t>Askola</t>
  </si>
  <si>
    <t>018</t>
  </si>
  <si>
    <t>Porvoo</t>
  </si>
  <si>
    <t>015</t>
  </si>
  <si>
    <t>Uusimaa</t>
  </si>
  <si>
    <t>01</t>
  </si>
  <si>
    <t>Aura</t>
  </si>
  <si>
    <t>019</t>
  </si>
  <si>
    <t>Loimaa</t>
  </si>
  <si>
    <t>025</t>
  </si>
  <si>
    <t>Varsinais-Suomi</t>
  </si>
  <si>
    <t>02</t>
  </si>
  <si>
    <t>Enonkoski</t>
  </si>
  <si>
    <t>046</t>
  </si>
  <si>
    <t>Savonlinna</t>
  </si>
  <si>
    <t>103</t>
  </si>
  <si>
    <t>Etelä-Savo</t>
  </si>
  <si>
    <t>10</t>
  </si>
  <si>
    <t>Enontekiö</t>
  </si>
  <si>
    <t>047</t>
  </si>
  <si>
    <t>Tunturi-Lappi</t>
  </si>
  <si>
    <t>196</t>
  </si>
  <si>
    <t>Lappi</t>
  </si>
  <si>
    <t>19</t>
  </si>
  <si>
    <t>Espoo</t>
  </si>
  <si>
    <t>049</t>
  </si>
  <si>
    <t>Helsinki</t>
  </si>
  <si>
    <t>011</t>
  </si>
  <si>
    <t>Kaupunkimaiset kunnat</t>
  </si>
  <si>
    <t>1</t>
  </si>
  <si>
    <t>Eura</t>
  </si>
  <si>
    <t>050</t>
  </si>
  <si>
    <t>Rauma</t>
  </si>
  <si>
    <t>041</t>
  </si>
  <si>
    <t>Satakunta</t>
  </si>
  <si>
    <t>04</t>
  </si>
  <si>
    <t>Eurajoki</t>
  </si>
  <si>
    <t>051</t>
  </si>
  <si>
    <t>Evijärvi</t>
  </si>
  <si>
    <t>052</t>
  </si>
  <si>
    <t>Forssa</t>
  </si>
  <si>
    <t>061</t>
  </si>
  <si>
    <t>053</t>
  </si>
  <si>
    <t>Kanta-Häme</t>
  </si>
  <si>
    <t>05</t>
  </si>
  <si>
    <t>Haapajärvi</t>
  </si>
  <si>
    <t>069</t>
  </si>
  <si>
    <t>Nivala-Haapajärvi</t>
  </si>
  <si>
    <t>176</t>
  </si>
  <si>
    <t>Haapavesi</t>
  </si>
  <si>
    <t>Haapavesi-Siikalatva</t>
  </si>
  <si>
    <t>175</t>
  </si>
  <si>
    <t>Hailuoto</t>
  </si>
  <si>
    <t>072</t>
  </si>
  <si>
    <t>Oulu</t>
  </si>
  <si>
    <t>171</t>
  </si>
  <si>
    <t>Halsua</t>
  </si>
  <si>
    <t>074</t>
  </si>
  <si>
    <t>Kaustinen</t>
  </si>
  <si>
    <t>161</t>
  </si>
  <si>
    <t>Keski-Pohjanmaa</t>
  </si>
  <si>
    <t>16</t>
  </si>
  <si>
    <t>Hamina</t>
  </si>
  <si>
    <t>075</t>
  </si>
  <si>
    <t>Kotka-Hamina</t>
  </si>
  <si>
    <t>082</t>
  </si>
  <si>
    <t>Kymenlaakso</t>
  </si>
  <si>
    <t>08</t>
  </si>
  <si>
    <t>Hankasalmi</t>
  </si>
  <si>
    <t>077</t>
  </si>
  <si>
    <t>Jyväskylä</t>
  </si>
  <si>
    <t>131</t>
  </si>
  <si>
    <t>Keski-Suomi</t>
  </si>
  <si>
    <t>13</t>
  </si>
  <si>
    <t>Hanko</t>
  </si>
  <si>
    <t>078</t>
  </si>
  <si>
    <t>Raasepori</t>
  </si>
  <si>
    <t>014</t>
  </si>
  <si>
    <t>Harjavalta</t>
  </si>
  <si>
    <t>079</t>
  </si>
  <si>
    <t>Pori</t>
  </si>
  <si>
    <t>043</t>
  </si>
  <si>
    <t>Hartola</t>
  </si>
  <si>
    <t>081</t>
  </si>
  <si>
    <t>Hattula</t>
  </si>
  <si>
    <t>Hämeenlinna</t>
  </si>
  <si>
    <t>Hausjärvi</t>
  </si>
  <si>
    <t>086</t>
  </si>
  <si>
    <t>Riihimäki</t>
  </si>
  <si>
    <t>Heinola</t>
  </si>
  <si>
    <t>111</t>
  </si>
  <si>
    <t>Heinävesi</t>
  </si>
  <si>
    <t>090</t>
  </si>
  <si>
    <t>Joensuu</t>
  </si>
  <si>
    <t>122</t>
  </si>
  <si>
    <t>Pohjois-Karjala</t>
  </si>
  <si>
    <t>12</t>
  </si>
  <si>
    <t>091</t>
  </si>
  <si>
    <t>Hirvensalmi</t>
  </si>
  <si>
    <t>097</t>
  </si>
  <si>
    <t>Mikkeli</t>
  </si>
  <si>
    <t>101</t>
  </si>
  <si>
    <t>Hollola</t>
  </si>
  <si>
    <t>098</t>
  </si>
  <si>
    <t>Huittinen</t>
  </si>
  <si>
    <t>102</t>
  </si>
  <si>
    <t>Humppila</t>
  </si>
  <si>
    <t>Hyrynsalmi</t>
  </si>
  <si>
    <t>105</t>
  </si>
  <si>
    <t>Kehys-Kainuu</t>
  </si>
  <si>
    <t>181</t>
  </si>
  <si>
    <t>Kainuu</t>
  </si>
  <si>
    <t>18</t>
  </si>
  <si>
    <t>Hyvinkää</t>
  </si>
  <si>
    <t>106</t>
  </si>
  <si>
    <t>Hämeenkyrö</t>
  </si>
  <si>
    <t>108</t>
  </si>
  <si>
    <t>Tampere</t>
  </si>
  <si>
    <t>064</t>
  </si>
  <si>
    <t>109</t>
  </si>
  <si>
    <t>Ii</t>
  </si>
  <si>
    <t>139</t>
  </si>
  <si>
    <t>Oulunkaari</t>
  </si>
  <si>
    <t>173</t>
  </si>
  <si>
    <t>Iisalmi</t>
  </si>
  <si>
    <t>140</t>
  </si>
  <si>
    <t>Ylä-Savo</t>
  </si>
  <si>
    <t>Pohjois-Savo</t>
  </si>
  <si>
    <t>11</t>
  </si>
  <si>
    <t>Iitti</t>
  </si>
  <si>
    <t>142</t>
  </si>
  <si>
    <t>Ikaalinen</t>
  </si>
  <si>
    <t>143</t>
  </si>
  <si>
    <t>Luoteis-Pirkanmaa</t>
  </si>
  <si>
    <t>Ilmajoki</t>
  </si>
  <si>
    <t>145</t>
  </si>
  <si>
    <t>Seinäjoki</t>
  </si>
  <si>
    <t>Ilomantsi</t>
  </si>
  <si>
    <t>Imatra</t>
  </si>
  <si>
    <t>153</t>
  </si>
  <si>
    <t>093</t>
  </si>
  <si>
    <t>Etelä-Karjala</t>
  </si>
  <si>
    <t>09</t>
  </si>
  <si>
    <t>Inari</t>
  </si>
  <si>
    <t>148</t>
  </si>
  <si>
    <t>Pohjois-Lappi</t>
  </si>
  <si>
    <t>197</t>
  </si>
  <si>
    <t>Inkoo</t>
  </si>
  <si>
    <t>149</t>
  </si>
  <si>
    <t>Isojoki</t>
  </si>
  <si>
    <t>151</t>
  </si>
  <si>
    <t>Suupohja</t>
  </si>
  <si>
    <t>141</t>
  </si>
  <si>
    <t>Isokyrö</t>
  </si>
  <si>
    <t>152</t>
  </si>
  <si>
    <t>Janakkala</t>
  </si>
  <si>
    <t>165</t>
  </si>
  <si>
    <t>167</t>
  </si>
  <si>
    <t>Jokioinen</t>
  </si>
  <si>
    <t>169</t>
  </si>
  <si>
    <t>Joroinen</t>
  </si>
  <si>
    <t>Varkaus</t>
  </si>
  <si>
    <t>114</t>
  </si>
  <si>
    <t>Joutsa</t>
  </si>
  <si>
    <t>172</t>
  </si>
  <si>
    <t>132</t>
  </si>
  <si>
    <t>Juuka</t>
  </si>
  <si>
    <t>Juupajoki</t>
  </si>
  <si>
    <t>Ylä-Pirkanmaa</t>
  </si>
  <si>
    <t>Juva</t>
  </si>
  <si>
    <t>178</t>
  </si>
  <si>
    <t>Pieksämäki</t>
  </si>
  <si>
    <t>179</t>
  </si>
  <si>
    <t>Jämijärvi</t>
  </si>
  <si>
    <t>Pohjois-Satakunta</t>
  </si>
  <si>
    <t>044</t>
  </si>
  <si>
    <t>Jämsä</t>
  </si>
  <si>
    <t>182</t>
  </si>
  <si>
    <t>134</t>
  </si>
  <si>
    <t>Järvenpää</t>
  </si>
  <si>
    <t>186</t>
  </si>
  <si>
    <t>Kaarina</t>
  </si>
  <si>
    <t>202</t>
  </si>
  <si>
    <t>Turku</t>
  </si>
  <si>
    <t>023</t>
  </si>
  <si>
    <t>Kaavi</t>
  </si>
  <si>
    <t>204</t>
  </si>
  <si>
    <t>Koillis-Savo</t>
  </si>
  <si>
    <t>113</t>
  </si>
  <si>
    <t>Kajaani</t>
  </si>
  <si>
    <t>205</t>
  </si>
  <si>
    <t>Kalajoki</t>
  </si>
  <si>
    <t>208</t>
  </si>
  <si>
    <t>Kangasala</t>
  </si>
  <si>
    <t>211</t>
  </si>
  <si>
    <t>Kangasniemi</t>
  </si>
  <si>
    <t>213</t>
  </si>
  <si>
    <t>Kankaanpää</t>
  </si>
  <si>
    <t>214</t>
  </si>
  <si>
    <t>Kannonkoski</t>
  </si>
  <si>
    <t>216</t>
  </si>
  <si>
    <t>Saarijärvi-Viitasaari</t>
  </si>
  <si>
    <t>138</t>
  </si>
  <si>
    <t>Kannus</t>
  </si>
  <si>
    <t>217</t>
  </si>
  <si>
    <t>Kokkola</t>
  </si>
  <si>
    <t>162</t>
  </si>
  <si>
    <t>Karijoki</t>
  </si>
  <si>
    <t>218</t>
  </si>
  <si>
    <t>Karkkila</t>
  </si>
  <si>
    <t>224</t>
  </si>
  <si>
    <t>Karstula</t>
  </si>
  <si>
    <t>226</t>
  </si>
  <si>
    <t>Karvia</t>
  </si>
  <si>
    <t>230</t>
  </si>
  <si>
    <t>Kaskinen</t>
  </si>
  <si>
    <t>231</t>
  </si>
  <si>
    <t>Sydösterbotten</t>
  </si>
  <si>
    <t>Pohjanmaa</t>
  </si>
  <si>
    <t>15</t>
  </si>
  <si>
    <t>Kauhajoki</t>
  </si>
  <si>
    <t>232</t>
  </si>
  <si>
    <t>Kauhava</t>
  </si>
  <si>
    <t>233</t>
  </si>
  <si>
    <t>Kauniainen</t>
  </si>
  <si>
    <t>235</t>
  </si>
  <si>
    <t>236</t>
  </si>
  <si>
    <t>Keitele</t>
  </si>
  <si>
    <t>239</t>
  </si>
  <si>
    <t>Kemi</t>
  </si>
  <si>
    <t>240</t>
  </si>
  <si>
    <t>Kemi-Tornio</t>
  </si>
  <si>
    <t>192</t>
  </si>
  <si>
    <t>Kemijärvi</t>
  </si>
  <si>
    <t>320</t>
  </si>
  <si>
    <t>Itä-Lappi</t>
  </si>
  <si>
    <t>194</t>
  </si>
  <si>
    <t>Keminmaa</t>
  </si>
  <si>
    <t>241</t>
  </si>
  <si>
    <t>Kemiönsaari</t>
  </si>
  <si>
    <t>322</t>
  </si>
  <si>
    <t>Åboland-Turunmaa</t>
  </si>
  <si>
    <t>021</t>
  </si>
  <si>
    <t>Kempele</t>
  </si>
  <si>
    <t>244</t>
  </si>
  <si>
    <t>Kerava</t>
  </si>
  <si>
    <t>245</t>
  </si>
  <si>
    <t>Keuruu</t>
  </si>
  <si>
    <t>249</t>
  </si>
  <si>
    <t>133</t>
  </si>
  <si>
    <t>Kihniö</t>
  </si>
  <si>
    <t>250</t>
  </si>
  <si>
    <t>Kinnula</t>
  </si>
  <si>
    <t>256</t>
  </si>
  <si>
    <t>Kirkkonummi</t>
  </si>
  <si>
    <t>257</t>
  </si>
  <si>
    <t>Kitee</t>
  </si>
  <si>
    <t>260</t>
  </si>
  <si>
    <t>Keski-Karjala</t>
  </si>
  <si>
    <t>124</t>
  </si>
  <si>
    <t>Kittilä</t>
  </si>
  <si>
    <t>261</t>
  </si>
  <si>
    <t>Kiuruvesi</t>
  </si>
  <si>
    <t>263</t>
  </si>
  <si>
    <t>Kivijärvi</t>
  </si>
  <si>
    <t>265</t>
  </si>
  <si>
    <t>Kokemäki</t>
  </si>
  <si>
    <t>271</t>
  </si>
  <si>
    <t>272</t>
  </si>
  <si>
    <t>Kolari</t>
  </si>
  <si>
    <t>273</t>
  </si>
  <si>
    <t>Konnevesi</t>
  </si>
  <si>
    <t>275</t>
  </si>
  <si>
    <t>Äänekoski</t>
  </si>
  <si>
    <t>135</t>
  </si>
  <si>
    <t>Kontiolahti</t>
  </si>
  <si>
    <t>276</t>
  </si>
  <si>
    <t>Korsnäs</t>
  </si>
  <si>
    <t>280</t>
  </si>
  <si>
    <t>Vaasa</t>
  </si>
  <si>
    <t>Koski Tl</t>
  </si>
  <si>
    <t>284</t>
  </si>
  <si>
    <t>Kotka</t>
  </si>
  <si>
    <t>285</t>
  </si>
  <si>
    <t>Kouvola</t>
  </si>
  <si>
    <t>286</t>
  </si>
  <si>
    <t>Kristiinankaupunki</t>
  </si>
  <si>
    <t>287</t>
  </si>
  <si>
    <t>Kruunupyy</t>
  </si>
  <si>
    <t>288</t>
  </si>
  <si>
    <t>Jakobstadsregionen</t>
  </si>
  <si>
    <t>154</t>
  </si>
  <si>
    <t>Kuhmo</t>
  </si>
  <si>
    <t>290</t>
  </si>
  <si>
    <t>Kuhmoinen</t>
  </si>
  <si>
    <t>291</t>
  </si>
  <si>
    <t>Kuopio</t>
  </si>
  <si>
    <t>297</t>
  </si>
  <si>
    <t>112</t>
  </si>
  <si>
    <t>Kuortane</t>
  </si>
  <si>
    <t>300</t>
  </si>
  <si>
    <t>Kurikka</t>
  </si>
  <si>
    <t>301</t>
  </si>
  <si>
    <t>Kustavi</t>
  </si>
  <si>
    <t>304</t>
  </si>
  <si>
    <t>Vakka-Suomi</t>
  </si>
  <si>
    <t>024</t>
  </si>
  <si>
    <t>Kuusamo</t>
  </si>
  <si>
    <t>305</t>
  </si>
  <si>
    <t>Koillismaa</t>
  </si>
  <si>
    <t>Kyyjärvi</t>
  </si>
  <si>
    <t>312</t>
  </si>
  <si>
    <t>Kärkölä</t>
  </si>
  <si>
    <t>316</t>
  </si>
  <si>
    <t>Kärsämäki</t>
  </si>
  <si>
    <t>317</t>
  </si>
  <si>
    <t>398</t>
  </si>
  <si>
    <t>Laihia</t>
  </si>
  <si>
    <t>399</t>
  </si>
  <si>
    <t>Laitila</t>
  </si>
  <si>
    <t>400</t>
  </si>
  <si>
    <t>Lapinjärvi</t>
  </si>
  <si>
    <t>407</t>
  </si>
  <si>
    <t>Loviisa</t>
  </si>
  <si>
    <t>Lapinlahti</t>
  </si>
  <si>
    <t>402</t>
  </si>
  <si>
    <t>Lappajärvi</t>
  </si>
  <si>
    <t>403</t>
  </si>
  <si>
    <t>Lappeenranta</t>
  </si>
  <si>
    <t>405</t>
  </si>
  <si>
    <t>Lapua</t>
  </si>
  <si>
    <t>408</t>
  </si>
  <si>
    <t>Laukaa</t>
  </si>
  <si>
    <t>410</t>
  </si>
  <si>
    <t>Lemi</t>
  </si>
  <si>
    <t>416</t>
  </si>
  <si>
    <t>Lempäälä</t>
  </si>
  <si>
    <t>418</t>
  </si>
  <si>
    <t>Leppävirta</t>
  </si>
  <si>
    <t>420</t>
  </si>
  <si>
    <t>Lestijärvi</t>
  </si>
  <si>
    <t>421</t>
  </si>
  <si>
    <t>Lieksa</t>
  </si>
  <si>
    <t>422</t>
  </si>
  <si>
    <t>Pielisen Karjala</t>
  </si>
  <si>
    <t>125</t>
  </si>
  <si>
    <t>Lieto</t>
  </si>
  <si>
    <t>423</t>
  </si>
  <si>
    <t>Liminka</t>
  </si>
  <si>
    <t>425</t>
  </si>
  <si>
    <t>Liperi</t>
  </si>
  <si>
    <t>426</t>
  </si>
  <si>
    <t>Lohja</t>
  </si>
  <si>
    <t>444</t>
  </si>
  <si>
    <t>430</t>
  </si>
  <si>
    <t>Loppi</t>
  </si>
  <si>
    <t>433</t>
  </si>
  <si>
    <t>434</t>
  </si>
  <si>
    <t>Luhanka</t>
  </si>
  <si>
    <t>435</t>
  </si>
  <si>
    <t>Lumijoki</t>
  </si>
  <si>
    <t>436</t>
  </si>
  <si>
    <t>Luoto</t>
  </si>
  <si>
    <t>440</t>
  </si>
  <si>
    <t>Luumäki</t>
  </si>
  <si>
    <t>441</t>
  </si>
  <si>
    <t>Maalahti</t>
  </si>
  <si>
    <t>475</t>
  </si>
  <si>
    <t>Marttila</t>
  </si>
  <si>
    <t>480</t>
  </si>
  <si>
    <t>Masku</t>
  </si>
  <si>
    <t>481</t>
  </si>
  <si>
    <t>Merijärvi</t>
  </si>
  <si>
    <t>483</t>
  </si>
  <si>
    <t>Merikarvia</t>
  </si>
  <si>
    <t>484</t>
  </si>
  <si>
    <t>Miehikkälä</t>
  </si>
  <si>
    <t>489</t>
  </si>
  <si>
    <t>491</t>
  </si>
  <si>
    <t>Muhos</t>
  </si>
  <si>
    <t>494</t>
  </si>
  <si>
    <t>Multia</t>
  </si>
  <si>
    <t>495</t>
  </si>
  <si>
    <t>Muonio</t>
  </si>
  <si>
    <t>498</t>
  </si>
  <si>
    <t>Mustasaari</t>
  </si>
  <si>
    <t>499</t>
  </si>
  <si>
    <t>Muurame</t>
  </si>
  <si>
    <t>500</t>
  </si>
  <si>
    <t>Mynämäki</t>
  </si>
  <si>
    <t>503</t>
  </si>
  <si>
    <t>Myrskylä</t>
  </si>
  <si>
    <t>504</t>
  </si>
  <si>
    <t>Mäntsälä</t>
  </si>
  <si>
    <t>505</t>
  </si>
  <si>
    <t>Mänttä-Vilppula</t>
  </si>
  <si>
    <t>508</t>
  </si>
  <si>
    <t>Mäntyharju</t>
  </si>
  <si>
    <t>507</t>
  </si>
  <si>
    <t>Naantali</t>
  </si>
  <si>
    <t>529</t>
  </si>
  <si>
    <t>Nakkila</t>
  </si>
  <si>
    <t>531</t>
  </si>
  <si>
    <t>Nivala</t>
  </si>
  <si>
    <t>535</t>
  </si>
  <si>
    <t>Nokia</t>
  </si>
  <si>
    <t>536</t>
  </si>
  <si>
    <t>Nousiainen</t>
  </si>
  <si>
    <t>538</t>
  </si>
  <si>
    <t>Nurmes</t>
  </si>
  <si>
    <t>541</t>
  </si>
  <si>
    <t>Nurmijärvi</t>
  </si>
  <si>
    <t>543</t>
  </si>
  <si>
    <t>Närpiö</t>
  </si>
  <si>
    <t>545</t>
  </si>
  <si>
    <t>Orimattila</t>
  </si>
  <si>
    <t>560</t>
  </si>
  <si>
    <t>Oripää</t>
  </si>
  <si>
    <t>561</t>
  </si>
  <si>
    <t>Orivesi</t>
  </si>
  <si>
    <t>562</t>
  </si>
  <si>
    <t>Oulainen</t>
  </si>
  <si>
    <t>563</t>
  </si>
  <si>
    <t>564</t>
  </si>
  <si>
    <t>Outokumpu</t>
  </si>
  <si>
    <t>309</t>
  </si>
  <si>
    <t>Padasjoki</t>
  </si>
  <si>
    <t>576</t>
  </si>
  <si>
    <t>Paimio</t>
  </si>
  <si>
    <t>577</t>
  </si>
  <si>
    <t>Paltamo</t>
  </si>
  <si>
    <t>578</t>
  </si>
  <si>
    <t>Parainen</t>
  </si>
  <si>
    <t>445</t>
  </si>
  <si>
    <t>Parikkala</t>
  </si>
  <si>
    <t>580</t>
  </si>
  <si>
    <t>Parkano</t>
  </si>
  <si>
    <t>581</t>
  </si>
  <si>
    <t>Pedersören kunta</t>
  </si>
  <si>
    <t>599</t>
  </si>
  <si>
    <t>Pelkosenniemi</t>
  </si>
  <si>
    <t>583</t>
  </si>
  <si>
    <t>Pello</t>
  </si>
  <si>
    <t>854</t>
  </si>
  <si>
    <t>Torniolaakso</t>
  </si>
  <si>
    <t>193</t>
  </si>
  <si>
    <t>Perho</t>
  </si>
  <si>
    <t>584</t>
  </si>
  <si>
    <t>Pertunmaa</t>
  </si>
  <si>
    <t>588</t>
  </si>
  <si>
    <t>Petäjävesi</t>
  </si>
  <si>
    <t>592</t>
  </si>
  <si>
    <t>593</t>
  </si>
  <si>
    <t>Pielavesi</t>
  </si>
  <si>
    <t>595</t>
  </si>
  <si>
    <t>Pietarsaari</t>
  </si>
  <si>
    <t>598</t>
  </si>
  <si>
    <t>Pihtipudas</t>
  </si>
  <si>
    <t>601</t>
  </si>
  <si>
    <t>Pirkkala</t>
  </si>
  <si>
    <t>604</t>
  </si>
  <si>
    <t>Polvijärvi</t>
  </si>
  <si>
    <t>607</t>
  </si>
  <si>
    <t>Pomarkku</t>
  </si>
  <si>
    <t>608</t>
  </si>
  <si>
    <t>609</t>
  </si>
  <si>
    <t>Pornainen</t>
  </si>
  <si>
    <t>611</t>
  </si>
  <si>
    <t>638</t>
  </si>
  <si>
    <t>Posio</t>
  </si>
  <si>
    <t>614</t>
  </si>
  <si>
    <t>Pudasjärvi</t>
  </si>
  <si>
    <t>615</t>
  </si>
  <si>
    <t>Pukkila</t>
  </si>
  <si>
    <t>616</t>
  </si>
  <si>
    <t>Punkalaidun</t>
  </si>
  <si>
    <t>619</t>
  </si>
  <si>
    <t>Lounais-Pirkanmaa</t>
  </si>
  <si>
    <t>068</t>
  </si>
  <si>
    <t>Puolanka</t>
  </si>
  <si>
    <t>620</t>
  </si>
  <si>
    <t>Puumala</t>
  </si>
  <si>
    <t>623</t>
  </si>
  <si>
    <t>Pyhtää</t>
  </si>
  <si>
    <t>624</t>
  </si>
  <si>
    <t>Pyhäjoki</t>
  </si>
  <si>
    <t>625</t>
  </si>
  <si>
    <t>Raahe</t>
  </si>
  <si>
    <t>174</t>
  </si>
  <si>
    <t>Pyhäjärvi</t>
  </si>
  <si>
    <t>626</t>
  </si>
  <si>
    <t>Pyhäntä</t>
  </si>
  <si>
    <t>630</t>
  </si>
  <si>
    <t>Pyhäranta</t>
  </si>
  <si>
    <t>631</t>
  </si>
  <si>
    <t>Pälkäne</t>
  </si>
  <si>
    <t>635</t>
  </si>
  <si>
    <t>Pöytyä</t>
  </si>
  <si>
    <t>636</t>
  </si>
  <si>
    <t>678</t>
  </si>
  <si>
    <t>710</t>
  </si>
  <si>
    <t>Raisio</t>
  </si>
  <si>
    <t>680</t>
  </si>
  <si>
    <t>Rantasalmi</t>
  </si>
  <si>
    <t>681</t>
  </si>
  <si>
    <t>Ranua</t>
  </si>
  <si>
    <t>683</t>
  </si>
  <si>
    <t>Rovaniemi</t>
  </si>
  <si>
    <t>191</t>
  </si>
  <si>
    <t>684</t>
  </si>
  <si>
    <t>Rautalampi</t>
  </si>
  <si>
    <t>686</t>
  </si>
  <si>
    <t>Sisä-Savo</t>
  </si>
  <si>
    <t>115</t>
  </si>
  <si>
    <t>Rautavaara</t>
  </si>
  <si>
    <t>687</t>
  </si>
  <si>
    <t>Rautjärvi</t>
  </si>
  <si>
    <t>689</t>
  </si>
  <si>
    <t>Reisjärvi</t>
  </si>
  <si>
    <t>691</t>
  </si>
  <si>
    <t>694</t>
  </si>
  <si>
    <t>Ristijärvi</t>
  </si>
  <si>
    <t>697</t>
  </si>
  <si>
    <t>698</t>
  </si>
  <si>
    <t>Ruokolahti</t>
  </si>
  <si>
    <t>700</t>
  </si>
  <si>
    <t>Ruovesi</t>
  </si>
  <si>
    <t>702</t>
  </si>
  <si>
    <t>Rusko</t>
  </si>
  <si>
    <t>704</t>
  </si>
  <si>
    <t>Rääkkylä</t>
  </si>
  <si>
    <t>707</t>
  </si>
  <si>
    <t>Saarijärvi</t>
  </si>
  <si>
    <t>729</t>
  </si>
  <si>
    <t>Salla</t>
  </si>
  <si>
    <t>732</t>
  </si>
  <si>
    <t>Salo</t>
  </si>
  <si>
    <t>734</t>
  </si>
  <si>
    <t>022</t>
  </si>
  <si>
    <t>Sastamala</t>
  </si>
  <si>
    <t>790</t>
  </si>
  <si>
    <t>Sauvo</t>
  </si>
  <si>
    <t>738</t>
  </si>
  <si>
    <t>Savitaipale</t>
  </si>
  <si>
    <t>739</t>
  </si>
  <si>
    <t>740</t>
  </si>
  <si>
    <t>Savukoski</t>
  </si>
  <si>
    <t>742</t>
  </si>
  <si>
    <t>743</t>
  </si>
  <si>
    <t>Sievi</t>
  </si>
  <si>
    <t>746</t>
  </si>
  <si>
    <t>Siikainen</t>
  </si>
  <si>
    <t>747</t>
  </si>
  <si>
    <t>Siikajoki</t>
  </si>
  <si>
    <t>748</t>
  </si>
  <si>
    <t>Siikalatva</t>
  </si>
  <si>
    <t>791</t>
  </si>
  <si>
    <t>Siilinjärvi</t>
  </si>
  <si>
    <t>749</t>
  </si>
  <si>
    <t>Simo</t>
  </si>
  <si>
    <t>751</t>
  </si>
  <si>
    <t>Sipoo</t>
  </si>
  <si>
    <t>753</t>
  </si>
  <si>
    <t>Siuntio</t>
  </si>
  <si>
    <t>755</t>
  </si>
  <si>
    <t>Sodankylä</t>
  </si>
  <si>
    <t>758</t>
  </si>
  <si>
    <t>Soini</t>
  </si>
  <si>
    <t>759</t>
  </si>
  <si>
    <t>Somero</t>
  </si>
  <si>
    <t>761</t>
  </si>
  <si>
    <t>Sonkajärvi</t>
  </si>
  <si>
    <t>762</t>
  </si>
  <si>
    <t>Sotkamo</t>
  </si>
  <si>
    <t>765</t>
  </si>
  <si>
    <t>Sulkava</t>
  </si>
  <si>
    <t>768</t>
  </si>
  <si>
    <t>Suomussalmi</t>
  </si>
  <si>
    <t>777</t>
  </si>
  <si>
    <t>Suonenjoki</t>
  </si>
  <si>
    <t>778</t>
  </si>
  <si>
    <t>Sysmä</t>
  </si>
  <si>
    <t>781</t>
  </si>
  <si>
    <t>Säkylä</t>
  </si>
  <si>
    <t>783</t>
  </si>
  <si>
    <t>Taipalsaari</t>
  </si>
  <si>
    <t>831</t>
  </si>
  <si>
    <t>Taivalkoski</t>
  </si>
  <si>
    <t>832</t>
  </si>
  <si>
    <t>Taivassalo</t>
  </si>
  <si>
    <t>833</t>
  </si>
  <si>
    <t>Tammela</t>
  </si>
  <si>
    <t>834</t>
  </si>
  <si>
    <t>837</t>
  </si>
  <si>
    <t>Tervo</t>
  </si>
  <si>
    <t>844</t>
  </si>
  <si>
    <t>Tervola</t>
  </si>
  <si>
    <t>845</t>
  </si>
  <si>
    <t>Teuva</t>
  </si>
  <si>
    <t>846</t>
  </si>
  <si>
    <t>Tohmajärvi</t>
  </si>
  <si>
    <t>848</t>
  </si>
  <si>
    <t>Toholampi</t>
  </si>
  <si>
    <t>849</t>
  </si>
  <si>
    <t>Toivakka</t>
  </si>
  <si>
    <t>850</t>
  </si>
  <si>
    <t>Tornio</t>
  </si>
  <si>
    <t>851</t>
  </si>
  <si>
    <t>853</t>
  </si>
  <si>
    <t>Tuusniemi</t>
  </si>
  <si>
    <t>857</t>
  </si>
  <si>
    <t>Tuusula</t>
  </si>
  <si>
    <t>858</t>
  </si>
  <si>
    <t>Tyrnävä</t>
  </si>
  <si>
    <t>859</t>
  </si>
  <si>
    <t>Ulvila</t>
  </si>
  <si>
    <t>886</t>
  </si>
  <si>
    <t>Urjala</t>
  </si>
  <si>
    <t>887</t>
  </si>
  <si>
    <t>Utajärvi</t>
  </si>
  <si>
    <t>889</t>
  </si>
  <si>
    <t>Utsjoki</t>
  </si>
  <si>
    <t>890</t>
  </si>
  <si>
    <t>Uurainen</t>
  </si>
  <si>
    <t>892</t>
  </si>
  <si>
    <t>Uusikaarlepyy</t>
  </si>
  <si>
    <t>893</t>
  </si>
  <si>
    <t>Uusikaupunki</t>
  </si>
  <si>
    <t>895</t>
  </si>
  <si>
    <t>Vaala</t>
  </si>
  <si>
    <t>785</t>
  </si>
  <si>
    <t>905</t>
  </si>
  <si>
    <t>Valkeakoski</t>
  </si>
  <si>
    <t>908</t>
  </si>
  <si>
    <t>Vantaa</t>
  </si>
  <si>
    <t>092</t>
  </si>
  <si>
    <t>915</t>
  </si>
  <si>
    <t>Vehmaa</t>
  </si>
  <si>
    <t>918</t>
  </si>
  <si>
    <t>Vesanto</t>
  </si>
  <si>
    <t>921</t>
  </si>
  <si>
    <t>Vesilahti</t>
  </si>
  <si>
    <t>922</t>
  </si>
  <si>
    <t>Veteli</t>
  </si>
  <si>
    <t>924</t>
  </si>
  <si>
    <t>Vieremä</t>
  </si>
  <si>
    <t>925</t>
  </si>
  <si>
    <t>Vihti</t>
  </si>
  <si>
    <t>927</t>
  </si>
  <si>
    <t>Viitasaari</t>
  </si>
  <si>
    <t>931</t>
  </si>
  <si>
    <t>Vimpeli</t>
  </si>
  <si>
    <t>934</t>
  </si>
  <si>
    <t>Virolahti</t>
  </si>
  <si>
    <t>935</t>
  </si>
  <si>
    <t>Virrat</t>
  </si>
  <si>
    <t>936</t>
  </si>
  <si>
    <t>Vöyri</t>
  </si>
  <si>
    <t>946</t>
  </si>
  <si>
    <t>Ylitornio</t>
  </si>
  <si>
    <t>976</t>
  </si>
  <si>
    <t>977</t>
  </si>
  <si>
    <t>Ylöjärvi</t>
  </si>
  <si>
    <t>980</t>
  </si>
  <si>
    <t>Ypäjä</t>
  </si>
  <si>
    <t>981</t>
  </si>
  <si>
    <t>Ähtäri</t>
  </si>
  <si>
    <t>989</t>
  </si>
  <si>
    <t>992</t>
  </si>
  <si>
    <t>PISTEET:</t>
  </si>
  <si>
    <t>Painotus(%):</t>
  </si>
  <si>
    <t>SIJA:</t>
  </si>
  <si>
    <t>Korjaus:</t>
  </si>
  <si>
    <t>Keskihajonta</t>
  </si>
  <si>
    <t>Ansiotulo_as</t>
  </si>
  <si>
    <t>Perusopetus</t>
  </si>
  <si>
    <t>ruotsi_osuus(%)</t>
  </si>
  <si>
    <t>IQR</t>
  </si>
  <si>
    <t>po_oppilasmäärä</t>
  </si>
  <si>
    <t>po_oppilaat_muutos_prosentti (ka)</t>
  </si>
  <si>
    <t>Ryhmäkoko</t>
  </si>
  <si>
    <t>kust_po_op_20</t>
  </si>
  <si>
    <t>Mediaani:</t>
  </si>
  <si>
    <t>(koko aineistossa)</t>
  </si>
  <si>
    <t>Alakvartiili:</t>
  </si>
  <si>
    <t>Yläkvartiili:</t>
  </si>
  <si>
    <t>kust_kuljetus_po_20</t>
  </si>
  <si>
    <t>kust_ruokailu_po_20</t>
  </si>
  <si>
    <t>kust_kiinteistöt_po_20</t>
  </si>
  <si>
    <t>Ruokailu_20</t>
  </si>
  <si>
    <t>Kuljetus_20</t>
  </si>
  <si>
    <t>Kiinteistöt_20</t>
  </si>
  <si>
    <t>Kust_op_20</t>
  </si>
  <si>
    <t>Oppilaat_muutos (ka)</t>
  </si>
  <si>
    <t>Kirjoita kunnan nimi:</t>
  </si>
  <si>
    <t>kust_po_op_19</t>
  </si>
  <si>
    <t>Koulukoko</t>
  </si>
  <si>
    <t>Vertailutiedot:</t>
  </si>
  <si>
    <t>Samankaltaisuus:</t>
  </si>
  <si>
    <t>Päivitetty: 16.2.2022</t>
  </si>
  <si>
    <t>Korjattu yhteensopivuus vanhempiin excel-versioihin.</t>
  </si>
  <si>
    <t>Samankaltaisuusprosentti vaihdettu viisiportaiseen luokitukseen.</t>
  </si>
  <si>
    <t>Grundläggande utbildning</t>
  </si>
  <si>
    <t>Viktning(%):</t>
  </si>
  <si>
    <t>Skriv kommunens namn:</t>
  </si>
  <si>
    <t>Likhet:</t>
  </si>
  <si>
    <t>Jämförande uppgifter:</t>
  </si>
  <si>
    <t>Median:</t>
  </si>
  <si>
    <t>Övre kvartilen:</t>
  </si>
  <si>
    <t>Nedre kvartilen:</t>
  </si>
  <si>
    <t>(hela materialet)</t>
  </si>
  <si>
    <t>Uppdaterad: 16.2.2022</t>
  </si>
  <si>
    <t>Medelålder</t>
  </si>
  <si>
    <t>Tätortsgrad</t>
  </si>
  <si>
    <t>Elever ändring (%)</t>
  </si>
  <si>
    <t>Förvärvsinkomst_inv</t>
  </si>
  <si>
    <t>Svenskspråkigas andel (%)</t>
  </si>
  <si>
    <t>Elevental</t>
  </si>
  <si>
    <t>Kost. per elever</t>
  </si>
  <si>
    <t>Gruppstorlek</t>
  </si>
  <si>
    <t>Transport</t>
  </si>
  <si>
    <t>Fastigheten</t>
  </si>
  <si>
    <t>Skolstorlek</t>
  </si>
  <si>
    <t>Måltid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</si>
</sst>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.00000000"/>
    <numFmt numFmtId="167" formatCode="0.00000"/>
    <numFmt numFmtId="168" formatCode="#,##0.0\ _€"/>
    <numFmt numFmtId="169" formatCode="#,##0.0"/>
  </numFmts>
  <fonts count="17" x14ac:knownFonts="1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Work Sans"/>
      <family val="2"/>
    </font>
    <font>
      <sz val="11"/>
      <color theme="1"/>
      <name val="Calibri"/>
      <family val="2"/>
      <scheme val="minor"/>
    </font>
    <font>
      <sz val="9"/>
      <name val="Work Sans"/>
      <family val="2"/>
    </font>
    <font>
      <sz val="9"/>
      <color rgb="FFC00000"/>
      <name val="Work Sans"/>
      <family val="2"/>
    </font>
    <font>
      <sz val="8"/>
      <name val="Work Sans"/>
    </font>
    <font>
      <sz val="9"/>
      <color rgb="FFFF0000"/>
      <name val="Work Sans"/>
    </font>
    <font>
      <b/>
      <u/>
      <sz val="9"/>
      <name val="Work Sans"/>
    </font>
    <font>
      <b/>
      <u/>
      <sz val="12"/>
      <name val="Work Sans"/>
    </font>
    <font>
      <sz val="9"/>
      <color theme="1"/>
      <name val="Work Sans"/>
    </font>
    <font>
      <sz val="9"/>
      <color theme="0" tint="-0.14999847407452621"/>
      <name val="Work Sans"/>
      <family val="2"/>
    </font>
    <font>
      <sz val="9"/>
      <color rgb="FFFF0000"/>
      <name val="Work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9" fontId="3" fillId="0" borderId="0" xfId="0" applyNumberFormat="1" applyFont="1"/>
    <xf numFmtId="165" fontId="0" fillId="4" borderId="0" xfId="0" applyNumberFormat="1" applyFill="1"/>
    <xf numFmtId="166" fontId="0" fillId="4" borderId="0" xfId="0" applyNumberFormat="1" applyFill="1"/>
    <xf numFmtId="9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/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/>
    <xf numFmtId="167" fontId="0" fillId="5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NumberFormat="1"/>
    <xf numFmtId="0" fontId="1" fillId="0" borderId="0" xfId="0" applyFont="1" applyAlignment="1">
      <alignment horizontal="left"/>
    </xf>
    <xf numFmtId="169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" fillId="5" borderId="0" xfId="0" applyFont="1" applyFill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right"/>
    </xf>
    <xf numFmtId="0" fontId="0" fillId="2" borderId="1" xfId="0" applyFill="1" applyBorder="1" applyProtection="1">
      <protection locked="0"/>
    </xf>
    <xf numFmtId="0" fontId="14" fillId="5" borderId="0" xfId="0" applyFont="1" applyFill="1" applyAlignment="1">
      <alignment horizontal="center"/>
    </xf>
    <xf numFmtId="0" fontId="2" fillId="4" borderId="0" xfId="0" applyFont="1" applyFill="1"/>
    <xf numFmtId="2" fontId="0" fillId="4" borderId="0" xfId="0" applyNumberFormat="1" applyFill="1"/>
    <xf numFmtId="0" fontId="15" fillId="0" borderId="0" xfId="0" applyFont="1"/>
    <xf numFmtId="2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14" fontId="0" fillId="0" borderId="0" xfId="0" applyNumberFormat="1"/>
    <xf numFmtId="9" fontId="4" fillId="0" borderId="0" xfId="0" applyNumberFormat="1" applyFont="1" applyAlignment="1">
      <alignment horizontal="center"/>
    </xf>
  </cellXfs>
  <cellStyles count="3">
    <cellStyle name="Normaali" xfId="0" builtinId="0"/>
    <cellStyle name="Normaali 2" xfId="2" xr:uid="{23D3BD5D-13F6-46C7-BAB0-95DE88A55379}"/>
    <cellStyle name="Normaali 3" xfId="1" xr:uid="{5BD561BE-5923-4033-A2A7-33B2FF762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Perusopetuksen</a:t>
            </a:r>
            <a:r>
              <a:rPr lang="fi-FI" baseline="0"/>
              <a:t> kustannukset per oppilas 2019-2020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17-4B5B-B69E-2AF84A0908BD}"/>
              </c:ext>
            </c:extLst>
          </c:dPt>
          <c:cat>
            <c:strRef>
              <c:f>'PO_valitsin (FI)'!$T$7:$T$17</c:f>
              <c:strCache>
                <c:ptCount val="11"/>
                <c:pt idx="0">
                  <c:v>Akaa</c:v>
                </c:pt>
                <c:pt idx="1">
                  <c:v>Lapua</c:v>
                </c:pt>
                <c:pt idx="2">
                  <c:v>Kemi</c:v>
                </c:pt>
                <c:pt idx="3">
                  <c:v>Tornio</c:v>
                </c:pt>
                <c:pt idx="4">
                  <c:v>Ulvila</c:v>
                </c:pt>
                <c:pt idx="5">
                  <c:v>Valkeakoski</c:v>
                </c:pt>
                <c:pt idx="6">
                  <c:v>Raahe</c:v>
                </c:pt>
                <c:pt idx="7">
                  <c:v>Orimattila</c:v>
                </c:pt>
                <c:pt idx="8">
                  <c:v>Iisalmi</c:v>
                </c:pt>
                <c:pt idx="9">
                  <c:v>Kalajoki</c:v>
                </c:pt>
                <c:pt idx="10">
                  <c:v>Kajaani</c:v>
                </c:pt>
              </c:strCache>
            </c:strRef>
          </c:cat>
          <c:val>
            <c:numRef>
              <c:f>'PO_valitsin (FI)'!$S$7:$S$17</c:f>
              <c:numCache>
                <c:formatCode>#,##0</c:formatCode>
                <c:ptCount val="11"/>
                <c:pt idx="0">
                  <c:v>8181.9611955951759</c:v>
                </c:pt>
                <c:pt idx="1">
                  <c:v>7881.1127379209374</c:v>
                </c:pt>
                <c:pt idx="2">
                  <c:v>8650.6142506142514</c:v>
                </c:pt>
                <c:pt idx="3">
                  <c:v>8969.3769799366419</c:v>
                </c:pt>
                <c:pt idx="4">
                  <c:v>9173.7931034482754</c:v>
                </c:pt>
                <c:pt idx="5">
                  <c:v>9168.2952930728243</c:v>
                </c:pt>
                <c:pt idx="6">
                  <c:v>8573.5270115880521</c:v>
                </c:pt>
                <c:pt idx="7">
                  <c:v>9134.584986595175</c:v>
                </c:pt>
                <c:pt idx="8">
                  <c:v>9546.9639468690693</c:v>
                </c:pt>
                <c:pt idx="9">
                  <c:v>10313.341644204851</c:v>
                </c:pt>
                <c:pt idx="10">
                  <c:v>9193.0478609625661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7-4B5B-B69E-2AF84A0908BD}"/>
            </c:ext>
          </c:extLst>
        </c:ser>
        <c:ser>
          <c:idx val="0"/>
          <c:order val="1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17-4B5B-B69E-2AF84A0908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'PO_valitsin (FI)'!$T$7:$T$17</c:f>
              <c:strCache>
                <c:ptCount val="11"/>
                <c:pt idx="0">
                  <c:v>Akaa</c:v>
                </c:pt>
                <c:pt idx="1">
                  <c:v>Lapua</c:v>
                </c:pt>
                <c:pt idx="2">
                  <c:v>Kemi</c:v>
                </c:pt>
                <c:pt idx="3">
                  <c:v>Tornio</c:v>
                </c:pt>
                <c:pt idx="4">
                  <c:v>Ulvila</c:v>
                </c:pt>
                <c:pt idx="5">
                  <c:v>Valkeakoski</c:v>
                </c:pt>
                <c:pt idx="6">
                  <c:v>Raahe</c:v>
                </c:pt>
                <c:pt idx="7">
                  <c:v>Orimattila</c:v>
                </c:pt>
                <c:pt idx="8">
                  <c:v>Iisalmi</c:v>
                </c:pt>
                <c:pt idx="9">
                  <c:v>Kalajoki</c:v>
                </c:pt>
                <c:pt idx="10">
                  <c:v>Kajaani</c:v>
                </c:pt>
              </c:strCache>
            </c:strRef>
          </c:cat>
          <c:val>
            <c:numRef>
              <c:f>'PO_valitsin (FI)'!$R$7:$R$17</c:f>
              <c:numCache>
                <c:formatCode>#,##0</c:formatCode>
                <c:ptCount val="11"/>
                <c:pt idx="0">
                  <c:v>8515.1199165797698</c:v>
                </c:pt>
                <c:pt idx="1">
                  <c:v>9096.5267804590931</c:v>
                </c:pt>
                <c:pt idx="2">
                  <c:v>8796.3658844309866</c:v>
                </c:pt>
                <c:pt idx="3">
                  <c:v>9002.1363247863246</c:v>
                </c:pt>
                <c:pt idx="4">
                  <c:v>9280.7745504840932</c:v>
                </c:pt>
                <c:pt idx="5">
                  <c:v>9808.8670082423705</c:v>
                </c:pt>
                <c:pt idx="6">
                  <c:v>9257.4791564492407</c:v>
                </c:pt>
                <c:pt idx="7">
                  <c:v>9373.9130434782601</c:v>
                </c:pt>
                <c:pt idx="8">
                  <c:v>9435.8610914245219</c:v>
                </c:pt>
                <c:pt idx="9">
                  <c:v>9751.519243754221</c:v>
                </c:pt>
                <c:pt idx="10">
                  <c:v>9210.8271195435846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7-4B5B-B69E-2AF84A09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326608"/>
        <c:axId val="1105327024"/>
      </c:barChart>
      <c:catAx>
        <c:axId val="11053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05327024"/>
        <c:crosses val="autoZero"/>
        <c:auto val="1"/>
        <c:lblAlgn val="ctr"/>
        <c:lblOffset val="100"/>
        <c:noMultiLvlLbl val="0"/>
      </c:catAx>
      <c:valAx>
        <c:axId val="11053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0532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Den grundläggande utbildningens</a:t>
            </a:r>
            <a:r>
              <a:rPr lang="fi-FI" baseline="0"/>
              <a:t> kostnader per elev 2019-2020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53-40A2-ABC2-EF682D196116}"/>
              </c:ext>
            </c:extLst>
          </c:dPt>
          <c:cat>
            <c:strRef>
              <c:f>'PO_valitsin (SV)'!$T$7:$T$17</c:f>
              <c:strCache>
                <c:ptCount val="11"/>
                <c:pt idx="0">
                  <c:v>Akaa</c:v>
                </c:pt>
                <c:pt idx="1">
                  <c:v>Lapua</c:v>
                </c:pt>
                <c:pt idx="2">
                  <c:v>Kemi</c:v>
                </c:pt>
                <c:pt idx="3">
                  <c:v>Tornio</c:v>
                </c:pt>
                <c:pt idx="4">
                  <c:v>Ulvila</c:v>
                </c:pt>
                <c:pt idx="5">
                  <c:v>Valkeakoski</c:v>
                </c:pt>
                <c:pt idx="6">
                  <c:v>Raahe</c:v>
                </c:pt>
                <c:pt idx="7">
                  <c:v>Orimattila</c:v>
                </c:pt>
                <c:pt idx="8">
                  <c:v>Iisalmi</c:v>
                </c:pt>
                <c:pt idx="9">
                  <c:v>Kalajoki</c:v>
                </c:pt>
                <c:pt idx="10">
                  <c:v>Kajaani</c:v>
                </c:pt>
              </c:strCache>
            </c:strRef>
          </c:cat>
          <c:val>
            <c:numRef>
              <c:f>'PO_valitsin (SV)'!$S$7:$S$17</c:f>
              <c:numCache>
                <c:formatCode>#,##0</c:formatCode>
                <c:ptCount val="11"/>
                <c:pt idx="0">
                  <c:v>8181.9611955951759</c:v>
                </c:pt>
                <c:pt idx="1">
                  <c:v>7881.1127379209374</c:v>
                </c:pt>
                <c:pt idx="2">
                  <c:v>8650.6142506142514</c:v>
                </c:pt>
                <c:pt idx="3">
                  <c:v>8969.3769799366419</c:v>
                </c:pt>
                <c:pt idx="4">
                  <c:v>9173.7931034482754</c:v>
                </c:pt>
                <c:pt idx="5">
                  <c:v>9168.2952930728243</c:v>
                </c:pt>
                <c:pt idx="6">
                  <c:v>8573.5270115880521</c:v>
                </c:pt>
                <c:pt idx="7">
                  <c:v>9134.584986595175</c:v>
                </c:pt>
                <c:pt idx="8">
                  <c:v>9546.9639468690693</c:v>
                </c:pt>
                <c:pt idx="9">
                  <c:v>10313.341644204851</c:v>
                </c:pt>
                <c:pt idx="10">
                  <c:v>9193.0478609625661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3-40A2-ABC2-EF682D196116}"/>
            </c:ext>
          </c:extLst>
        </c:ser>
        <c:ser>
          <c:idx val="0"/>
          <c:order val="1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653-40A2-ABC2-EF682D196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'PO_valitsin (SV)'!$T$7:$T$17</c:f>
              <c:strCache>
                <c:ptCount val="11"/>
                <c:pt idx="0">
                  <c:v>Akaa</c:v>
                </c:pt>
                <c:pt idx="1">
                  <c:v>Lapua</c:v>
                </c:pt>
                <c:pt idx="2">
                  <c:v>Kemi</c:v>
                </c:pt>
                <c:pt idx="3">
                  <c:v>Tornio</c:v>
                </c:pt>
                <c:pt idx="4">
                  <c:v>Ulvila</c:v>
                </c:pt>
                <c:pt idx="5">
                  <c:v>Valkeakoski</c:v>
                </c:pt>
                <c:pt idx="6">
                  <c:v>Raahe</c:v>
                </c:pt>
                <c:pt idx="7">
                  <c:v>Orimattila</c:v>
                </c:pt>
                <c:pt idx="8">
                  <c:v>Iisalmi</c:v>
                </c:pt>
                <c:pt idx="9">
                  <c:v>Kalajoki</c:v>
                </c:pt>
                <c:pt idx="10">
                  <c:v>Kajaani</c:v>
                </c:pt>
              </c:strCache>
            </c:strRef>
          </c:cat>
          <c:val>
            <c:numRef>
              <c:f>'PO_valitsin (SV)'!$R$7:$R$17</c:f>
              <c:numCache>
                <c:formatCode>#,##0</c:formatCode>
                <c:ptCount val="11"/>
                <c:pt idx="0">
                  <c:v>8515.1199165797698</c:v>
                </c:pt>
                <c:pt idx="1">
                  <c:v>9096.5267804590931</c:v>
                </c:pt>
                <c:pt idx="2">
                  <c:v>8796.3658844309866</c:v>
                </c:pt>
                <c:pt idx="3">
                  <c:v>9002.1363247863246</c:v>
                </c:pt>
                <c:pt idx="4">
                  <c:v>9280.7745504840932</c:v>
                </c:pt>
                <c:pt idx="5">
                  <c:v>9808.8670082423705</c:v>
                </c:pt>
                <c:pt idx="6">
                  <c:v>9257.4791564492407</c:v>
                </c:pt>
                <c:pt idx="7">
                  <c:v>9373.9130434782601</c:v>
                </c:pt>
                <c:pt idx="8">
                  <c:v>9435.8610914245219</c:v>
                </c:pt>
                <c:pt idx="9">
                  <c:v>9751.519243754221</c:v>
                </c:pt>
                <c:pt idx="10">
                  <c:v>9210.8271195435846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53-40A2-ABC2-EF682D19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326608"/>
        <c:axId val="1105327024"/>
      </c:barChart>
      <c:catAx>
        <c:axId val="11053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05327024"/>
        <c:crosses val="autoZero"/>
        <c:auto val="1"/>
        <c:lblAlgn val="ctr"/>
        <c:lblOffset val="100"/>
        <c:noMultiLvlLbl val="0"/>
      </c:catAx>
      <c:valAx>
        <c:axId val="11053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0532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544887</xdr:colOff>
      <xdr:row>304</xdr:row>
      <xdr:rowOff>13316</xdr:rowOff>
    </xdr:from>
    <xdr:to>
      <xdr:col>9</xdr:col>
      <xdr:colOff>1139594</xdr:colOff>
      <xdr:row>329</xdr:row>
      <xdr:rowOff>115661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185EEE80-1428-461B-8769-43E734BFA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544887</xdr:colOff>
      <xdr:row>304</xdr:row>
      <xdr:rowOff>13316</xdr:rowOff>
    </xdr:from>
    <xdr:to>
      <xdr:col>9</xdr:col>
      <xdr:colOff>1139594</xdr:colOff>
      <xdr:row>329</xdr:row>
      <xdr:rowOff>115661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34B0A86-F29C-4CF8-9474-4BC227946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  <person displayName="Strandberg Benjamin" id="{A214C34B-3844-401A-AFE1-B22FFDCF9250}" userId="S::Benjamin.Strandberg@kuntaliitto.fi::d3bb77d7-3f07-4678-9fb6-bbbebd397dd8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1-12-28T08:55:12.03" personId="{B76C4154-A6F0-4D40-8E59-6EA2A154898D}" id="{0457B7EF-9060-4124-AF46-6A9DF5D9FB3F}">
    <text>Painoarvo painottaa olosuhdemuuttujia joiden perusteella samankaltaiset kunnat valitaan. Mitä isompi prosenttiosuus, sitä isomman painoarvon kyseinen muuttuja saa samankaltaisia kuntia etsittäessä.</text>
  </threadedComment>
  <threadedComment ref="D7" dT="2021-12-28T08:43:00.45" personId="{B76C4154-A6F0-4D40-8E59-6EA2A154898D}" id="{41E2BDA0-83B8-4708-A142-74F0FB5EDF1B}">
    <text>Kunnan keski-ikä, vuotta
Aineisto: 2019
Lähde: Tilastokeskus</text>
  </threadedComment>
  <threadedComment ref="E7" dT="2021-12-28T08:43:59.54" personId="{B76C4154-A6F0-4D40-8E59-6EA2A154898D}" id="{C9A8C42F-98BE-4676-9D21-D24A0BA641D5}">
    <text>Taajama-aste (%), taajamissa asuvan väestön osuus koko kunnan väestöstä.
Aineisto: 2019
Lähde: Tilastokeskus</text>
  </threadedComment>
  <threadedComment ref="F7" dT="2021-12-28T08:47:55.81" personId="{B76C4154-A6F0-4D40-8E59-6EA2A154898D}" id="{A6498F59-5167-4A1E-9E67-531041B6D5EC}">
    <text>Perusopetuksen oppilasmäärän muutos prosentteina, vuosien 2015-2019 keskiarvo.
Aineisto: 2015-2019</text>
  </threadedComment>
  <threadedComment ref="G7" dT="2021-12-28T08:50:44.86" personId="{B76C4154-A6F0-4D40-8E59-6EA2A154898D}" id="{304411EE-E113-4453-9EB2-A15438D953C4}">
    <text>Kunnan asukkaiden ansiotulot asukasta kohden keskimäärin.
Aineisto: 2019
Lähde: Kuntaliitto/Verohallinto</text>
  </threadedComment>
  <threadedComment ref="H7" dT="2021-12-28T08:51:18.00" personId="{B76C4154-A6F0-4D40-8E59-6EA2A154898D}" id="{AC249D21-62BA-4F9C-9BF0-259115FA42FB}">
    <text>Ruotsinkielisten osuus väestöstä, %
Aineisto: 2019
Lähde: Tilastokeskus</text>
  </threadedComment>
  <threadedComment ref="I7" dT="2021-12-28T08:51:40.06" personId="{B76C4154-A6F0-4D40-8E59-6EA2A154898D}" id="{4A9B1664-3AF6-419F-912F-D16AF7681091}">
    <text>Pidennetyn oppivelvollisuuden oppilaat, % perusopetusoppilaista.
Aineisto: 2019</text>
  </threadedComment>
  <threadedComment ref="J7" dT="2021-12-28T08:51:54.46" personId="{B76C4154-A6F0-4D40-8E59-6EA2A154898D}" id="{24BC46DF-A58B-49D2-A0B6-E88A45F92188}">
    <text>Perusopetuksen oppilasmäärä.
Aineisto: 2019
Lähde: Kouluikkuna</text>
  </threadedComment>
  <threadedComment ref="L7" dT="2021-12-28T08:52:26.94" personId="{B76C4154-A6F0-4D40-8E59-6EA2A154898D}" id="{825C8FF1-D950-4FB2-A1F3-0A1C7864DB02}">
    <text>Perusopetuksen käyttökustannukset oppilasta kohden.
Aineisto: 2020
Lähde: Kouluikkuna</text>
  </threadedComment>
  <threadedComment ref="M7" dT="2021-12-28T08:53:41.68" personId="{B76C4154-A6F0-4D40-8E59-6EA2A154898D}" id="{BD03794B-2A2E-4400-88A6-92A59E15B43D}">
    <text>Keskimääräinen ryhmäkoko.
Aineisto: 2019
Lähde: Opetushallitus</text>
  </threadedComment>
  <threadedComment ref="N7" dT="2021-12-28T08:53:57.19" personId="{B76C4154-A6F0-4D40-8E59-6EA2A154898D}" id="{05F77612-1739-4E79-93B9-085EB55FED00}">
    <text>Kuljetuskustannukset per oppilas.
Aineisto: 2020
Lähde: Kouluikkuna</text>
  </threadedComment>
  <threadedComment ref="O7" dT="2021-12-28T08:54:17.53" personId="{B76C4154-A6F0-4D40-8E59-6EA2A154898D}" id="{EC59A747-9431-490A-BF54-F053A1B56FD7}">
    <text>Kiinteistöjen ylläpidon kustannukset per oppilas.
Aineisto: 2020
Lähde: Kouluikkuna</text>
  </threadedComment>
  <threadedComment ref="P7" dT="2022-01-05T10:33:35.28" personId="{B76C4154-A6F0-4D40-8E59-6EA2A154898D}" id="{3D476DF0-2D78-4484-8848-0F3D669F2D7B}">
    <text>Perukoulun oppilaat per peruskoulu, lkm/peruskoulu
Aineisto: 2019
Lähde: Tilastokeskus</text>
  </threadedComment>
  <threadedComment ref="Q7" dT="2021-12-28T08:54:34.25" personId="{B76C4154-A6F0-4D40-8E59-6EA2A154898D}" id="{2D64FB33-3188-4C2B-BA88-198CF9EFFCAE}">
    <text>Oppilasruokailun kustannukset per oppilas.
Aineisto: 2020
Lähde: Kouluikkuna</text>
  </threadedComment>
  <threadedComment ref="B11" dT="2021-12-28T08:55:38.08" personId="{B76C4154-A6F0-4D40-8E59-6EA2A154898D}" id="{E0F22F43-74CC-4CA0-AFB7-7DC33922B74F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" dT="2021-12-28T08:55:12.03" personId="{B76C4154-A6F0-4D40-8E59-6EA2A154898D}" id="{D61A4C7E-2293-4849-BB0C-93F5681EBA28}">
    <text>Painoarvo painottaa olosuhdemuuttujia joiden perusteella samankaltaiset kunnat valitaan. Mitä isompi prosenttiosuus, sitä isomman painoarvon kyseinen muuttuja saa samankaltaisia kuntia etsittäessä.</text>
  </threadedComment>
  <threadedComment ref="C5" dT="2022-05-19T11:47:54.68" personId="{A214C34B-3844-401A-AFE1-B22FFDCF9250}" id="{9563EA47-5418-433E-9B66-95DC42FDE6D6}" parentId="{D61A4C7E-2293-4849-BB0C-93F5681EBA28}">
    <text>Värdet viktar variabler som sedan väljer fram mest lika kommuner. Ju större procentandel, desto större viktning får den ifrågavarande variabeln vid presentationen av mest lika kommuner.</text>
  </threadedComment>
  <threadedComment ref="D7" dT="2021-12-28T08:43:00.45" personId="{B76C4154-A6F0-4D40-8E59-6EA2A154898D}" id="{E8EFA2A9-E368-46FA-B049-3C2EC53EF46B}">
    <text>Kunnan keski-ikä, vuotta
Aineisto: 2019
Lähde: Tilastokeskus</text>
  </threadedComment>
  <threadedComment ref="D7" dT="2022-05-19T11:29:16.78" personId="{A214C34B-3844-401A-AFE1-B22FFDCF9250}" id="{F1AD4FAF-DB8C-4D8E-B5D4-9FEFBB43231A}" parentId="{E8EFA2A9-E368-46FA-B049-3C2EC53EF46B}">
    <text>Kommunens medelålder, år
Material: 2019
Källa: Statistikcentralen</text>
  </threadedComment>
  <threadedComment ref="E7" dT="2021-12-28T08:43:59.54" personId="{B76C4154-A6F0-4D40-8E59-6EA2A154898D}" id="{64A11ABC-51FF-4675-8F15-611D4A7D3844}">
    <text>Taajama-aste (%), taajamissa asuvan väestön osuus koko kunnan väestöstä.
Aineisto: 2019
Lähde: Tilastokeskus</text>
  </threadedComment>
  <threadedComment ref="E7" dT="2022-05-19T11:31:05.54" personId="{A214C34B-3844-401A-AFE1-B22FFDCF9250}" id="{A7213255-AF79-4803-8080-8F36C1AA07CE}" parentId="{64A11ABC-51FF-4675-8F15-611D4A7D3844}">
    <text>Tätortsgrad (%), andelen tätortsinvånare av hela kommunens befolkning.
Material: 2019
Källa: Statistikcentralen</text>
  </threadedComment>
  <threadedComment ref="F7" dT="2021-12-28T08:47:55.81" personId="{B76C4154-A6F0-4D40-8E59-6EA2A154898D}" id="{E47DDCDA-50A1-419F-A916-1D3EDA1EBBC5}">
    <text>Perusopetuksen oppilasmäärän muutos prosentteina, vuosien 2015-2019 keskiarvo.
Aineisto: 2015-2019</text>
  </threadedComment>
  <threadedComment ref="F7" dT="2022-05-19T11:32:25.81" personId="{A214C34B-3844-401A-AFE1-B22FFDCF9250}" id="{7A7BB4CE-8C50-42E7-9B3B-11DC92C1E7D6}" parentId="{E47DDCDA-50A1-419F-A916-1D3EDA1EBBC5}">
    <text>Antalet elever inom den grundläggande utbildningen och dess förändring, medeltal för åren 2015-2019.
Material: 2015-2019</text>
  </threadedComment>
  <threadedComment ref="G7" dT="2021-12-28T08:50:44.86" personId="{B76C4154-A6F0-4D40-8E59-6EA2A154898D}" id="{33394E54-13A2-47A7-BFA5-230E53C05FB5}">
    <text>Kunnan asukkaiden ansiotulot asukasta kohden keskimäärin.
Aineisto: 2019
Lähde: Kuntaliitto/Verohallinto</text>
  </threadedComment>
  <threadedComment ref="G7" dT="2022-05-19T11:41:26.43" personId="{A214C34B-3844-401A-AFE1-B22FFDCF9250}" id="{86CCC051-301F-476D-9AE2-0D01BFF82F9B}" parentId="{33394E54-13A2-47A7-BFA5-230E53C05FB5}">
    <text>Kommuninvånarnas förvärvsinkomster per invånare i medeltal.
Material: 2019
Källa: Kommunförbundet/ Skatteförvaltningen</text>
  </threadedComment>
  <threadedComment ref="H7" dT="2021-12-28T08:51:18.00" personId="{B76C4154-A6F0-4D40-8E59-6EA2A154898D}" id="{71D22E73-EC32-4DEC-84CC-BF4883121EC2}">
    <text>Ruotsinkielisten osuus väestöstä, %
Aineisto: 2019
Lähde: Tilastokeskus</text>
  </threadedComment>
  <threadedComment ref="H7" dT="2022-05-19T11:42:33.69" personId="{A214C34B-3844-401A-AFE1-B22FFDCF9250}" id="{69EEF39F-1992-4653-A35E-78739915391B}" parentId="{71D22E73-EC32-4DEC-84CC-BF4883121EC2}">
    <text>Svenskspråkigas andel av befolkningen, %
Material: 2019
Källa: Statistikcentralen</text>
  </threadedComment>
  <threadedComment ref="I7" dT="2021-12-28T08:51:40.06" personId="{B76C4154-A6F0-4D40-8E59-6EA2A154898D}" id="{51ADAC69-A9B0-494B-A67C-D58C06671C77}">
    <text>Pidennetyn oppivelvollisuuden oppilaat, % perusopetusoppilaista.
Aineisto: 2019</text>
  </threadedComment>
  <threadedComment ref="J7" dT="2021-12-28T08:51:54.46" personId="{B76C4154-A6F0-4D40-8E59-6EA2A154898D}" id="{6F4909CF-E242-4C48-A4B6-785911991F67}">
    <text>Perusopetuksen oppilasmäärä.
Aineisto: 2019
Lähde: Kouluikkuna</text>
  </threadedComment>
  <threadedComment ref="J7" dT="2022-05-19T11:45:49.05" personId="{A214C34B-3844-401A-AFE1-B22FFDCF9250}" id="{12E97FB7-1A76-4D16-B9FE-986C0C3FFED3}" parentId="{6F4909CF-E242-4C48-A4B6-785911991F67}">
    <text>Grundläggande utbildningens elevantal.
Material: 2019
Källa: Kouluikkuna</text>
  </threadedComment>
  <threadedComment ref="L7" dT="2021-12-28T08:52:26.94" personId="{B76C4154-A6F0-4D40-8E59-6EA2A154898D}" id="{20EB2174-6747-467C-A561-9CA9389FEC60}">
    <text>Perusopetuksen käyttökustannukset oppilasta kohden.
Aineisto: 2020
Lähde: Kouluikkuna</text>
  </threadedComment>
  <threadedComment ref="L7" dT="2022-05-19T11:49:17.88" personId="{A214C34B-3844-401A-AFE1-B22FFDCF9250}" id="{90675167-F212-44EA-8FDF-88D8FE9CBF32}" parentId="{20EB2174-6747-467C-A561-9CA9389FEC60}">
    <text>Den grundläggande utbildningens driftskostnader per elev.
Material: 2020
Källa: Kouluikkuna</text>
  </threadedComment>
  <threadedComment ref="M7" dT="2021-12-28T08:53:41.68" personId="{B76C4154-A6F0-4D40-8E59-6EA2A154898D}" id="{259BCD9E-39EA-46EB-AE9A-765883A73C7D}">
    <text>Keskimääräinen ryhmäkoko.
Aineisto: 2019
Lähde: Opetushallitus</text>
  </threadedComment>
  <threadedComment ref="M7" dT="2022-05-19T11:50:47.71" personId="{A214C34B-3844-401A-AFE1-B22FFDCF9250}" id="{5509477D-F72E-461E-869A-45E5FE31F1AC}" parentId="{259BCD9E-39EA-46EB-AE9A-765883A73C7D}">
    <text>Genomsnittlig gruppstorlek.
Material: 2019
Källa: Utbildningsstyrelsen</text>
  </threadedComment>
  <threadedComment ref="N7" dT="2021-12-28T08:53:57.19" personId="{B76C4154-A6F0-4D40-8E59-6EA2A154898D}" id="{007481A7-B10D-4C54-8699-18CA1FF679EE}">
    <text>Kuljetuskustannukset per oppilas.
Aineisto: 2020
Lähde: Kouluikkuna</text>
  </threadedComment>
  <threadedComment ref="N7" dT="2022-05-19T11:54:28.26" personId="{A214C34B-3844-401A-AFE1-B22FFDCF9250}" id="{FA4C903B-EC61-4EDB-BFA6-5BD2A0B460A8}" parentId="{007481A7-B10D-4C54-8699-18CA1FF679EE}">
    <text>Transportkostnader per elev.
Material: 2020
Källa: Kouluikkuna</text>
  </threadedComment>
  <threadedComment ref="O7" dT="2021-12-28T08:54:17.53" personId="{B76C4154-A6F0-4D40-8E59-6EA2A154898D}" id="{5714A438-0316-461F-8828-DA560A80E299}">
    <text>Kiinteistöjen ylläpidon kustannukset per oppilas.
Aineisto: 2020
Lähde: Kouluikkuna</text>
  </threadedComment>
  <threadedComment ref="O7" dT="2022-05-19T11:55:42.11" personId="{A214C34B-3844-401A-AFE1-B22FFDCF9250}" id="{52C5D652-752B-4CC3-9D39-42E88C6F3D01}" parentId="{5714A438-0316-461F-8828-DA560A80E299}">
    <text>Fastigheternas underhållskostnader per elev.
Material: 2020
Källa: Kouluikkuna</text>
  </threadedComment>
  <threadedComment ref="P7" dT="2022-01-05T10:33:35.28" personId="{B76C4154-A6F0-4D40-8E59-6EA2A154898D}" id="{B6EBE981-4375-4D70-BD82-D0BEFCB28F3A}">
    <text>Perukoulun oppilaat per peruskoulu, lkm/peruskoulu
Aineisto: 2019
Lähde: Tilastokeskus</text>
  </threadedComment>
  <threadedComment ref="P7" dT="2022-05-19T11:56:51.07" personId="{A214C34B-3844-401A-AFE1-B22FFDCF9250}" id="{D2404D5F-1138-4437-9074-E95F5AEB1D10}" parentId="{B6EBE981-4375-4D70-BD82-D0BEFCB28F3A}">
    <text>Grundskolans elever per grundskola, antal/grundskola
Material: 2019
Källa: Statistikcentralen</text>
  </threadedComment>
  <threadedComment ref="Q7" dT="2021-12-28T08:54:34.25" personId="{B76C4154-A6F0-4D40-8E59-6EA2A154898D}" id="{4C7AF729-E2B9-4931-9912-776AA65A691E}">
    <text>Oppilasruokailun kustannukset per oppilas.
Aineisto: 2020
Lähde: Kouluikkuna</text>
  </threadedComment>
  <threadedComment ref="Q7" dT="2022-05-19T11:59:40.49" personId="{A214C34B-3844-401A-AFE1-B22FFDCF9250}" id="{2091E9BE-3614-4B93-927C-3E89C3999239}" parentId="{4C7AF729-E2B9-4931-9912-776AA65A691E}">
    <text>Elevmåltidernas kostnader per elev.
Material: 2020
Källa: Kouluikkuna</text>
  </threadedComment>
  <threadedComment ref="B11" dT="2021-12-28T08:55:38.08" personId="{B76C4154-A6F0-4D40-8E59-6EA2A154898D}" id="{5B88E553-5BB8-4F11-B87C-B0A12BC1AD1C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  <threadedComment ref="B11" dT="2022-05-19T11:46:42.66" personId="{A214C34B-3844-401A-AFE1-B22FFDCF9250}" id="{92D106DB-907F-4475-A44C-502EBD58DC1E}" parentId="{5B88E553-5BB8-4F11-B87C-B0A12BC1AD1C}">
    <text>Likheten på femgradig skala (1-5).
***** =  väldigt lika
* = inte särskilt lika
Likheten bestäms matematiskt utifrån hur mycket kommunens variabler skiljer sig från den valda kommunens värde. Ju större skillnad, desto mindre stjärnor.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9BC2-E476-45EE-BD8B-451C4F159EDD}">
  <dimension ref="A1:IL298"/>
  <sheetViews>
    <sheetView zoomScale="115" zoomScaleNormal="115" workbookViewId="0">
      <pane xSplit="2" ySplit="2" topLeftCell="BS259" activePane="bottomRight" state="frozen"/>
      <selection pane="topRight" activeCell="C1" sqref="C1"/>
      <selection pane="bottomLeft" activeCell="A2" sqref="A2"/>
      <selection pane="bottomRight" activeCell="CK2" sqref="CK2"/>
    </sheetView>
  </sheetViews>
  <sheetFormatPr defaultRowHeight="12" x14ac:dyDescent="0.2"/>
  <cols>
    <col min="2" max="2" width="20.28515625" customWidth="1"/>
    <col min="49" max="49" width="10.85546875" customWidth="1"/>
    <col min="88" max="88" width="14.85546875" customWidth="1"/>
    <col min="89" max="89" width="12.42578125" style="7" bestFit="1" customWidth="1"/>
    <col min="90" max="90" width="8.85546875" style="7" customWidth="1"/>
    <col min="91" max="164" width="8.85546875" style="7"/>
    <col min="165" max="165" width="9.140625" style="7"/>
    <col min="166" max="241" width="8.85546875" style="3"/>
    <col min="242" max="242" width="9.140625" style="3"/>
    <col min="243" max="243" width="20.140625" style="13" customWidth="1"/>
    <col min="244" max="244" width="8.85546875" style="13"/>
    <col min="245" max="245" width="13" style="4" customWidth="1"/>
  </cols>
  <sheetData>
    <row r="1" spans="1:246" x14ac:dyDescent="0.2">
      <c r="B1" s="65">
        <v>1</v>
      </c>
      <c r="C1" s="65">
        <v>2</v>
      </c>
      <c r="D1" s="65">
        <v>3</v>
      </c>
      <c r="E1" s="65">
        <v>4</v>
      </c>
      <c r="F1" s="65">
        <v>5</v>
      </c>
      <c r="G1" s="65">
        <v>6</v>
      </c>
      <c r="H1" s="65">
        <v>7</v>
      </c>
      <c r="I1" s="65">
        <v>8</v>
      </c>
      <c r="J1" s="65">
        <v>9</v>
      </c>
      <c r="K1" s="65">
        <v>10</v>
      </c>
      <c r="L1" s="65">
        <v>11</v>
      </c>
      <c r="M1" s="65">
        <v>12</v>
      </c>
      <c r="N1" s="65">
        <v>13</v>
      </c>
      <c r="O1" s="65">
        <v>14</v>
      </c>
      <c r="P1" s="65">
        <v>15</v>
      </c>
      <c r="Q1" s="65">
        <v>16</v>
      </c>
      <c r="R1" s="65">
        <v>17</v>
      </c>
      <c r="S1" s="65">
        <v>18</v>
      </c>
      <c r="T1" s="65">
        <v>19</v>
      </c>
      <c r="U1" s="65">
        <v>20</v>
      </c>
      <c r="V1" s="65">
        <v>21</v>
      </c>
      <c r="W1" s="65">
        <v>22</v>
      </c>
      <c r="X1" s="65">
        <v>23</v>
      </c>
      <c r="Y1" s="65">
        <v>24</v>
      </c>
      <c r="Z1" s="65">
        <v>25</v>
      </c>
      <c r="AA1" s="65">
        <v>26</v>
      </c>
      <c r="AB1" s="65">
        <v>27</v>
      </c>
      <c r="AC1" s="65">
        <v>28</v>
      </c>
      <c r="AD1" s="65">
        <v>29</v>
      </c>
      <c r="AE1" s="65">
        <v>30</v>
      </c>
      <c r="AF1" s="65">
        <v>31</v>
      </c>
      <c r="AG1" s="65">
        <v>32</v>
      </c>
      <c r="AH1" s="65">
        <v>33</v>
      </c>
      <c r="AI1" s="65">
        <v>34</v>
      </c>
      <c r="AJ1" s="65">
        <v>35</v>
      </c>
      <c r="AK1" s="65">
        <v>36</v>
      </c>
      <c r="AL1" s="65">
        <v>37</v>
      </c>
      <c r="AM1" s="65">
        <v>38</v>
      </c>
      <c r="AN1" s="65">
        <v>39</v>
      </c>
      <c r="AO1" s="65">
        <v>40</v>
      </c>
      <c r="AP1" s="65">
        <v>41</v>
      </c>
      <c r="AQ1" s="65">
        <v>42</v>
      </c>
      <c r="AR1" s="65">
        <v>43</v>
      </c>
      <c r="AS1" s="65">
        <v>44</v>
      </c>
      <c r="AT1" s="65">
        <v>45</v>
      </c>
      <c r="AU1" s="65">
        <v>46</v>
      </c>
      <c r="AV1" s="65">
        <v>47</v>
      </c>
      <c r="AW1" s="65">
        <v>48</v>
      </c>
      <c r="AX1" s="65">
        <v>49</v>
      </c>
      <c r="AY1" s="65">
        <v>50</v>
      </c>
      <c r="AZ1" s="65">
        <v>51</v>
      </c>
      <c r="BA1" s="65">
        <v>52</v>
      </c>
      <c r="BB1" s="65">
        <v>53</v>
      </c>
      <c r="BC1" s="65">
        <v>54</v>
      </c>
      <c r="BD1" s="65">
        <v>55</v>
      </c>
      <c r="BE1" s="65">
        <v>56</v>
      </c>
      <c r="BF1" s="65">
        <v>57</v>
      </c>
      <c r="BG1" s="65">
        <v>58</v>
      </c>
      <c r="BH1" s="65">
        <v>59</v>
      </c>
      <c r="BI1" s="65">
        <v>60</v>
      </c>
      <c r="BJ1" s="65">
        <v>61</v>
      </c>
      <c r="BK1" s="65">
        <v>62</v>
      </c>
      <c r="BL1" s="65">
        <v>63</v>
      </c>
      <c r="BM1" s="65">
        <v>64</v>
      </c>
      <c r="BN1" s="65">
        <v>65</v>
      </c>
      <c r="BO1" s="65">
        <v>66</v>
      </c>
      <c r="BP1" s="65">
        <v>67</v>
      </c>
      <c r="BQ1" s="65">
        <v>68</v>
      </c>
      <c r="BR1" s="65">
        <v>69</v>
      </c>
      <c r="BS1" s="65">
        <v>70</v>
      </c>
      <c r="BT1" s="65">
        <v>71</v>
      </c>
      <c r="BU1" s="65">
        <v>72</v>
      </c>
      <c r="BV1" s="65">
        <v>73</v>
      </c>
      <c r="BW1" s="65">
        <v>74</v>
      </c>
      <c r="BX1" s="65">
        <v>75</v>
      </c>
      <c r="BY1" s="65">
        <v>76</v>
      </c>
      <c r="BZ1" s="65">
        <v>77</v>
      </c>
      <c r="CA1" s="65">
        <v>78</v>
      </c>
      <c r="CB1" s="65">
        <v>79</v>
      </c>
      <c r="CC1" s="65">
        <v>80</v>
      </c>
      <c r="CD1" s="65">
        <v>81</v>
      </c>
      <c r="CE1" s="65">
        <v>82</v>
      </c>
      <c r="CF1" s="65">
        <v>83</v>
      </c>
      <c r="CG1" s="65">
        <v>84</v>
      </c>
      <c r="CH1" s="65">
        <v>85</v>
      </c>
      <c r="CI1" s="65">
        <v>86</v>
      </c>
      <c r="CJ1" s="65">
        <v>87</v>
      </c>
      <c r="CK1" s="65">
        <v>88</v>
      </c>
      <c r="CL1" s="65">
        <v>89</v>
      </c>
      <c r="CM1" s="65">
        <v>90</v>
      </c>
      <c r="CN1" s="65">
        <v>91</v>
      </c>
      <c r="CO1" s="65">
        <v>92</v>
      </c>
      <c r="CP1" s="65">
        <v>93</v>
      </c>
      <c r="CQ1" s="65">
        <v>94</v>
      </c>
      <c r="CR1" s="65">
        <v>95</v>
      </c>
      <c r="CS1" s="65">
        <v>96</v>
      </c>
      <c r="CT1" s="65">
        <v>97</v>
      </c>
      <c r="CU1" s="65">
        <v>98</v>
      </c>
      <c r="CV1" s="65">
        <v>99</v>
      </c>
      <c r="CW1" s="65">
        <v>100</v>
      </c>
      <c r="CX1" s="65">
        <v>101</v>
      </c>
      <c r="CY1" s="65">
        <v>102</v>
      </c>
      <c r="CZ1" s="65">
        <v>103</v>
      </c>
      <c r="DA1" s="65">
        <v>104</v>
      </c>
      <c r="DB1" s="65">
        <v>105</v>
      </c>
      <c r="DC1" s="65">
        <v>106</v>
      </c>
      <c r="DD1" s="65">
        <v>107</v>
      </c>
      <c r="DE1" s="65">
        <v>108</v>
      </c>
      <c r="DF1" s="65">
        <v>109</v>
      </c>
      <c r="DG1" s="65">
        <v>110</v>
      </c>
      <c r="DH1" s="65">
        <v>111</v>
      </c>
      <c r="DI1" s="65">
        <v>112</v>
      </c>
      <c r="DJ1" s="65">
        <v>113</v>
      </c>
      <c r="DK1" s="65">
        <v>114</v>
      </c>
      <c r="DL1" s="65">
        <v>115</v>
      </c>
      <c r="DM1" s="65">
        <v>116</v>
      </c>
      <c r="DN1" s="65">
        <v>117</v>
      </c>
      <c r="DO1" s="65">
        <v>118</v>
      </c>
      <c r="DP1" s="65">
        <v>119</v>
      </c>
      <c r="DQ1" s="65">
        <v>120</v>
      </c>
      <c r="DR1" s="65">
        <v>121</v>
      </c>
      <c r="DS1" s="65">
        <v>122</v>
      </c>
      <c r="DT1" s="65">
        <v>123</v>
      </c>
      <c r="DU1" s="65">
        <v>124</v>
      </c>
      <c r="DV1" s="65">
        <v>125</v>
      </c>
      <c r="DW1" s="65">
        <v>126</v>
      </c>
      <c r="DX1" s="65">
        <v>127</v>
      </c>
      <c r="DY1" s="65">
        <v>128</v>
      </c>
      <c r="DZ1" s="65">
        <v>129</v>
      </c>
      <c r="EA1" s="65">
        <v>130</v>
      </c>
      <c r="EB1" s="65">
        <v>131</v>
      </c>
      <c r="EC1" s="65">
        <v>132</v>
      </c>
      <c r="ED1" s="65">
        <v>133</v>
      </c>
      <c r="EE1" s="65">
        <v>134</v>
      </c>
      <c r="EF1" s="65">
        <v>135</v>
      </c>
      <c r="EG1" s="65">
        <v>136</v>
      </c>
      <c r="EH1" s="65">
        <v>137</v>
      </c>
      <c r="EI1" s="65">
        <v>138</v>
      </c>
      <c r="EJ1" s="65">
        <v>139</v>
      </c>
      <c r="EK1" s="65">
        <v>140</v>
      </c>
      <c r="EL1" s="65">
        <v>141</v>
      </c>
      <c r="EM1" s="65">
        <v>142</v>
      </c>
      <c r="EN1" s="65">
        <v>143</v>
      </c>
      <c r="EO1" s="65">
        <v>144</v>
      </c>
      <c r="EP1" s="65">
        <v>145</v>
      </c>
      <c r="EQ1" s="65">
        <v>146</v>
      </c>
      <c r="ER1" s="65">
        <v>147</v>
      </c>
      <c r="ES1" s="65">
        <v>148</v>
      </c>
      <c r="ET1" s="65">
        <v>149</v>
      </c>
      <c r="EU1" s="65">
        <v>150</v>
      </c>
      <c r="EV1" s="65">
        <v>151</v>
      </c>
      <c r="EW1" s="65">
        <v>152</v>
      </c>
      <c r="EX1" s="65">
        <v>153</v>
      </c>
      <c r="EY1" s="65">
        <v>154</v>
      </c>
      <c r="EZ1" s="65">
        <v>155</v>
      </c>
      <c r="FA1" s="65">
        <v>156</v>
      </c>
      <c r="FB1" s="65">
        <v>157</v>
      </c>
      <c r="FC1" s="65">
        <v>158</v>
      </c>
      <c r="FD1" s="65">
        <v>159</v>
      </c>
      <c r="FE1" s="65">
        <v>160</v>
      </c>
      <c r="FF1" s="65">
        <v>161</v>
      </c>
      <c r="FG1" s="65">
        <v>162</v>
      </c>
      <c r="FH1" s="65">
        <v>163</v>
      </c>
      <c r="FI1" s="65">
        <v>164</v>
      </c>
      <c r="FJ1" s="65">
        <v>165</v>
      </c>
      <c r="FK1" s="65">
        <v>166</v>
      </c>
      <c r="FL1" s="65">
        <v>167</v>
      </c>
      <c r="FM1" s="65">
        <v>168</v>
      </c>
      <c r="FN1" s="65">
        <v>169</v>
      </c>
      <c r="FO1" s="65">
        <v>170</v>
      </c>
      <c r="FP1" s="65">
        <v>171</v>
      </c>
      <c r="FQ1" s="65">
        <v>172</v>
      </c>
      <c r="FR1" s="65">
        <v>173</v>
      </c>
      <c r="FS1" s="65">
        <v>174</v>
      </c>
      <c r="FT1" s="65">
        <v>175</v>
      </c>
      <c r="FU1" s="65">
        <v>176</v>
      </c>
      <c r="FV1" s="65">
        <v>177</v>
      </c>
      <c r="FW1" s="65">
        <v>178</v>
      </c>
      <c r="FX1" s="65">
        <v>179</v>
      </c>
      <c r="FY1" s="65">
        <v>180</v>
      </c>
      <c r="FZ1" s="65">
        <v>181</v>
      </c>
      <c r="GA1" s="65">
        <v>182</v>
      </c>
      <c r="GB1" s="65">
        <v>183</v>
      </c>
      <c r="GC1" s="65">
        <v>184</v>
      </c>
      <c r="GD1" s="65">
        <v>185</v>
      </c>
      <c r="GE1" s="65">
        <v>186</v>
      </c>
      <c r="GF1" s="65">
        <v>187</v>
      </c>
      <c r="GG1" s="65">
        <v>188</v>
      </c>
      <c r="GH1" s="65">
        <v>189</v>
      </c>
      <c r="GI1" s="65">
        <v>190</v>
      </c>
      <c r="GJ1" s="65">
        <v>191</v>
      </c>
      <c r="GK1" s="65">
        <v>192</v>
      </c>
      <c r="GL1" s="65">
        <v>193</v>
      </c>
      <c r="GM1" s="65">
        <v>194</v>
      </c>
      <c r="GN1" s="65">
        <v>195</v>
      </c>
      <c r="GO1" s="65">
        <v>196</v>
      </c>
      <c r="GP1" s="65">
        <v>197</v>
      </c>
      <c r="GQ1" s="65">
        <v>198</v>
      </c>
      <c r="GR1" s="65">
        <v>199</v>
      </c>
      <c r="GS1" s="65">
        <v>200</v>
      </c>
      <c r="GT1" s="65">
        <v>201</v>
      </c>
      <c r="GU1" s="65">
        <v>202</v>
      </c>
      <c r="GV1" s="65">
        <v>203</v>
      </c>
      <c r="GW1" s="65">
        <v>204</v>
      </c>
      <c r="GX1" s="65">
        <v>205</v>
      </c>
      <c r="GY1" s="65">
        <v>206</v>
      </c>
      <c r="GZ1" s="65">
        <v>207</v>
      </c>
      <c r="HA1" s="65">
        <v>208</v>
      </c>
      <c r="HB1" s="65">
        <v>209</v>
      </c>
      <c r="HC1" s="65">
        <v>210</v>
      </c>
      <c r="HD1" s="65">
        <v>211</v>
      </c>
      <c r="HE1" s="65">
        <v>212</v>
      </c>
      <c r="HF1" s="65">
        <v>213</v>
      </c>
      <c r="HG1" s="65">
        <v>214</v>
      </c>
      <c r="HH1" s="65">
        <v>215</v>
      </c>
      <c r="HI1" s="65">
        <v>216</v>
      </c>
      <c r="HJ1" s="65">
        <v>217</v>
      </c>
      <c r="HK1" s="65">
        <v>218</v>
      </c>
      <c r="HL1" s="65">
        <v>219</v>
      </c>
      <c r="HM1" s="65">
        <v>220</v>
      </c>
      <c r="HN1" s="65">
        <v>221</v>
      </c>
      <c r="HO1" s="65">
        <v>222</v>
      </c>
      <c r="HP1" s="65">
        <v>223</v>
      </c>
      <c r="HQ1" s="65">
        <v>224</v>
      </c>
      <c r="HR1" s="65">
        <v>225</v>
      </c>
      <c r="HS1" s="65">
        <v>226</v>
      </c>
      <c r="HT1" s="65">
        <v>227</v>
      </c>
      <c r="HU1" s="65">
        <v>228</v>
      </c>
      <c r="HV1" s="65">
        <v>229</v>
      </c>
      <c r="HW1" s="65">
        <v>230</v>
      </c>
      <c r="HX1" s="65">
        <v>231</v>
      </c>
      <c r="HY1" s="65">
        <v>232</v>
      </c>
      <c r="HZ1" s="65">
        <v>233</v>
      </c>
      <c r="IA1" s="65">
        <v>234</v>
      </c>
      <c r="IB1" s="65">
        <v>235</v>
      </c>
      <c r="IC1" s="65">
        <v>236</v>
      </c>
      <c r="ID1" s="65">
        <v>237</v>
      </c>
      <c r="IE1" s="65">
        <v>238</v>
      </c>
      <c r="IF1" s="65">
        <v>239</v>
      </c>
      <c r="IG1" s="65">
        <v>240</v>
      </c>
      <c r="IH1" s="65">
        <v>241</v>
      </c>
      <c r="II1" s="65">
        <v>242</v>
      </c>
      <c r="IJ1" s="65">
        <v>243</v>
      </c>
      <c r="IK1" s="65">
        <v>244</v>
      </c>
    </row>
    <row r="2" spans="1:246" s="1" customForma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57" t="s">
        <v>801</v>
      </c>
      <c r="AA2" s="57" t="s">
        <v>802</v>
      </c>
      <c r="AB2" s="57" t="s">
        <v>803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810</v>
      </c>
      <c r="AW2" s="57" t="s">
        <v>796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  <c r="BD2" s="1" t="s">
        <v>53</v>
      </c>
      <c r="BE2" s="1" t="s">
        <v>54</v>
      </c>
      <c r="BF2" s="1" t="s">
        <v>55</v>
      </c>
      <c r="BG2" s="1" t="s">
        <v>56</v>
      </c>
      <c r="BH2" s="1" t="s">
        <v>57</v>
      </c>
      <c r="BI2" s="1" t="s">
        <v>58</v>
      </c>
      <c r="BJ2" s="1" t="s">
        <v>59</v>
      </c>
      <c r="BK2" s="1" t="s">
        <v>60</v>
      </c>
      <c r="BL2" s="1" t="s">
        <v>61</v>
      </c>
      <c r="BM2" s="1" t="s">
        <v>62</v>
      </c>
      <c r="BN2" s="1" t="s">
        <v>63</v>
      </c>
      <c r="BO2" s="1" t="s">
        <v>794</v>
      </c>
      <c r="BP2" s="1" t="s">
        <v>64</v>
      </c>
      <c r="BQ2" s="1" t="s">
        <v>65</v>
      </c>
      <c r="BS2" s="1" t="s">
        <v>66</v>
      </c>
      <c r="BT2" s="1" t="s">
        <v>67</v>
      </c>
      <c r="BU2" s="1" t="s">
        <v>68</v>
      </c>
      <c r="BV2" s="1" t="s">
        <v>69</v>
      </c>
      <c r="BW2" s="1" t="s">
        <v>70</v>
      </c>
      <c r="BX2" s="1" t="s">
        <v>71</v>
      </c>
      <c r="BY2" s="1" t="s">
        <v>72</v>
      </c>
      <c r="BZ2" s="1" t="s">
        <v>73</v>
      </c>
      <c r="CA2" s="1" t="s">
        <v>74</v>
      </c>
      <c r="CB2" s="1" t="s">
        <v>75</v>
      </c>
      <c r="CC2" s="1" t="s">
        <v>76</v>
      </c>
      <c r="CD2" s="1" t="s">
        <v>77</v>
      </c>
      <c r="CE2" s="1" t="s">
        <v>78</v>
      </c>
      <c r="CF2" s="1" t="s">
        <v>79</v>
      </c>
      <c r="CG2" s="1" t="s">
        <v>80</v>
      </c>
      <c r="CH2" s="1" t="s">
        <v>81</v>
      </c>
      <c r="CI2" s="1" t="s">
        <v>82</v>
      </c>
      <c r="CJ2" s="1" t="s">
        <v>793</v>
      </c>
      <c r="CK2" s="66" t="s">
        <v>9</v>
      </c>
      <c r="CL2" s="66"/>
      <c r="CM2" s="66"/>
      <c r="CN2" s="66"/>
      <c r="CO2" s="66"/>
      <c r="CP2" s="66"/>
      <c r="CQ2" s="66"/>
      <c r="CR2" s="66" t="s">
        <v>16</v>
      </c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 t="s">
        <v>794</v>
      </c>
      <c r="EO2" s="66" t="s">
        <v>64</v>
      </c>
      <c r="EP2" s="66"/>
      <c r="EQ2" s="66"/>
      <c r="ER2" s="66"/>
      <c r="ES2" s="66" t="s">
        <v>67</v>
      </c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 t="s">
        <v>793</v>
      </c>
      <c r="FJ2" s="11" t="s">
        <v>9</v>
      </c>
      <c r="FK2" s="11" t="s">
        <v>10</v>
      </c>
      <c r="FL2" s="11" t="s">
        <v>11</v>
      </c>
      <c r="FM2" s="11" t="s">
        <v>12</v>
      </c>
      <c r="FN2" s="11" t="s">
        <v>13</v>
      </c>
      <c r="FO2" s="11" t="s">
        <v>14</v>
      </c>
      <c r="FP2" s="11" t="s">
        <v>15</v>
      </c>
      <c r="FQ2" s="11" t="s">
        <v>16</v>
      </c>
      <c r="FR2" s="11" t="s">
        <v>17</v>
      </c>
      <c r="FS2" s="11" t="s">
        <v>18</v>
      </c>
      <c r="FT2" s="11" t="s">
        <v>19</v>
      </c>
      <c r="FU2" s="11" t="s">
        <v>20</v>
      </c>
      <c r="FV2" s="11" t="s">
        <v>21</v>
      </c>
      <c r="FW2" s="11" t="s">
        <v>22</v>
      </c>
      <c r="FX2" s="11" t="s">
        <v>23</v>
      </c>
      <c r="FY2" s="11" t="s">
        <v>24</v>
      </c>
      <c r="FZ2" s="11" t="s">
        <v>25</v>
      </c>
      <c r="GA2" s="11" t="s">
        <v>26</v>
      </c>
      <c r="GB2" s="11" t="s">
        <v>27</v>
      </c>
      <c r="GC2" s="11" t="s">
        <v>28</v>
      </c>
      <c r="GD2" s="11" t="s">
        <v>29</v>
      </c>
      <c r="GE2" s="11" t="s">
        <v>30</v>
      </c>
      <c r="GF2" s="11" t="s">
        <v>31</v>
      </c>
      <c r="GG2" s="11" t="s">
        <v>32</v>
      </c>
      <c r="GH2" s="11" t="s">
        <v>33</v>
      </c>
      <c r="GI2" s="11" t="s">
        <v>34</v>
      </c>
      <c r="GJ2" s="11" t="s">
        <v>35</v>
      </c>
      <c r="GK2" s="11" t="s">
        <v>36</v>
      </c>
      <c r="GL2" s="11" t="s">
        <v>37</v>
      </c>
      <c r="GM2" s="11" t="s">
        <v>38</v>
      </c>
      <c r="GN2" s="11" t="s">
        <v>39</v>
      </c>
      <c r="GO2" s="11" t="s">
        <v>40</v>
      </c>
      <c r="GP2" s="11" t="s">
        <v>41</v>
      </c>
      <c r="GQ2" s="11" t="s">
        <v>42</v>
      </c>
      <c r="GR2" s="11" t="s">
        <v>43</v>
      </c>
      <c r="GS2" s="11" t="s">
        <v>44</v>
      </c>
      <c r="GT2" s="11" t="s">
        <v>45</v>
      </c>
      <c r="GU2" s="11" t="s">
        <v>46</v>
      </c>
      <c r="GV2" s="11" t="s">
        <v>47</v>
      </c>
      <c r="GW2" s="11" t="s">
        <v>48</v>
      </c>
      <c r="GX2" s="11" t="s">
        <v>49</v>
      </c>
      <c r="GY2" s="11" t="s">
        <v>50</v>
      </c>
      <c r="GZ2" s="11" t="s">
        <v>51</v>
      </c>
      <c r="HA2" s="11" t="s">
        <v>52</v>
      </c>
      <c r="HB2" s="11" t="s">
        <v>53</v>
      </c>
      <c r="HC2" s="11" t="s">
        <v>54</v>
      </c>
      <c r="HD2" s="11" t="s">
        <v>55</v>
      </c>
      <c r="HE2" s="11" t="s">
        <v>56</v>
      </c>
      <c r="HF2" s="11" t="s">
        <v>57</v>
      </c>
      <c r="HG2" s="11" t="s">
        <v>58</v>
      </c>
      <c r="HH2" s="11" t="s">
        <v>59</v>
      </c>
      <c r="HI2" s="11" t="s">
        <v>60</v>
      </c>
      <c r="HJ2" s="11" t="s">
        <v>61</v>
      </c>
      <c r="HK2" s="11" t="s">
        <v>62</v>
      </c>
      <c r="HL2" s="11" t="s">
        <v>63</v>
      </c>
      <c r="HM2" s="11" t="s">
        <v>794</v>
      </c>
      <c r="HN2" s="11" t="s">
        <v>64</v>
      </c>
      <c r="HO2" s="11" t="s">
        <v>65</v>
      </c>
      <c r="HP2" s="11"/>
      <c r="HQ2" s="11" t="s">
        <v>66</v>
      </c>
      <c r="HR2" s="11" t="s">
        <v>67</v>
      </c>
      <c r="HS2" s="11" t="s">
        <v>68</v>
      </c>
      <c r="HT2" s="11" t="s">
        <v>69</v>
      </c>
      <c r="HU2" s="11" t="s">
        <v>70</v>
      </c>
      <c r="HV2" s="11" t="s">
        <v>71</v>
      </c>
      <c r="HW2" s="11" t="s">
        <v>72</v>
      </c>
      <c r="HX2" s="11" t="s">
        <v>73</v>
      </c>
      <c r="HY2" s="11" t="s">
        <v>74</v>
      </c>
      <c r="HZ2" s="11" t="s">
        <v>75</v>
      </c>
      <c r="IA2" s="11" t="s">
        <v>76</v>
      </c>
      <c r="IB2" s="11" t="s">
        <v>77</v>
      </c>
      <c r="IC2" s="11" t="s">
        <v>78</v>
      </c>
      <c r="ID2" s="11" t="s">
        <v>79</v>
      </c>
      <c r="IE2" s="11" t="s">
        <v>80</v>
      </c>
      <c r="IF2" s="11" t="s">
        <v>81</v>
      </c>
      <c r="IG2" s="11" t="s">
        <v>82</v>
      </c>
      <c r="IH2" s="11" t="s">
        <v>793</v>
      </c>
      <c r="II2" s="12" t="s">
        <v>784</v>
      </c>
      <c r="IJ2" s="12" t="s">
        <v>786</v>
      </c>
      <c r="IK2" s="2" t="s">
        <v>787</v>
      </c>
    </row>
    <row r="3" spans="1:246" x14ac:dyDescent="0.2">
      <c r="A3">
        <v>2019</v>
      </c>
      <c r="B3" t="s">
        <v>83</v>
      </c>
      <c r="C3" t="s">
        <v>84</v>
      </c>
      <c r="D3" t="s">
        <v>85</v>
      </c>
      <c r="E3" t="s">
        <v>86</v>
      </c>
      <c r="F3" t="s">
        <v>87</v>
      </c>
      <c r="G3" t="s">
        <v>88</v>
      </c>
      <c r="H3" t="s">
        <v>89</v>
      </c>
      <c r="I3" t="s">
        <v>90</v>
      </c>
      <c r="J3">
        <v>44.200000762939453</v>
      </c>
      <c r="K3">
        <v>293.260009765625</v>
      </c>
      <c r="L3">
        <v>138.69999694824219</v>
      </c>
      <c r="M3">
        <v>16475</v>
      </c>
      <c r="N3">
        <v>56.200000762939453</v>
      </c>
      <c r="O3">
        <v>-0.80000001192092896</v>
      </c>
      <c r="P3">
        <v>-58</v>
      </c>
      <c r="Q3">
        <v>87.800000000000011</v>
      </c>
      <c r="R3">
        <v>8.5</v>
      </c>
      <c r="S3">
        <v>152</v>
      </c>
      <c r="T3">
        <v>0</v>
      </c>
      <c r="U3">
        <v>3823.6</v>
      </c>
      <c r="V3">
        <v>13.28</v>
      </c>
      <c r="W3">
        <v>605</v>
      </c>
      <c r="X3">
        <v>169</v>
      </c>
      <c r="Y3">
        <v>680</v>
      </c>
      <c r="Z3">
        <v>323</v>
      </c>
      <c r="AA3">
        <v>410</v>
      </c>
      <c r="AB3">
        <v>1378</v>
      </c>
      <c r="AC3">
        <v>19.375</v>
      </c>
      <c r="AD3">
        <v>0.7</v>
      </c>
      <c r="AE3">
        <v>0.8</v>
      </c>
      <c r="AF3">
        <v>1.7</v>
      </c>
      <c r="AG3">
        <v>5</v>
      </c>
      <c r="AH3">
        <v>0</v>
      </c>
      <c r="AI3">
        <v>22.25</v>
      </c>
      <c r="AJ3">
        <v>1.1000000000000001</v>
      </c>
      <c r="AK3">
        <v>0.65</v>
      </c>
      <c r="AL3">
        <v>1.25</v>
      </c>
      <c r="AM3">
        <v>58.8</v>
      </c>
      <c r="AN3">
        <v>333.6</v>
      </c>
      <c r="AO3">
        <v>45.4</v>
      </c>
      <c r="AP3">
        <v>25.4</v>
      </c>
      <c r="AQ3">
        <v>48</v>
      </c>
      <c r="AR3">
        <v>35</v>
      </c>
      <c r="AS3">
        <v>246</v>
      </c>
      <c r="AT3">
        <v>2.3330000000000002</v>
      </c>
      <c r="AU3">
        <v>5147</v>
      </c>
      <c r="AV3" s="48">
        <v>8181.9611955951759</v>
      </c>
      <c r="AW3" s="48">
        <v>8515.1199165797698</v>
      </c>
      <c r="AX3">
        <v>1</v>
      </c>
      <c r="AY3">
        <v>37.261371612548828</v>
      </c>
      <c r="AZ3">
        <v>0</v>
      </c>
      <c r="BA3">
        <v>0</v>
      </c>
      <c r="BB3">
        <v>0</v>
      </c>
      <c r="BC3">
        <v>0</v>
      </c>
      <c r="BD3">
        <v>1</v>
      </c>
      <c r="BE3">
        <v>89.024391174316406</v>
      </c>
      <c r="BF3">
        <v>96.01873779296875</v>
      </c>
      <c r="BG3">
        <v>733.6898193359375</v>
      </c>
      <c r="BH3">
        <v>9958.529296875</v>
      </c>
      <c r="BI3">
        <v>13836.443359375</v>
      </c>
      <c r="BJ3">
        <v>3.3370563983917236</v>
      </c>
      <c r="BK3">
        <v>-9.7241334915161133</v>
      </c>
      <c r="BL3">
        <v>21.294363021850586</v>
      </c>
      <c r="BM3">
        <v>-9.8654708862304688</v>
      </c>
      <c r="BN3">
        <v>266.5</v>
      </c>
      <c r="BO3">
        <v>0.26177692413330078</v>
      </c>
      <c r="BP3">
        <v>23074.396484375</v>
      </c>
      <c r="BQ3">
        <v>33.299606323242188</v>
      </c>
      <c r="BS3">
        <v>0.63647949695587158</v>
      </c>
      <c r="BT3">
        <v>0.18816389143466949</v>
      </c>
      <c r="BU3">
        <v>2.2579665184020996</v>
      </c>
      <c r="BV3">
        <v>58.391502380371094</v>
      </c>
      <c r="BW3">
        <v>266.70712280273438</v>
      </c>
      <c r="BX3">
        <v>0</v>
      </c>
      <c r="BY3">
        <v>1</v>
      </c>
      <c r="BZ3">
        <v>8135.8291015625</v>
      </c>
      <c r="CA3">
        <v>5855.61474609375</v>
      </c>
      <c r="CB3">
        <v>1.2200303077697754</v>
      </c>
      <c r="CC3">
        <v>11.022761344909668</v>
      </c>
      <c r="CD3">
        <v>66.169151306152344</v>
      </c>
      <c r="CE3">
        <v>6.3325991630554199</v>
      </c>
      <c r="CF3">
        <v>19.878854751586914</v>
      </c>
      <c r="CG3">
        <v>0</v>
      </c>
      <c r="CH3">
        <v>0.715859055519104</v>
      </c>
      <c r="CI3">
        <v>8598.767578125</v>
      </c>
      <c r="CJ3" s="48">
        <v>1931</v>
      </c>
      <c r="CK3" s="25">
        <f>ABS(J3-'PO_valitsin (FI)'!$D$8)</f>
        <v>0</v>
      </c>
      <c r="CR3" s="67">
        <f>ABS(Q3-'PO_valitsin (FI)'!$E$8)</f>
        <v>0</v>
      </c>
      <c r="EN3" s="7">
        <f>ABS(BO3-'PO_valitsin (FI)'!$F$8)</f>
        <v>0</v>
      </c>
      <c r="EO3" s="7">
        <f>ABS(BP3-'PO_valitsin (FI)'!$G$8)</f>
        <v>0</v>
      </c>
      <c r="ES3" s="7">
        <f>ABS(BT3-'PO_valitsin (FI)'!$H$8)</f>
        <v>0</v>
      </c>
      <c r="FI3" s="7">
        <f>ABS(CJ3-'PO_valitsin (FI)'!$J$8)</f>
        <v>0</v>
      </c>
      <c r="FJ3" s="3">
        <f>IF($B3='PO_valitsin (FI)'!$C$8,100000,PO!CK3/PO!J$297*'PO_valitsin (FI)'!D$5)</f>
        <v>100000</v>
      </c>
      <c r="FQ3" s="3">
        <f>IF($B3='PO_valitsin (FI)'!$C$8,100000,PO!CR3/PO!Q$297*'PO_valitsin (FI)'!E$5)</f>
        <v>100000</v>
      </c>
      <c r="HM3" s="3">
        <f>IF($B3='PO_valitsin (FI)'!$C$8,100000,PO!EN3/PO!BO$297*'PO_valitsin (FI)'!F$5)</f>
        <v>100000</v>
      </c>
      <c r="HN3" s="3">
        <f>IF($B3='PO_valitsin (FI)'!$C$8,100000,PO!EO3/PO!BP$297*'PO_valitsin (FI)'!G$5)</f>
        <v>100000</v>
      </c>
      <c r="HR3" s="3">
        <f>IF($B3='PO_valitsin (FI)'!$C$8,100000,PO!ES3/PO!BT$297*'PO_valitsin (FI)'!H$5)</f>
        <v>100000</v>
      </c>
      <c r="IF3" s="3">
        <f>IF($B3='PO_valitsin (FI)'!$C$8,100000,PO!FG3/PO!CH$297*'PO_valitsin (FI)'!I$5)</f>
        <v>100000</v>
      </c>
      <c r="IH3" s="3">
        <f>IF($B3='PO_valitsin (FI)'!$C$8,100000,PO!FI3/PO!CJ$297*'PO_valitsin (FI)'!J$5)</f>
        <v>100000</v>
      </c>
      <c r="II3" s="49">
        <f>SUM(FJ3:IH3)+IK3</f>
        <v>700000.00000000012</v>
      </c>
      <c r="IJ3" s="13">
        <f>_xlfn.RANK.EQ(II3,$II$3:$II$295,1)</f>
        <v>293</v>
      </c>
      <c r="IK3" s="14">
        <v>1E-10</v>
      </c>
      <c r="IL3" s="68" t="str">
        <f>B3</f>
        <v>Akaa</v>
      </c>
    </row>
    <row r="4" spans="1:246" x14ac:dyDescent="0.2">
      <c r="A4">
        <v>2019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89</v>
      </c>
      <c r="I4" t="s">
        <v>90</v>
      </c>
      <c r="J4">
        <v>45.799999237060547</v>
      </c>
      <c r="K4">
        <v>1008.8300170898438</v>
      </c>
      <c r="L4">
        <v>177.60000610351563</v>
      </c>
      <c r="M4">
        <v>9562</v>
      </c>
      <c r="N4">
        <v>9.5</v>
      </c>
      <c r="O4">
        <v>-1.3999999761581421</v>
      </c>
      <c r="P4">
        <v>-129</v>
      </c>
      <c r="Q4">
        <v>61.6</v>
      </c>
      <c r="R4">
        <v>10.100000000000001</v>
      </c>
      <c r="S4">
        <v>348</v>
      </c>
      <c r="T4">
        <v>1</v>
      </c>
      <c r="U4">
        <v>3086.4</v>
      </c>
      <c r="V4">
        <v>10.53</v>
      </c>
      <c r="W4">
        <v>1129</v>
      </c>
      <c r="X4">
        <v>1206</v>
      </c>
      <c r="Y4">
        <v>711</v>
      </c>
      <c r="Z4">
        <v>653</v>
      </c>
      <c r="AA4">
        <v>608</v>
      </c>
      <c r="AB4">
        <v>1427</v>
      </c>
      <c r="AC4">
        <v>14.285087585449219</v>
      </c>
      <c r="AD4">
        <v>0</v>
      </c>
      <c r="AE4">
        <v>0</v>
      </c>
      <c r="AF4">
        <v>1.4</v>
      </c>
      <c r="AG4">
        <v>3.7</v>
      </c>
      <c r="AH4">
        <v>0</v>
      </c>
      <c r="AI4">
        <v>21.75</v>
      </c>
      <c r="AJ4">
        <v>0.93</v>
      </c>
      <c r="AK4">
        <v>0.5</v>
      </c>
      <c r="AL4">
        <v>1.1000000000000001</v>
      </c>
      <c r="AM4">
        <v>49.7</v>
      </c>
      <c r="AN4">
        <v>298.5</v>
      </c>
      <c r="AO4">
        <v>45.3</v>
      </c>
      <c r="AP4">
        <v>21.9</v>
      </c>
      <c r="AQ4">
        <v>113</v>
      </c>
      <c r="AR4">
        <v>86</v>
      </c>
      <c r="AS4">
        <v>738</v>
      </c>
      <c r="AT4">
        <v>2.8330000000000002</v>
      </c>
      <c r="AU4">
        <v>7685</v>
      </c>
      <c r="AV4" s="48">
        <v>10326.487252124645</v>
      </c>
      <c r="AW4" s="48">
        <v>10720.417168070599</v>
      </c>
      <c r="AX4">
        <v>0</v>
      </c>
      <c r="AY4">
        <v>111.86394500732422</v>
      </c>
      <c r="AZ4">
        <v>0</v>
      </c>
      <c r="BA4">
        <v>0</v>
      </c>
      <c r="BB4">
        <v>0</v>
      </c>
      <c r="BC4">
        <v>0</v>
      </c>
      <c r="BD4">
        <v>1</v>
      </c>
      <c r="BE4">
        <v>80.3814697265625</v>
      </c>
      <c r="BF4">
        <v>96.833770751953125</v>
      </c>
      <c r="BG4">
        <v>333.91607666015625</v>
      </c>
      <c r="BH4">
        <v>12023.1884765625</v>
      </c>
      <c r="BI4">
        <v>14552.3486328125</v>
      </c>
      <c r="BJ4">
        <v>2.9730598926544189</v>
      </c>
      <c r="BK4">
        <v>3.0462489128112793</v>
      </c>
      <c r="BL4">
        <v>26.086956024169922</v>
      </c>
      <c r="BM4">
        <v>-12.101910591125488</v>
      </c>
      <c r="BN4">
        <v>149.5</v>
      </c>
      <c r="BO4">
        <v>-4.3025768935680393</v>
      </c>
      <c r="BP4">
        <v>19432.6796875</v>
      </c>
      <c r="BQ4">
        <v>54.105575561523438</v>
      </c>
      <c r="BS4">
        <v>0.64066094160079956</v>
      </c>
      <c r="BT4">
        <v>0.1254967600107193</v>
      </c>
      <c r="BU4">
        <v>2.6563479900360107</v>
      </c>
      <c r="BV4">
        <v>144.84417724609375</v>
      </c>
      <c r="BW4">
        <v>432.96380615234375</v>
      </c>
      <c r="BX4">
        <v>0</v>
      </c>
      <c r="BY4">
        <v>1</v>
      </c>
      <c r="BZ4">
        <v>7232.517578125</v>
      </c>
      <c r="CA4">
        <v>5975.5244140625</v>
      </c>
      <c r="CB4">
        <v>1.4432127475738525</v>
      </c>
      <c r="CC4">
        <v>13.773269653320313</v>
      </c>
      <c r="CD4">
        <v>48.550724029541016</v>
      </c>
      <c r="CE4">
        <v>5.0113897323608398</v>
      </c>
      <c r="CF4">
        <v>7.6689443588256836</v>
      </c>
      <c r="CG4">
        <v>0.45558086037635803</v>
      </c>
      <c r="CH4">
        <v>1.8982535600662231</v>
      </c>
      <c r="CI4">
        <v>10332.7255859375</v>
      </c>
      <c r="CJ4" s="48">
        <v>1405</v>
      </c>
      <c r="CK4" s="25">
        <f>ABS(J4-'PO_valitsin (FI)'!$D$8)</f>
        <v>1.5999984741210938</v>
      </c>
      <c r="CR4" s="67">
        <f>ABS(Q4-'PO_valitsin (FI)'!$E$8)</f>
        <v>26.20000000000001</v>
      </c>
      <c r="EN4" s="7">
        <f>ABS(BO4-'PO_valitsin (FI)'!$F$8)</f>
        <v>4.5643538177013401</v>
      </c>
      <c r="EO4" s="7">
        <f>ABS(BP4-'PO_valitsin (FI)'!$G$8)</f>
        <v>3641.716796875</v>
      </c>
      <c r="ES4" s="7">
        <f>ABS(BT4-'PO_valitsin (FI)'!$H$8)</f>
        <v>6.2667131423950195E-2</v>
      </c>
      <c r="FI4" s="7">
        <f>ABS(CJ4-'PO_valitsin (FI)'!$J$8)</f>
        <v>526</v>
      </c>
      <c r="FJ4" s="3">
        <f>IF($B4='PO_valitsin (FI)'!$C$8,100000,PO!CK4/PO!J$297*'PO_valitsin (FI)'!D$5)</f>
        <v>7.3230224665375585E-2</v>
      </c>
      <c r="FQ4" s="3">
        <f>IF($B4='PO_valitsin (FI)'!$C$8,100000,PO!CR4/PO!Q$297*'PO_valitsin (FI)'!E$5)</f>
        <v>0.12391603006098782</v>
      </c>
      <c r="HM4" s="3">
        <f>IF($B4='PO_valitsin (FI)'!$C$8,100000,PO!EN4/PO!BO$297*'PO_valitsin (FI)'!F$5)</f>
        <v>0.37840528616105784</v>
      </c>
      <c r="HN4" s="3">
        <f>IF($B4='PO_valitsin (FI)'!$C$8,100000,PO!EO4/PO!BP$297*'PO_valitsin (FI)'!G$5)</f>
        <v>0.12880895311098112</v>
      </c>
      <c r="HR4" s="3">
        <f>IF($B4='PO_valitsin (FI)'!$C$8,100000,PO!ES4/PO!BT$297*'PO_valitsin (FI)'!H$5)</f>
        <v>9.3570540779182951E-3</v>
      </c>
      <c r="IF4" s="3">
        <f>IF($B4='PO_valitsin (FI)'!$C$8,100000,PO!FG4/PO!CH$297*'PO_valitsin (FI)'!I$5)</f>
        <v>0</v>
      </c>
      <c r="IH4" s="3">
        <f>IF($B4='PO_valitsin (FI)'!$C$8,100000,PO!FI4/PO!CJ$297*'PO_valitsin (FI)'!J$5)</f>
        <v>5.1283128085584544E-2</v>
      </c>
      <c r="II4" s="49">
        <f t="shared" ref="II4:II67" si="0">SUM(FJ4:IH4)+IK4</f>
        <v>0.76500067636190516</v>
      </c>
      <c r="IJ4" s="13">
        <f t="shared" ref="IJ4:IJ67" si="1">_xlfn.RANK.EQ(II4,$II$3:$II$295,1)</f>
        <v>139</v>
      </c>
      <c r="IK4" s="14">
        <f>IK3+0.0000000001</f>
        <v>2.0000000000000001E-10</v>
      </c>
      <c r="IL4" s="68" t="str">
        <f t="shared" ref="IL4:IL67" si="2">B4</f>
        <v>Alajärvi</v>
      </c>
    </row>
    <row r="5" spans="1:246" x14ac:dyDescent="0.2">
      <c r="A5">
        <v>2019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  <c r="G5" t="s">
        <v>102</v>
      </c>
      <c r="H5" t="s">
        <v>103</v>
      </c>
      <c r="I5" t="s">
        <v>104</v>
      </c>
      <c r="J5">
        <v>43.599998474121094</v>
      </c>
      <c r="K5">
        <v>251.47000122070313</v>
      </c>
      <c r="L5">
        <v>151.30000305175781</v>
      </c>
      <c r="M5">
        <v>2519</v>
      </c>
      <c r="N5">
        <v>10</v>
      </c>
      <c r="O5">
        <v>-2.0999999046325684</v>
      </c>
      <c r="P5">
        <v>-46</v>
      </c>
      <c r="Q5">
        <v>51.2</v>
      </c>
      <c r="R5">
        <v>7.7</v>
      </c>
      <c r="S5">
        <v>114</v>
      </c>
      <c r="T5">
        <v>0</v>
      </c>
      <c r="U5">
        <v>3160.8</v>
      </c>
      <c r="V5">
        <v>11.72</v>
      </c>
      <c r="W5">
        <v>299</v>
      </c>
      <c r="X5">
        <v>687</v>
      </c>
      <c r="Y5">
        <v>746</v>
      </c>
      <c r="Z5">
        <v>636</v>
      </c>
      <c r="AA5">
        <v>627</v>
      </c>
      <c r="AB5">
        <v>1092</v>
      </c>
      <c r="AC5">
        <v>13.514705657958984</v>
      </c>
      <c r="AD5">
        <v>0</v>
      </c>
      <c r="AE5">
        <v>0</v>
      </c>
      <c r="AF5">
        <v>0</v>
      </c>
      <c r="AG5">
        <v>0</v>
      </c>
      <c r="AH5">
        <v>0</v>
      </c>
      <c r="AI5">
        <v>22</v>
      </c>
      <c r="AJ5">
        <v>1.03</v>
      </c>
      <c r="AK5">
        <v>0.55000000000000004</v>
      </c>
      <c r="AL5">
        <v>1.03</v>
      </c>
      <c r="AM5">
        <v>60.9</v>
      </c>
      <c r="AN5">
        <v>293.2</v>
      </c>
      <c r="AO5">
        <v>50.6</v>
      </c>
      <c r="AP5">
        <v>18</v>
      </c>
      <c r="AQ5">
        <v>98</v>
      </c>
      <c r="AR5">
        <v>84</v>
      </c>
      <c r="AS5">
        <v>800</v>
      </c>
      <c r="AT5">
        <v>4.3330000000000002</v>
      </c>
      <c r="AU5">
        <v>5576</v>
      </c>
      <c r="AV5" s="48">
        <v>9926.9406392694073</v>
      </c>
      <c r="AW5" s="48">
        <v>9951.66163141994</v>
      </c>
      <c r="AX5">
        <v>0</v>
      </c>
      <c r="AY5">
        <v>109.66004180908203</v>
      </c>
      <c r="AZ5">
        <v>0</v>
      </c>
      <c r="BA5">
        <v>0</v>
      </c>
      <c r="BB5">
        <v>0</v>
      </c>
      <c r="BC5">
        <v>0</v>
      </c>
      <c r="BD5">
        <v>1</v>
      </c>
      <c r="BE5">
        <v>86.84210205078125</v>
      </c>
      <c r="BF5">
        <v>84.444442749023438</v>
      </c>
      <c r="BG5">
        <v>502.79330444335938</v>
      </c>
      <c r="BH5">
        <v>10237.4990234375</v>
      </c>
      <c r="BI5">
        <v>12861.087890625</v>
      </c>
      <c r="BJ5">
        <v>4.3275508880615234</v>
      </c>
      <c r="BK5">
        <v>1.0184215307235718</v>
      </c>
      <c r="BL5">
        <v>26.086956024169922</v>
      </c>
      <c r="BM5">
        <v>-8.3333330154418945</v>
      </c>
      <c r="BN5">
        <v>361</v>
      </c>
      <c r="BO5">
        <v>3.6654269695281981E-2</v>
      </c>
      <c r="BP5">
        <v>19705.4375</v>
      </c>
      <c r="BQ5">
        <v>52.806270599365234</v>
      </c>
      <c r="BS5">
        <v>0.63159984350204468</v>
      </c>
      <c r="BT5">
        <v>0.19849146902561188</v>
      </c>
      <c r="BU5">
        <v>0.8336641788482666</v>
      </c>
      <c r="BV5">
        <v>104.40650939941406</v>
      </c>
      <c r="BW5">
        <v>142.11988830566406</v>
      </c>
      <c r="BX5">
        <v>0</v>
      </c>
      <c r="BY5">
        <v>0</v>
      </c>
      <c r="BZ5">
        <v>7832.40234375</v>
      </c>
      <c r="CA5">
        <v>6234.63671875</v>
      </c>
      <c r="CB5">
        <v>1.3100436925888062</v>
      </c>
      <c r="CC5">
        <v>12.425565719604492</v>
      </c>
      <c r="CD5">
        <v>45.454544067382813</v>
      </c>
      <c r="CE5">
        <v>4.7923321723937988</v>
      </c>
      <c r="CF5">
        <v>15.335463523864746</v>
      </c>
      <c r="CG5">
        <v>0</v>
      </c>
      <c r="CH5">
        <v>1.2779552936553955</v>
      </c>
      <c r="CI5">
        <v>10060.9365234375</v>
      </c>
      <c r="CJ5" s="48">
        <v>328</v>
      </c>
      <c r="CK5" s="25">
        <f>ABS(J5-'PO_valitsin (FI)'!$D$8)</f>
        <v>0.60000228881835938</v>
      </c>
      <c r="CR5" s="67">
        <f>ABS(Q5-'PO_valitsin (FI)'!$E$8)</f>
        <v>36.600000000000009</v>
      </c>
      <c r="EN5" s="7">
        <f>ABS(BO5-'PO_valitsin (FI)'!$F$8)</f>
        <v>0.22512265443801879</v>
      </c>
      <c r="EO5" s="7">
        <f>ABS(BP5-'PO_valitsin (FI)'!$G$8)</f>
        <v>3368.958984375</v>
      </c>
      <c r="ES5" s="7">
        <f>ABS(BT5-'PO_valitsin (FI)'!$H$8)</f>
        <v>1.0327577590942383E-2</v>
      </c>
      <c r="FI5" s="7">
        <f>ABS(CJ5-'PO_valitsin (FI)'!$J$8)</f>
        <v>1603</v>
      </c>
      <c r="FJ5" s="3">
        <f>IF($B5='PO_valitsin (FI)'!$C$8,100000,PO!CK5/PO!J$297*'PO_valitsin (FI)'!D$5)</f>
        <v>2.7461465195486565E-2</v>
      </c>
      <c r="FQ5" s="3">
        <f>IF($B5='PO_valitsin (FI)'!$C$8,100000,PO!CR5/PO!Q$297*'PO_valitsin (FI)'!E$5)</f>
        <v>0.1731040725279448</v>
      </c>
      <c r="HM5" s="3">
        <f>IF($B5='PO_valitsin (FI)'!$C$8,100000,PO!EN5/PO!BO$297*'PO_valitsin (FI)'!F$5)</f>
        <v>1.8663671984319757E-2</v>
      </c>
      <c r="HN5" s="3">
        <f>IF($B5='PO_valitsin (FI)'!$C$8,100000,PO!EO5/PO!BP$297*'PO_valitsin (FI)'!G$5)</f>
        <v>0.11916140217810385</v>
      </c>
      <c r="HR5" s="3">
        <f>IF($B5='PO_valitsin (FI)'!$C$8,100000,PO!ES5/PO!BT$297*'PO_valitsin (FI)'!H$5)</f>
        <v>1.5420476383160677E-3</v>
      </c>
      <c r="IF5" s="3">
        <f>IF($B5='PO_valitsin (FI)'!$C$8,100000,PO!FG5/PO!CH$297*'PO_valitsin (FI)'!I$5)</f>
        <v>0</v>
      </c>
      <c r="IH5" s="3">
        <f>IF($B5='PO_valitsin (FI)'!$C$8,100000,PO!FI5/PO!CJ$297*'PO_valitsin (FI)'!J$5)</f>
        <v>0.15628679528743733</v>
      </c>
      <c r="II5" s="49">
        <f t="shared" si="0"/>
        <v>0.49621945511160837</v>
      </c>
      <c r="IJ5" s="13">
        <f t="shared" si="1"/>
        <v>61</v>
      </c>
      <c r="IK5" s="14">
        <f t="shared" ref="IK5:IK68" si="3">IK4+0.0000000001</f>
        <v>3E-10</v>
      </c>
      <c r="IL5" s="68" t="str">
        <f t="shared" si="2"/>
        <v>Alavieska</v>
      </c>
    </row>
    <row r="6" spans="1:246" x14ac:dyDescent="0.2">
      <c r="A6">
        <v>2019</v>
      </c>
      <c r="B6" t="s">
        <v>105</v>
      </c>
      <c r="C6" t="s">
        <v>106</v>
      </c>
      <c r="D6" t="s">
        <v>107</v>
      </c>
      <c r="E6" t="s">
        <v>108</v>
      </c>
      <c r="F6" t="s">
        <v>95</v>
      </c>
      <c r="G6" t="s">
        <v>96</v>
      </c>
      <c r="H6" t="s">
        <v>89</v>
      </c>
      <c r="I6" t="s">
        <v>90</v>
      </c>
      <c r="J6">
        <v>45.799999237060547</v>
      </c>
      <c r="K6">
        <v>1087.1800537109375</v>
      </c>
      <c r="L6">
        <v>161.69999694824219</v>
      </c>
      <c r="M6">
        <v>11468</v>
      </c>
      <c r="N6">
        <v>10.5</v>
      </c>
      <c r="O6">
        <v>-0.69999998807907104</v>
      </c>
      <c r="P6">
        <v>-38</v>
      </c>
      <c r="Q6">
        <v>60.7</v>
      </c>
      <c r="R6">
        <v>7.7</v>
      </c>
      <c r="S6">
        <v>399</v>
      </c>
      <c r="T6">
        <v>0</v>
      </c>
      <c r="U6">
        <v>3022.6</v>
      </c>
      <c r="V6">
        <v>10.53</v>
      </c>
      <c r="W6">
        <v>729</v>
      </c>
      <c r="X6">
        <v>227</v>
      </c>
      <c r="Y6">
        <v>847</v>
      </c>
      <c r="Z6">
        <v>638</v>
      </c>
      <c r="AA6">
        <v>510</v>
      </c>
      <c r="AB6">
        <v>813</v>
      </c>
      <c r="AC6">
        <v>15.40772533416748</v>
      </c>
      <c r="AD6">
        <v>1.3</v>
      </c>
      <c r="AE6">
        <v>1.5</v>
      </c>
      <c r="AF6">
        <v>2.6</v>
      </c>
      <c r="AG6">
        <v>6</v>
      </c>
      <c r="AH6">
        <v>0</v>
      </c>
      <c r="AI6">
        <v>21.25</v>
      </c>
      <c r="AJ6">
        <v>0.95</v>
      </c>
      <c r="AK6">
        <v>0.41</v>
      </c>
      <c r="AL6">
        <v>1.1000000000000001</v>
      </c>
      <c r="AM6">
        <v>65.2</v>
      </c>
      <c r="AN6">
        <v>288.89999999999998</v>
      </c>
      <c r="AO6">
        <v>47.5</v>
      </c>
      <c r="AP6">
        <v>19.7</v>
      </c>
      <c r="AQ6">
        <v>52</v>
      </c>
      <c r="AR6">
        <v>81</v>
      </c>
      <c r="AS6">
        <v>595</v>
      </c>
      <c r="AT6">
        <v>2</v>
      </c>
      <c r="AU6">
        <v>9049</v>
      </c>
      <c r="AV6" s="48">
        <v>8983.8136596920649</v>
      </c>
      <c r="AW6" s="48">
        <v>8900.589390962672</v>
      </c>
      <c r="AX6">
        <v>0</v>
      </c>
      <c r="AY6">
        <v>116.54159545898438</v>
      </c>
      <c r="AZ6">
        <v>0</v>
      </c>
      <c r="BA6">
        <v>0</v>
      </c>
      <c r="BB6">
        <v>0</v>
      </c>
      <c r="BC6">
        <v>0</v>
      </c>
      <c r="BD6">
        <v>1</v>
      </c>
      <c r="BE6">
        <v>72.02642822265625</v>
      </c>
      <c r="BF6">
        <v>100</v>
      </c>
      <c r="BG6">
        <v>380.68182373046875</v>
      </c>
      <c r="BH6">
        <v>10923.556640625</v>
      </c>
      <c r="BI6">
        <v>12265.5810546875</v>
      </c>
      <c r="BJ6">
        <v>4.0025115013122559</v>
      </c>
      <c r="BK6">
        <v>-1.270764946937561</v>
      </c>
      <c r="BL6">
        <v>32.374099731445313</v>
      </c>
      <c r="BM6">
        <v>-12.230216026306152</v>
      </c>
      <c r="BN6">
        <v>134.80000305175781</v>
      </c>
      <c r="BO6">
        <v>-0.45702985674142838</v>
      </c>
      <c r="BP6">
        <v>19509.837890625</v>
      </c>
      <c r="BQ6">
        <v>52.342960357666016</v>
      </c>
      <c r="BS6">
        <v>0.68146145343780518</v>
      </c>
      <c r="BT6">
        <v>6.1039414256811142E-2</v>
      </c>
      <c r="BU6">
        <v>1.5085455179214478</v>
      </c>
      <c r="BV6">
        <v>88.594352722167969</v>
      </c>
      <c r="BW6">
        <v>430.93826293945313</v>
      </c>
      <c r="BX6">
        <v>0</v>
      </c>
      <c r="BY6">
        <v>1</v>
      </c>
      <c r="BZ6">
        <v>7997.1591796875</v>
      </c>
      <c r="CA6">
        <v>7122.1591796875</v>
      </c>
      <c r="CB6">
        <v>1.063829779624939</v>
      </c>
      <c r="CC6">
        <v>10.585978507995605</v>
      </c>
      <c r="CD6">
        <v>51.63934326171875</v>
      </c>
      <c r="CE6">
        <v>5.1894564628601074</v>
      </c>
      <c r="CF6">
        <v>10.626029968261719</v>
      </c>
      <c r="CG6">
        <v>0.24711696803569794</v>
      </c>
      <c r="CH6">
        <v>1.2355848550796509</v>
      </c>
      <c r="CI6">
        <v>9064.0634765625</v>
      </c>
      <c r="CJ6" s="48">
        <v>1280</v>
      </c>
      <c r="CK6" s="25">
        <f>ABS(J6-'PO_valitsin (FI)'!$D$8)</f>
        <v>1.5999984741210938</v>
      </c>
      <c r="CR6" s="67">
        <f>ABS(Q6-'PO_valitsin (FI)'!$E$8)</f>
        <v>27.100000000000009</v>
      </c>
      <c r="EN6" s="7">
        <f>ABS(BO6-'PO_valitsin (FI)'!$F$8)</f>
        <v>0.71880678087472916</v>
      </c>
      <c r="EO6" s="7">
        <f>ABS(BP6-'PO_valitsin (FI)'!$G$8)</f>
        <v>3564.55859375</v>
      </c>
      <c r="ES6" s="7">
        <f>ABS(BT6-'PO_valitsin (FI)'!$H$8)</f>
        <v>0.12712447717785835</v>
      </c>
      <c r="FI6" s="7">
        <f>ABS(CJ6-'PO_valitsin (FI)'!$J$8)</f>
        <v>651</v>
      </c>
      <c r="FJ6" s="3">
        <f>IF($B6='PO_valitsin (FI)'!$C$8,100000,PO!CK6/PO!J$297*'PO_valitsin (FI)'!D$5)</f>
        <v>7.3230224665375585E-2</v>
      </c>
      <c r="FQ6" s="3">
        <f>IF($B6='PO_valitsin (FI)'!$C$8,100000,PO!CR6/PO!Q$297*'PO_valitsin (FI)'!E$5)</f>
        <v>0.12817268758216679</v>
      </c>
      <c r="HM6" s="3">
        <f>IF($B6='PO_valitsin (FI)'!$C$8,100000,PO!EN6/PO!BO$297*'PO_valitsin (FI)'!F$5)</f>
        <v>5.9592287643553697E-2</v>
      </c>
      <c r="HN6" s="3">
        <f>IF($B6='PO_valitsin (FI)'!$C$8,100000,PO!EO6/PO!BP$297*'PO_valitsin (FI)'!G$5)</f>
        <v>0.12607983716847176</v>
      </c>
      <c r="HR6" s="3">
        <f>IF($B6='PO_valitsin (FI)'!$C$8,100000,PO!ES6/PO!BT$297*'PO_valitsin (FI)'!H$5)</f>
        <v>1.8981411476027804E-2</v>
      </c>
      <c r="IF6" s="3">
        <f>IF($B6='PO_valitsin (FI)'!$C$8,100000,PO!FG6/PO!CH$297*'PO_valitsin (FI)'!I$5)</f>
        <v>0</v>
      </c>
      <c r="IH6" s="3">
        <f>IF($B6='PO_valitsin (FI)'!$C$8,100000,PO!FI6/PO!CJ$297*'PO_valitsin (FI)'!J$5)</f>
        <v>6.3470183239002928E-2</v>
      </c>
      <c r="II6" s="49">
        <f t="shared" si="0"/>
        <v>0.46952663217459856</v>
      </c>
      <c r="IJ6" s="13">
        <f t="shared" si="1"/>
        <v>52</v>
      </c>
      <c r="IK6" s="14">
        <f t="shared" si="3"/>
        <v>4.0000000000000001E-10</v>
      </c>
      <c r="IL6" s="68" t="str">
        <f t="shared" si="2"/>
        <v>Alavus</v>
      </c>
    </row>
    <row r="7" spans="1:246" x14ac:dyDescent="0.2">
      <c r="A7">
        <v>2019</v>
      </c>
      <c r="B7" t="s">
        <v>109</v>
      </c>
      <c r="C7" t="s">
        <v>110</v>
      </c>
      <c r="D7" t="s">
        <v>111</v>
      </c>
      <c r="E7" t="s">
        <v>112</v>
      </c>
      <c r="F7" t="s">
        <v>113</v>
      </c>
      <c r="G7" t="s">
        <v>114</v>
      </c>
      <c r="H7" t="s">
        <v>89</v>
      </c>
      <c r="I7" t="s">
        <v>90</v>
      </c>
      <c r="J7">
        <v>49.400001525878906</v>
      </c>
      <c r="K7">
        <v>563.29998779296875</v>
      </c>
      <c r="L7">
        <v>172.5</v>
      </c>
      <c r="M7">
        <v>8083</v>
      </c>
      <c r="N7">
        <v>14.300000190734863</v>
      </c>
      <c r="O7">
        <v>-0.80000001192092896</v>
      </c>
      <c r="P7">
        <v>-3</v>
      </c>
      <c r="Q7">
        <v>64.8</v>
      </c>
      <c r="R7">
        <v>10.200000000000001</v>
      </c>
      <c r="S7">
        <v>225</v>
      </c>
      <c r="T7">
        <v>0</v>
      </c>
      <c r="U7">
        <v>3679.9</v>
      </c>
      <c r="V7">
        <v>12.18</v>
      </c>
      <c r="W7">
        <v>731</v>
      </c>
      <c r="X7">
        <v>590</v>
      </c>
      <c r="Y7">
        <v>679</v>
      </c>
      <c r="Z7">
        <v>465</v>
      </c>
      <c r="AA7">
        <v>449</v>
      </c>
      <c r="AB7">
        <v>1814</v>
      </c>
      <c r="AC7">
        <v>19.306249618530273</v>
      </c>
      <c r="AD7">
        <v>0</v>
      </c>
      <c r="AE7">
        <v>0</v>
      </c>
      <c r="AF7">
        <v>0</v>
      </c>
      <c r="AG7">
        <v>5.5</v>
      </c>
      <c r="AH7">
        <v>0</v>
      </c>
      <c r="AI7">
        <v>20.75</v>
      </c>
      <c r="AJ7">
        <v>0.93</v>
      </c>
      <c r="AK7">
        <v>0.45</v>
      </c>
      <c r="AL7">
        <v>1.25</v>
      </c>
      <c r="AM7">
        <v>70.8</v>
      </c>
      <c r="AN7">
        <v>324.7</v>
      </c>
      <c r="AO7">
        <v>43.2</v>
      </c>
      <c r="AP7">
        <v>26.4</v>
      </c>
      <c r="AQ7">
        <v>109</v>
      </c>
      <c r="AR7">
        <v>26</v>
      </c>
      <c r="AS7">
        <v>470</v>
      </c>
      <c r="AT7">
        <v>3.1669999999999998</v>
      </c>
      <c r="AU7">
        <v>5092</v>
      </c>
      <c r="AV7" s="48">
        <v>9374.8584371460929</v>
      </c>
      <c r="AW7" s="48">
        <v>9654.8571428571431</v>
      </c>
      <c r="AX7">
        <v>0</v>
      </c>
      <c r="AY7">
        <v>102.32244873046875</v>
      </c>
      <c r="AZ7">
        <v>0</v>
      </c>
      <c r="BA7">
        <v>1</v>
      </c>
      <c r="BB7">
        <v>0</v>
      </c>
      <c r="BC7">
        <v>0</v>
      </c>
      <c r="BD7">
        <v>1</v>
      </c>
      <c r="BE7">
        <v>91.911766052246094</v>
      </c>
      <c r="BF7">
        <v>92.832763671875</v>
      </c>
      <c r="BG7">
        <v>981.91217041015625</v>
      </c>
      <c r="BH7">
        <v>11773.89453125</v>
      </c>
      <c r="BI7">
        <v>13500.197265625</v>
      </c>
      <c r="BJ7">
        <v>3.3897809982299805</v>
      </c>
      <c r="BK7">
        <v>10.985722541809082</v>
      </c>
      <c r="BL7">
        <v>28.823530197143555</v>
      </c>
      <c r="BM7">
        <v>26.086956024169922</v>
      </c>
      <c r="BN7">
        <v>296.33334350585938</v>
      </c>
      <c r="BO7">
        <v>1.2074518561363221</v>
      </c>
      <c r="BP7">
        <v>22824.630859375</v>
      </c>
      <c r="BQ7">
        <v>38.230800628662109</v>
      </c>
      <c r="BS7">
        <v>0.65384137630462646</v>
      </c>
      <c r="BT7">
        <v>0.17320302128791809</v>
      </c>
      <c r="BU7">
        <v>2.1279227733612061</v>
      </c>
      <c r="BV7">
        <v>68.044044494628906</v>
      </c>
      <c r="BW7">
        <v>320.42559814453125</v>
      </c>
      <c r="BX7">
        <v>0</v>
      </c>
      <c r="BY7">
        <v>0</v>
      </c>
      <c r="BZ7">
        <v>9558.1396484375</v>
      </c>
      <c r="CA7">
        <v>8335.9169921875</v>
      </c>
      <c r="CB7">
        <v>1.0763330459594727</v>
      </c>
      <c r="CC7">
        <v>9.6498823165893555</v>
      </c>
      <c r="CD7">
        <v>125.287353515625</v>
      </c>
      <c r="CE7">
        <v>13.974358558654785</v>
      </c>
      <c r="CF7">
        <v>8.3333330154418945</v>
      </c>
      <c r="CG7">
        <v>0</v>
      </c>
      <c r="CH7">
        <v>1.923076868057251</v>
      </c>
      <c r="CI7">
        <v>10568.583984375</v>
      </c>
      <c r="CJ7" s="48">
        <v>889</v>
      </c>
      <c r="CK7" s="25">
        <f>ABS(J7-'PO_valitsin (FI)'!$D$8)</f>
        <v>5.2000007629394531</v>
      </c>
      <c r="CR7" s="67">
        <f>ABS(Q7-'PO_valitsin (FI)'!$E$8)</f>
        <v>23.000000000000014</v>
      </c>
      <c r="EN7" s="7">
        <f>ABS(BO7-'PO_valitsin (FI)'!$F$8)</f>
        <v>0.94567493200302133</v>
      </c>
      <c r="EO7" s="7">
        <f>ABS(BP7-'PO_valitsin (FI)'!$G$8)</f>
        <v>249.765625</v>
      </c>
      <c r="ES7" s="7">
        <f>ABS(BT7-'PO_valitsin (FI)'!$H$8)</f>
        <v>1.4960870146751404E-2</v>
      </c>
      <c r="FI7" s="7">
        <f>ABS(CJ7-'PO_valitsin (FI)'!$J$8)</f>
        <v>1042</v>
      </c>
      <c r="FJ7" s="3">
        <f>IF($B7='PO_valitsin (FI)'!$C$8,100000,PO!CK7/PO!J$297*'PO_valitsin (FI)'!D$5)</f>
        <v>0.23799849205441206</v>
      </c>
      <c r="FQ7" s="3">
        <f>IF($B7='PO_valitsin (FI)'!$C$8,100000,PO!CR7/PO!Q$297*'PO_valitsin (FI)'!E$5)</f>
        <v>0.10878124776346262</v>
      </c>
      <c r="HM7" s="3">
        <f>IF($B7='PO_valitsin (FI)'!$C$8,100000,PO!EN7/PO!BO$297*'PO_valitsin (FI)'!F$5)</f>
        <v>7.8400669087515806E-2</v>
      </c>
      <c r="HN7" s="3">
        <f>IF($B7='PO_valitsin (FI)'!$C$8,100000,PO!EO7/PO!BP$297*'PO_valitsin (FI)'!G$5)</f>
        <v>8.8343082325806083E-3</v>
      </c>
      <c r="HR7" s="3">
        <f>IF($B7='PO_valitsin (FI)'!$C$8,100000,PO!ES7/PO!BT$297*'PO_valitsin (FI)'!H$5)</f>
        <v>2.2338611619035255E-3</v>
      </c>
      <c r="IF7" s="3">
        <f>IF($B7='PO_valitsin (FI)'!$C$8,100000,PO!FG7/PO!CH$297*'PO_valitsin (FI)'!I$5)</f>
        <v>0</v>
      </c>
      <c r="IH7" s="3">
        <f>IF($B7='PO_valitsin (FI)'!$C$8,100000,PO!FI7/PO!CJ$297*'PO_valitsin (FI)'!J$5)</f>
        <v>0.10159129175889563</v>
      </c>
      <c r="II7" s="49">
        <f t="shared" si="0"/>
        <v>0.53783987055877036</v>
      </c>
      <c r="IJ7" s="13">
        <f t="shared" si="1"/>
        <v>72</v>
      </c>
      <c r="IK7" s="14">
        <f t="shared" si="3"/>
        <v>5.0000000000000003E-10</v>
      </c>
      <c r="IL7" s="68" t="str">
        <f t="shared" si="2"/>
        <v>Asikkala</v>
      </c>
    </row>
    <row r="8" spans="1:246" x14ac:dyDescent="0.2">
      <c r="A8">
        <v>2019</v>
      </c>
      <c r="B8" t="s">
        <v>115</v>
      </c>
      <c r="C8" t="s">
        <v>116</v>
      </c>
      <c r="D8" t="s">
        <v>117</v>
      </c>
      <c r="E8" t="s">
        <v>118</v>
      </c>
      <c r="F8" t="s">
        <v>119</v>
      </c>
      <c r="G8" t="s">
        <v>120</v>
      </c>
      <c r="H8" t="s">
        <v>103</v>
      </c>
      <c r="I8" t="s">
        <v>104</v>
      </c>
      <c r="J8">
        <v>41.799999237060547</v>
      </c>
      <c r="K8">
        <v>212.44000244140625</v>
      </c>
      <c r="L8">
        <v>122.09999847412109</v>
      </c>
      <c r="M8">
        <v>4943</v>
      </c>
      <c r="N8">
        <v>23.299999237060547</v>
      </c>
      <c r="O8">
        <v>-0.30000001192092896</v>
      </c>
      <c r="P8">
        <v>-17</v>
      </c>
      <c r="Q8">
        <v>53.900000000000006</v>
      </c>
      <c r="R8">
        <v>7.2</v>
      </c>
      <c r="S8">
        <v>121</v>
      </c>
      <c r="T8">
        <v>0</v>
      </c>
      <c r="U8">
        <v>3986.9</v>
      </c>
      <c r="V8">
        <v>16.3</v>
      </c>
      <c r="W8">
        <v>74</v>
      </c>
      <c r="X8">
        <v>30</v>
      </c>
      <c r="Y8">
        <v>1007</v>
      </c>
      <c r="Z8">
        <v>574</v>
      </c>
      <c r="AA8">
        <v>749</v>
      </c>
      <c r="AB8">
        <v>1165</v>
      </c>
      <c r="AC8">
        <v>17.029411315917969</v>
      </c>
      <c r="AD8">
        <v>0</v>
      </c>
      <c r="AE8">
        <v>0</v>
      </c>
      <c r="AF8">
        <v>0</v>
      </c>
      <c r="AG8">
        <v>8.1999999999999993</v>
      </c>
      <c r="AH8">
        <v>0</v>
      </c>
      <c r="AI8">
        <v>21.5</v>
      </c>
      <c r="AJ8">
        <v>1.1000000000000001</v>
      </c>
      <c r="AK8">
        <v>0.7</v>
      </c>
      <c r="AL8">
        <v>1.5</v>
      </c>
      <c r="AM8">
        <v>68.7</v>
      </c>
      <c r="AN8">
        <v>317.89999999999998</v>
      </c>
      <c r="AO8">
        <v>47.6</v>
      </c>
      <c r="AP8">
        <v>22.3</v>
      </c>
      <c r="AQ8">
        <v>74</v>
      </c>
      <c r="AR8">
        <v>58</v>
      </c>
      <c r="AS8">
        <v>428</v>
      </c>
      <c r="AT8">
        <v>1.667</v>
      </c>
      <c r="AU8">
        <v>6913</v>
      </c>
      <c r="AV8" s="48">
        <v>9771.5148367952515</v>
      </c>
      <c r="AW8" s="48">
        <v>10634.873323397913</v>
      </c>
      <c r="AX8">
        <v>1</v>
      </c>
      <c r="AY8">
        <v>54.299091339111328</v>
      </c>
      <c r="AZ8">
        <v>0</v>
      </c>
      <c r="BA8">
        <v>0</v>
      </c>
      <c r="BB8">
        <v>0</v>
      </c>
      <c r="BC8">
        <v>0</v>
      </c>
      <c r="BD8">
        <v>1</v>
      </c>
      <c r="BE8">
        <v>95.454544067382813</v>
      </c>
      <c r="BF8">
        <v>92.366409301757813</v>
      </c>
      <c r="BG8">
        <v>597.701171875</v>
      </c>
      <c r="BH8">
        <v>9808.5966796875</v>
      </c>
      <c r="BI8">
        <v>11255.8349609375</v>
      </c>
      <c r="BJ8">
        <v>4.8366580009460449</v>
      </c>
      <c r="BK8">
        <v>-4.7817034721374512</v>
      </c>
      <c r="BL8">
        <v>21.022727966308594</v>
      </c>
      <c r="BM8">
        <v>0</v>
      </c>
      <c r="BN8">
        <v>133.60000610351563</v>
      </c>
      <c r="BO8">
        <v>-1.0842398226261138</v>
      </c>
      <c r="BP8">
        <v>24276.240234375</v>
      </c>
      <c r="BQ8">
        <v>29.642112731933594</v>
      </c>
      <c r="BS8">
        <v>0.70422822237014771</v>
      </c>
      <c r="BT8">
        <v>3.4392070770263672</v>
      </c>
      <c r="BU8">
        <v>2.7109043598175049</v>
      </c>
      <c r="BV8">
        <v>59.478050231933594</v>
      </c>
      <c r="BW8">
        <v>155.57353210449219</v>
      </c>
      <c r="BX8">
        <v>0</v>
      </c>
      <c r="BY8">
        <v>1</v>
      </c>
      <c r="BZ8">
        <v>7732.7587890625</v>
      </c>
      <c r="CA8">
        <v>6738.505859375</v>
      </c>
      <c r="CB8">
        <v>1.3959133625030518</v>
      </c>
      <c r="CC8">
        <v>12.178838729858398</v>
      </c>
      <c r="CD8">
        <v>95.652175903320313</v>
      </c>
      <c r="CE8">
        <v>10.963455200195313</v>
      </c>
      <c r="CF8">
        <v>12.624585151672363</v>
      </c>
      <c r="CG8">
        <v>0</v>
      </c>
      <c r="CH8">
        <v>0.66445183753967285</v>
      </c>
      <c r="CI8">
        <v>10472.0166015625</v>
      </c>
      <c r="CJ8" s="48">
        <v>668</v>
      </c>
      <c r="CK8" s="25">
        <f>ABS(J8-'PO_valitsin (FI)'!$D$8)</f>
        <v>2.4000015258789063</v>
      </c>
      <c r="CR8" s="67">
        <f>ABS(Q8-'PO_valitsin (FI)'!$E$8)</f>
        <v>33.900000000000006</v>
      </c>
      <c r="EN8" s="7">
        <f>ABS(BO8-'PO_valitsin (FI)'!$F$8)</f>
        <v>1.3460167467594146</v>
      </c>
      <c r="EO8" s="7">
        <f>ABS(BP8-'PO_valitsin (FI)'!$G$8)</f>
        <v>1201.84375</v>
      </c>
      <c r="ES8" s="7">
        <f>ABS(BT8-'PO_valitsin (FI)'!$H$8)</f>
        <v>3.2510431855916977</v>
      </c>
      <c r="FI8" s="7">
        <f>ABS(CJ8-'PO_valitsin (FI)'!$J$8)</f>
        <v>1263</v>
      </c>
      <c r="FJ8" s="3">
        <f>IF($B8='PO_valitsin (FI)'!$C$8,100000,PO!CK8/PO!J$297*'PO_valitsin (FI)'!D$5)</f>
        <v>0.109845511592691</v>
      </c>
      <c r="FQ8" s="3">
        <f>IF($B8='PO_valitsin (FI)'!$C$8,100000,PO!CR8/PO!Q$297*'PO_valitsin (FI)'!E$5)</f>
        <v>0.16033409996440789</v>
      </c>
      <c r="HM8" s="3">
        <f>IF($B8='PO_valitsin (FI)'!$C$8,100000,PO!EN8/PO!BO$297*'PO_valitsin (FI)'!F$5)</f>
        <v>0.11159079084968521</v>
      </c>
      <c r="HN8" s="3">
        <f>IF($B8='PO_valitsin (FI)'!$C$8,100000,PO!EO8/PO!BP$297*'PO_valitsin (FI)'!G$5)</f>
        <v>4.2509685369636237E-2</v>
      </c>
      <c r="HR8" s="3">
        <f>IF($B8='PO_valitsin (FI)'!$C$8,100000,PO!ES8/PO!BT$297*'PO_valitsin (FI)'!H$5)</f>
        <v>0.48542491424145928</v>
      </c>
      <c r="IF8" s="3">
        <f>IF($B8='PO_valitsin (FI)'!$C$8,100000,PO!FG8/PO!CH$297*'PO_valitsin (FI)'!I$5)</f>
        <v>0</v>
      </c>
      <c r="IH8" s="3">
        <f>IF($B8='PO_valitsin (FI)'!$C$8,100000,PO!FI8/PO!CJ$297*'PO_valitsin (FI)'!J$5)</f>
        <v>0.12313800527013932</v>
      </c>
      <c r="II8" s="49">
        <f t="shared" si="0"/>
        <v>1.0328430078880191</v>
      </c>
      <c r="IJ8" s="13">
        <f t="shared" si="1"/>
        <v>199</v>
      </c>
      <c r="IK8" s="14">
        <f t="shared" si="3"/>
        <v>6E-10</v>
      </c>
      <c r="IL8" s="68" t="str">
        <f t="shared" si="2"/>
        <v>Askola</v>
      </c>
    </row>
    <row r="9" spans="1:246" x14ac:dyDescent="0.2">
      <c r="A9">
        <v>2019</v>
      </c>
      <c r="B9" t="s">
        <v>121</v>
      </c>
      <c r="C9" t="s">
        <v>122</v>
      </c>
      <c r="D9" t="s">
        <v>123</v>
      </c>
      <c r="E9" t="s">
        <v>124</v>
      </c>
      <c r="F9" t="s">
        <v>125</v>
      </c>
      <c r="G9" t="s">
        <v>126</v>
      </c>
      <c r="H9" t="s">
        <v>103</v>
      </c>
      <c r="I9" t="s">
        <v>104</v>
      </c>
      <c r="J9">
        <v>41.700000762939453</v>
      </c>
      <c r="K9">
        <v>95.010002136230469</v>
      </c>
      <c r="L9">
        <v>114.90000152587891</v>
      </c>
      <c r="M9">
        <v>3941</v>
      </c>
      <c r="N9">
        <v>41.5</v>
      </c>
      <c r="O9">
        <v>-1.1000000238418579</v>
      </c>
      <c r="P9">
        <v>-46</v>
      </c>
      <c r="Q9">
        <v>69.900000000000006</v>
      </c>
      <c r="R9">
        <v>6.4</v>
      </c>
      <c r="S9">
        <v>57</v>
      </c>
      <c r="T9">
        <v>0</v>
      </c>
      <c r="U9">
        <v>3731.8</v>
      </c>
      <c r="V9">
        <v>12.51</v>
      </c>
      <c r="W9">
        <v>283</v>
      </c>
      <c r="X9">
        <v>261</v>
      </c>
      <c r="Y9">
        <v>370</v>
      </c>
      <c r="Z9">
        <v>292</v>
      </c>
      <c r="AA9">
        <v>596</v>
      </c>
      <c r="AB9">
        <v>1518</v>
      </c>
      <c r="AC9">
        <v>17.075471878051758</v>
      </c>
      <c r="AD9">
        <v>0</v>
      </c>
      <c r="AE9">
        <v>0</v>
      </c>
      <c r="AF9">
        <v>0</v>
      </c>
      <c r="AG9">
        <v>11.4</v>
      </c>
      <c r="AH9">
        <v>0</v>
      </c>
      <c r="AI9">
        <v>21.75</v>
      </c>
      <c r="AJ9">
        <v>1.1000000000000001</v>
      </c>
      <c r="AK9">
        <v>0.55000000000000004</v>
      </c>
      <c r="AL9">
        <v>1.1000000000000001</v>
      </c>
      <c r="AM9">
        <v>43.8</v>
      </c>
      <c r="AN9">
        <v>322.7</v>
      </c>
      <c r="AO9">
        <v>46.4</v>
      </c>
      <c r="AP9">
        <v>23.5</v>
      </c>
      <c r="AQ9">
        <v>47</v>
      </c>
      <c r="AR9">
        <v>42</v>
      </c>
      <c r="AS9">
        <v>495</v>
      </c>
      <c r="AT9">
        <v>3.1669999999999998</v>
      </c>
      <c r="AU9">
        <v>5447</v>
      </c>
      <c r="AV9" s="48">
        <v>7939.3326592517697</v>
      </c>
      <c r="AW9" s="48">
        <v>8004.0609137055835</v>
      </c>
      <c r="AX9">
        <v>1</v>
      </c>
      <c r="AY9">
        <v>28.010913848876953</v>
      </c>
      <c r="AZ9">
        <v>0</v>
      </c>
      <c r="BA9">
        <v>0</v>
      </c>
      <c r="BB9">
        <v>0</v>
      </c>
      <c r="BC9">
        <v>0</v>
      </c>
      <c r="BD9">
        <v>1</v>
      </c>
      <c r="BE9">
        <v>83.870964050292969</v>
      </c>
      <c r="BF9">
        <v>51.239669799804688</v>
      </c>
      <c r="BG9">
        <v>45.936397552490234</v>
      </c>
      <c r="BH9">
        <v>12327.1533203125</v>
      </c>
      <c r="BI9">
        <v>20644.755859375</v>
      </c>
      <c r="BJ9">
        <v>3.14524245262146</v>
      </c>
      <c r="BK9">
        <v>-8.8874979019165039</v>
      </c>
      <c r="BL9">
        <v>32.43243408203125</v>
      </c>
      <c r="BM9">
        <v>-14.545454978942871</v>
      </c>
      <c r="BN9">
        <v>251</v>
      </c>
      <c r="BO9">
        <v>-0.94301233291625974</v>
      </c>
      <c r="BP9">
        <v>23735.623046875</v>
      </c>
      <c r="BQ9">
        <v>28.983024597167969</v>
      </c>
      <c r="BS9">
        <v>0.68409031629562378</v>
      </c>
      <c r="BT9">
        <v>0.68510532379150391</v>
      </c>
      <c r="BU9">
        <v>2.6389241218566895</v>
      </c>
      <c r="BV9">
        <v>69.271759033203125</v>
      </c>
      <c r="BW9">
        <v>210.6064453125</v>
      </c>
      <c r="BX9">
        <v>0</v>
      </c>
      <c r="BY9">
        <v>0</v>
      </c>
      <c r="BZ9">
        <v>9042.40234375</v>
      </c>
      <c r="CA9">
        <v>5399.29345703125</v>
      </c>
      <c r="CB9">
        <v>1.1925907135009766</v>
      </c>
      <c r="CC9">
        <v>11.849783897399902</v>
      </c>
      <c r="CD9">
        <v>74.468086242675781</v>
      </c>
      <c r="CE9">
        <v>7.4946465492248535</v>
      </c>
      <c r="CF9">
        <v>12.633832931518555</v>
      </c>
      <c r="CG9">
        <v>0</v>
      </c>
      <c r="CH9">
        <v>2.1413276195526123</v>
      </c>
      <c r="CI9">
        <v>8779.1767578125</v>
      </c>
      <c r="CJ9" s="48">
        <v>502</v>
      </c>
      <c r="CK9" s="25">
        <f>ABS(J9-'PO_valitsin (FI)'!$D$8)</f>
        <v>2.5</v>
      </c>
      <c r="CR9" s="67">
        <f>ABS(Q9-'PO_valitsin (FI)'!$E$8)</f>
        <v>17.900000000000006</v>
      </c>
      <c r="EN9" s="7">
        <f>ABS(BO9-'PO_valitsin (FI)'!$F$8)</f>
        <v>1.2047892570495606</v>
      </c>
      <c r="EO9" s="7">
        <f>ABS(BP9-'PO_valitsin (FI)'!$G$8)</f>
        <v>661.2265625</v>
      </c>
      <c r="ES9" s="7">
        <f>ABS(BT9-'PO_valitsin (FI)'!$H$8)</f>
        <v>0.49694143235683441</v>
      </c>
      <c r="FI9" s="7">
        <f>ABS(CJ9-'PO_valitsin (FI)'!$J$8)</f>
        <v>1429</v>
      </c>
      <c r="FJ9" s="3">
        <f>IF($B9='PO_valitsin (FI)'!$C$8,100000,PO!CK9/PO!J$297*'PO_valitsin (FI)'!D$5)</f>
        <v>0.11442233516129161</v>
      </c>
      <c r="FQ9" s="3">
        <f>IF($B9='PO_valitsin (FI)'!$C$8,100000,PO!CR9/PO!Q$297*'PO_valitsin (FI)'!E$5)</f>
        <v>8.466018847678175E-2</v>
      </c>
      <c r="HM9" s="3">
        <f>IF($B9='PO_valitsin (FI)'!$C$8,100000,PO!EN9/PO!BO$297*'PO_valitsin (FI)'!F$5)</f>
        <v>9.9882402150673538E-2</v>
      </c>
      <c r="HN9" s="3">
        <f>IF($B9='PO_valitsin (FI)'!$C$8,100000,PO!EO9/PO!BP$297*'PO_valitsin (FI)'!G$5)</f>
        <v>2.3387843161743038E-2</v>
      </c>
      <c r="HR9" s="3">
        <f>IF($B9='PO_valitsin (FI)'!$C$8,100000,PO!ES9/PO!BT$297*'PO_valitsin (FI)'!H$5)</f>
        <v>7.4200106985333775E-2</v>
      </c>
      <c r="IF9" s="3">
        <f>IF($B9='PO_valitsin (FI)'!$C$8,100000,PO!FG9/PO!CH$297*'PO_valitsin (FI)'!I$5)</f>
        <v>0</v>
      </c>
      <c r="IH9" s="3">
        <f>IF($B9='PO_valitsin (FI)'!$C$8,100000,PO!FI9/PO!CJ$297*'PO_valitsin (FI)'!J$5)</f>
        <v>0.13932241451387892</v>
      </c>
      <c r="II9" s="49">
        <f t="shared" si="0"/>
        <v>0.53587529114970256</v>
      </c>
      <c r="IJ9" s="13">
        <f t="shared" si="1"/>
        <v>71</v>
      </c>
      <c r="IK9" s="14">
        <f t="shared" si="3"/>
        <v>6.9999999999999996E-10</v>
      </c>
      <c r="IL9" s="68" t="str">
        <f t="shared" si="2"/>
        <v>Aura</v>
      </c>
    </row>
    <row r="10" spans="1:246" x14ac:dyDescent="0.2">
      <c r="A10">
        <v>2019</v>
      </c>
      <c r="B10" t="s">
        <v>127</v>
      </c>
      <c r="C10" t="s">
        <v>128</v>
      </c>
      <c r="D10" t="s">
        <v>129</v>
      </c>
      <c r="E10" t="s">
        <v>130</v>
      </c>
      <c r="F10" t="s">
        <v>131</v>
      </c>
      <c r="G10" t="s">
        <v>132</v>
      </c>
      <c r="H10" t="s">
        <v>103</v>
      </c>
      <c r="I10" t="s">
        <v>104</v>
      </c>
      <c r="J10">
        <v>52.400001525878906</v>
      </c>
      <c r="K10">
        <v>305.57998657226563</v>
      </c>
      <c r="L10">
        <v>191.5</v>
      </c>
      <c r="M10">
        <v>1361</v>
      </c>
      <c r="N10">
        <v>4.5</v>
      </c>
      <c r="O10">
        <v>-3.0999999046325684</v>
      </c>
      <c r="P10">
        <v>-18</v>
      </c>
      <c r="Q10">
        <v>39.400000000000006</v>
      </c>
      <c r="R10">
        <v>12.8</v>
      </c>
      <c r="S10">
        <v>101</v>
      </c>
      <c r="T10">
        <v>0</v>
      </c>
      <c r="U10">
        <v>3462.9</v>
      </c>
      <c r="V10">
        <v>11.04</v>
      </c>
      <c r="W10">
        <v>467</v>
      </c>
      <c r="X10">
        <v>1533</v>
      </c>
      <c r="Y10">
        <v>1000</v>
      </c>
      <c r="Z10">
        <v>915</v>
      </c>
      <c r="AA10">
        <v>969</v>
      </c>
      <c r="AB10">
        <v>1900</v>
      </c>
      <c r="AC10">
        <v>14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21</v>
      </c>
      <c r="AJ10">
        <v>1</v>
      </c>
      <c r="AK10">
        <v>0.7</v>
      </c>
      <c r="AL10">
        <v>1.3</v>
      </c>
      <c r="AM10">
        <v>78.599999999999994</v>
      </c>
      <c r="AN10">
        <v>273.10000000000002</v>
      </c>
      <c r="AO10">
        <v>46.8</v>
      </c>
      <c r="AP10">
        <v>18</v>
      </c>
      <c r="AQ10">
        <v>46</v>
      </c>
      <c r="AR10">
        <v>57</v>
      </c>
      <c r="AS10">
        <v>1126</v>
      </c>
      <c r="AT10">
        <v>1.833</v>
      </c>
      <c r="AU10">
        <v>7294</v>
      </c>
      <c r="AV10" s="48">
        <v>11023.255813953489</v>
      </c>
      <c r="AW10" s="48">
        <v>10915.384615384615</v>
      </c>
      <c r="AX10">
        <v>0</v>
      </c>
      <c r="AY10">
        <v>109.64747619628906</v>
      </c>
      <c r="AZ10">
        <v>1</v>
      </c>
      <c r="BA10">
        <v>0</v>
      </c>
      <c r="BB10">
        <v>0</v>
      </c>
      <c r="BC10">
        <v>0</v>
      </c>
      <c r="BD10">
        <v>1</v>
      </c>
      <c r="BE10">
        <v>100</v>
      </c>
      <c r="BF10">
        <v>100</v>
      </c>
      <c r="BG10">
        <v>714.28570556640625</v>
      </c>
      <c r="BH10">
        <v>10609.7783203125</v>
      </c>
      <c r="BI10">
        <v>12109.2333984375</v>
      </c>
      <c r="BJ10">
        <v>3.2340924739837646</v>
      </c>
      <c r="BK10">
        <v>7.3927650451660156</v>
      </c>
      <c r="BL10">
        <v>20.833333969116211</v>
      </c>
      <c r="BM10">
        <v>30.769229888916016</v>
      </c>
      <c r="BN10">
        <v>145</v>
      </c>
      <c r="BO10">
        <v>3.4180902123451231</v>
      </c>
      <c r="BP10">
        <v>20383.705078125</v>
      </c>
      <c r="BQ10">
        <v>52.680988311767578</v>
      </c>
      <c r="BS10">
        <v>0.66348272562026978</v>
      </c>
      <c r="BT10">
        <v>0.14695076644420624</v>
      </c>
      <c r="BU10">
        <v>3.1594414710998535</v>
      </c>
      <c r="BV10">
        <v>93.313743591308594</v>
      </c>
      <c r="BW10">
        <v>445.99560546875</v>
      </c>
      <c r="BX10">
        <v>0</v>
      </c>
      <c r="BY10">
        <v>0</v>
      </c>
      <c r="BZ10">
        <v>9517.857421875</v>
      </c>
      <c r="CA10">
        <v>8339.2861328125</v>
      </c>
      <c r="CB10">
        <v>1.2490816116333008</v>
      </c>
      <c r="CC10">
        <v>9.0374727249145508</v>
      </c>
      <c r="CD10">
        <v>29.411764144897461</v>
      </c>
      <c r="CE10">
        <v>4.0650405883789063</v>
      </c>
      <c r="CF10">
        <v>35.772357940673828</v>
      </c>
      <c r="CG10">
        <v>0</v>
      </c>
      <c r="CH10">
        <v>0</v>
      </c>
      <c r="CI10">
        <v>12437.41015625</v>
      </c>
      <c r="CJ10" s="48">
        <v>128</v>
      </c>
      <c r="CK10" s="25">
        <f>ABS(J10-'PO_valitsin (FI)'!$D$8)</f>
        <v>8.2000007629394531</v>
      </c>
      <c r="CR10" s="67">
        <f>ABS(Q10-'PO_valitsin (FI)'!$E$8)</f>
        <v>48.400000000000006</v>
      </c>
      <c r="EN10" s="7">
        <f>ABS(BO10-'PO_valitsin (FI)'!$F$8)</f>
        <v>3.1563132882118223</v>
      </c>
      <c r="EO10" s="7">
        <f>ABS(BP10-'PO_valitsin (FI)'!$G$8)</f>
        <v>2690.69140625</v>
      </c>
      <c r="ES10" s="7">
        <f>ABS(BT10-'PO_valitsin (FI)'!$H$8)</f>
        <v>4.1213124990463257E-2</v>
      </c>
      <c r="FI10" s="7">
        <f>ABS(CJ10-'PO_valitsin (FI)'!$J$8)</f>
        <v>1803</v>
      </c>
      <c r="FJ10" s="3">
        <f>IF($B10='PO_valitsin (FI)'!$C$8,100000,PO!CK10/PO!J$297*'PO_valitsin (FI)'!D$5)</f>
        <v>0.37530529424796205</v>
      </c>
      <c r="FQ10" s="3">
        <f>IF($B10='PO_valitsin (FI)'!$C$8,100000,PO!CR10/PO!Q$297*'PO_valitsin (FI)'!E$5)</f>
        <v>0.22891358225006903</v>
      </c>
      <c r="HM10" s="3">
        <f>IF($B10='PO_valitsin (FI)'!$C$8,100000,PO!EN10/PO!BO$297*'PO_valitsin (FI)'!F$5)</f>
        <v>0.2616724471288337</v>
      </c>
      <c r="HN10" s="3">
        <f>IF($B10='PO_valitsin (FI)'!$C$8,100000,PO!EO10/PO!BP$297*'PO_valitsin (FI)'!G$5)</f>
        <v>9.5170811602150088E-2</v>
      </c>
      <c r="HR10" s="3">
        <f>IF($B10='PO_valitsin (FI)'!$C$8,100000,PO!ES10/PO!BT$297*'PO_valitsin (FI)'!H$5)</f>
        <v>6.1536794567301481E-3</v>
      </c>
      <c r="IF10" s="3">
        <f>IF($B10='PO_valitsin (FI)'!$C$8,100000,PO!FG10/PO!CH$297*'PO_valitsin (FI)'!I$5)</f>
        <v>0</v>
      </c>
      <c r="IH10" s="3">
        <f>IF($B10='PO_valitsin (FI)'!$C$8,100000,PO!FI10/PO!CJ$297*'PO_valitsin (FI)'!J$5)</f>
        <v>0.1757860835329067</v>
      </c>
      <c r="II10" s="49">
        <f t="shared" si="0"/>
        <v>1.1430018990186519</v>
      </c>
      <c r="IJ10" s="13">
        <f t="shared" si="1"/>
        <v>216</v>
      </c>
      <c r="IK10" s="14">
        <f t="shared" si="3"/>
        <v>7.9999999999999993E-10</v>
      </c>
      <c r="IL10" s="68" t="str">
        <f t="shared" si="2"/>
        <v>Enonkoski</v>
      </c>
    </row>
    <row r="11" spans="1:246" x14ac:dyDescent="0.2">
      <c r="A11">
        <v>2019</v>
      </c>
      <c r="B11" t="s">
        <v>133</v>
      </c>
      <c r="C11" t="s">
        <v>134</v>
      </c>
      <c r="D11" t="s">
        <v>135</v>
      </c>
      <c r="E11" t="s">
        <v>136</v>
      </c>
      <c r="F11" t="s">
        <v>137</v>
      </c>
      <c r="G11" t="s">
        <v>138</v>
      </c>
      <c r="H11" t="s">
        <v>103</v>
      </c>
      <c r="I11" t="s">
        <v>104</v>
      </c>
      <c r="J11">
        <v>48.200000762939453</v>
      </c>
      <c r="K11">
        <v>7952.58984375</v>
      </c>
      <c r="L11">
        <v>154.39999389648438</v>
      </c>
      <c r="M11">
        <v>1838</v>
      </c>
      <c r="N11">
        <v>0.20000000298023224</v>
      </c>
      <c r="O11">
        <v>-0.80000001192092896</v>
      </c>
      <c r="P11">
        <v>-6</v>
      </c>
      <c r="Q11">
        <v>29.400000000000002</v>
      </c>
      <c r="R11">
        <v>15.3</v>
      </c>
      <c r="S11">
        <v>377</v>
      </c>
      <c r="T11">
        <v>0</v>
      </c>
      <c r="U11">
        <v>3407.5</v>
      </c>
      <c r="V11">
        <v>11.36</v>
      </c>
      <c r="W11">
        <v>2973</v>
      </c>
      <c r="X11">
        <v>973</v>
      </c>
      <c r="Y11">
        <v>1351</v>
      </c>
      <c r="Z11">
        <v>2201</v>
      </c>
      <c r="AA11">
        <v>749</v>
      </c>
      <c r="AB11">
        <v>2281</v>
      </c>
      <c r="AC11">
        <v>7.2325582504272461</v>
      </c>
      <c r="AD11">
        <v>0</v>
      </c>
      <c r="AE11">
        <v>0</v>
      </c>
      <c r="AF11">
        <v>0</v>
      </c>
      <c r="AG11">
        <v>9.1</v>
      </c>
      <c r="AH11">
        <v>1</v>
      </c>
      <c r="AI11">
        <v>21.25</v>
      </c>
      <c r="AJ11">
        <v>1.05</v>
      </c>
      <c r="AK11">
        <v>0.55000000000000004</v>
      </c>
      <c r="AL11">
        <v>1.1499999999999999</v>
      </c>
      <c r="AM11">
        <v>68</v>
      </c>
      <c r="AN11">
        <v>317.89999999999998</v>
      </c>
      <c r="AO11">
        <v>49.7</v>
      </c>
      <c r="AP11">
        <v>22.4</v>
      </c>
      <c r="AQ11">
        <v>111</v>
      </c>
      <c r="AR11">
        <v>356</v>
      </c>
      <c r="AS11">
        <v>2570</v>
      </c>
      <c r="AT11">
        <v>1.167</v>
      </c>
      <c r="AU11">
        <v>9846</v>
      </c>
      <c r="AV11" s="48">
        <v>18792.079207920793</v>
      </c>
      <c r="AW11" s="48">
        <v>17922.077922077922</v>
      </c>
      <c r="AX11">
        <v>0</v>
      </c>
      <c r="AY11">
        <v>228.21743774414063</v>
      </c>
      <c r="AZ11">
        <v>0</v>
      </c>
      <c r="BA11">
        <v>0</v>
      </c>
      <c r="BB11">
        <v>1</v>
      </c>
      <c r="BC11">
        <v>0</v>
      </c>
      <c r="BD11">
        <v>1</v>
      </c>
      <c r="BE11">
        <v>71.428573608398438</v>
      </c>
      <c r="BF11">
        <v>100</v>
      </c>
      <c r="BG11">
        <v>93.333335876464844</v>
      </c>
      <c r="BH11">
        <v>14803.921875</v>
      </c>
      <c r="BI11">
        <v>18568.626953125</v>
      </c>
      <c r="BJ11">
        <v>2.7747552394866943</v>
      </c>
      <c r="BK11">
        <v>3.5309631377458572E-2</v>
      </c>
      <c r="BL11">
        <v>29.729730606079102</v>
      </c>
      <c r="BM11">
        <v>18.181818008422852</v>
      </c>
      <c r="BN11">
        <v>45.75</v>
      </c>
      <c r="BO11">
        <v>6.3509512901306149</v>
      </c>
      <c r="BP11">
        <v>20747.369140625</v>
      </c>
      <c r="BQ11">
        <v>58.390827178955078</v>
      </c>
      <c r="BS11">
        <v>0.57072907686233521</v>
      </c>
      <c r="BT11">
        <v>0.76169747114181519</v>
      </c>
      <c r="BU11">
        <v>1.9586507081985474</v>
      </c>
      <c r="BV11">
        <v>187.15995788574219</v>
      </c>
      <c r="BW11">
        <v>270.94668579101563</v>
      </c>
      <c r="BX11">
        <v>0</v>
      </c>
      <c r="BY11">
        <v>1</v>
      </c>
      <c r="BZ11">
        <v>12626.6669921875</v>
      </c>
      <c r="CA11">
        <v>10066.6669921875</v>
      </c>
      <c r="CB11">
        <v>1.4145810604095459</v>
      </c>
      <c r="CC11">
        <v>7.7257890701293945</v>
      </c>
      <c r="CD11">
        <v>69.230766296386719</v>
      </c>
      <c r="CE11">
        <v>10.563380241394043</v>
      </c>
      <c r="CF11">
        <v>9.8591547012329102</v>
      </c>
      <c r="CG11">
        <v>0</v>
      </c>
      <c r="CH11">
        <v>2.8169014453887939</v>
      </c>
      <c r="CI11">
        <v>18380.951171875</v>
      </c>
      <c r="CJ11" s="48">
        <v>157</v>
      </c>
      <c r="CK11" s="25">
        <f>ABS(J11-'PO_valitsin (FI)'!$D$8)</f>
        <v>4</v>
      </c>
      <c r="CR11" s="67">
        <f>ABS(Q11-'PO_valitsin (FI)'!$E$8)</f>
        <v>58.400000000000006</v>
      </c>
      <c r="EN11" s="7">
        <f>ABS(BO11-'PO_valitsin (FI)'!$F$8)</f>
        <v>6.0891743659973141</v>
      </c>
      <c r="EO11" s="7">
        <f>ABS(BP11-'PO_valitsin (FI)'!$G$8)</f>
        <v>2327.02734375</v>
      </c>
      <c r="ES11" s="7">
        <f>ABS(BT11-'PO_valitsin (FI)'!$H$8)</f>
        <v>0.57353357970714569</v>
      </c>
      <c r="FI11" s="7">
        <f>ABS(CJ11-'PO_valitsin (FI)'!$J$8)</f>
        <v>1774</v>
      </c>
      <c r="FJ11" s="3">
        <f>IF($B11='PO_valitsin (FI)'!$C$8,100000,PO!CK11/PO!J$297*'PO_valitsin (FI)'!D$5)</f>
        <v>0.18307573625806658</v>
      </c>
      <c r="FQ11" s="3">
        <f>IF($B11='PO_valitsin (FI)'!$C$8,100000,PO!CR11/PO!Q$297*'PO_valitsin (FI)'!E$5)</f>
        <v>0.27620977692983539</v>
      </c>
      <c r="HM11" s="3">
        <f>IF($B11='PO_valitsin (FI)'!$C$8,100000,PO!EN11/PO!BO$297*'PO_valitsin (FI)'!F$5)</f>
        <v>0.50481970953123889</v>
      </c>
      <c r="HN11" s="3">
        <f>IF($B11='PO_valitsin (FI)'!$C$8,100000,PO!EO11/PO!BP$297*'PO_valitsin (FI)'!G$5)</f>
        <v>8.2307870910301645E-2</v>
      </c>
      <c r="HR11" s="3">
        <f>IF($B11='PO_valitsin (FI)'!$C$8,100000,PO!ES11/PO!BT$297*'PO_valitsin (FI)'!H$5)</f>
        <v>8.5636355117585911E-2</v>
      </c>
      <c r="IF11" s="3">
        <f>IF($B11='PO_valitsin (FI)'!$C$8,100000,PO!FG11/PO!CH$297*'PO_valitsin (FI)'!I$5)</f>
        <v>0</v>
      </c>
      <c r="IH11" s="3">
        <f>IF($B11='PO_valitsin (FI)'!$C$8,100000,PO!FI11/PO!CJ$297*'PO_valitsin (FI)'!J$5)</f>
        <v>0.17295868673731368</v>
      </c>
      <c r="II11" s="49">
        <f t="shared" si="0"/>
        <v>1.305008136384342</v>
      </c>
      <c r="IJ11" s="13">
        <f t="shared" si="1"/>
        <v>236</v>
      </c>
      <c r="IK11" s="14">
        <f t="shared" si="3"/>
        <v>8.9999999999999989E-10</v>
      </c>
      <c r="IL11" s="68" t="str">
        <f t="shared" si="2"/>
        <v>Enontekiö</v>
      </c>
    </row>
    <row r="12" spans="1:246" x14ac:dyDescent="0.2">
      <c r="A12">
        <v>2019</v>
      </c>
      <c r="B12" t="s">
        <v>139</v>
      </c>
      <c r="C12" t="s">
        <v>140</v>
      </c>
      <c r="D12" t="s">
        <v>141</v>
      </c>
      <c r="E12" t="s">
        <v>142</v>
      </c>
      <c r="F12" t="s">
        <v>119</v>
      </c>
      <c r="G12" t="s">
        <v>120</v>
      </c>
      <c r="H12" t="s">
        <v>143</v>
      </c>
      <c r="I12" t="s">
        <v>144</v>
      </c>
      <c r="J12">
        <v>38.599998474121094</v>
      </c>
      <c r="K12">
        <v>312.32000732421875</v>
      </c>
      <c r="L12">
        <v>109.80000305175781</v>
      </c>
      <c r="M12">
        <v>289731</v>
      </c>
      <c r="N12">
        <v>927.70001220703125</v>
      </c>
      <c r="O12">
        <v>2.2000000476837158</v>
      </c>
      <c r="P12">
        <v>2535</v>
      </c>
      <c r="Q12">
        <v>99.5</v>
      </c>
      <c r="R12">
        <v>7.7</v>
      </c>
      <c r="S12">
        <v>165</v>
      </c>
      <c r="T12">
        <v>0</v>
      </c>
      <c r="U12">
        <v>5250.3</v>
      </c>
      <c r="V12">
        <v>16.3</v>
      </c>
      <c r="W12">
        <v>1389</v>
      </c>
      <c r="X12">
        <v>38</v>
      </c>
      <c r="Y12">
        <v>638</v>
      </c>
      <c r="Z12">
        <v>94</v>
      </c>
      <c r="AA12">
        <v>338</v>
      </c>
      <c r="AB12">
        <v>3160</v>
      </c>
      <c r="AC12">
        <v>18.196712493896484</v>
      </c>
      <c r="AD12">
        <v>0.3</v>
      </c>
      <c r="AE12">
        <v>0.6</v>
      </c>
      <c r="AF12">
        <v>1.3</v>
      </c>
      <c r="AG12">
        <v>5</v>
      </c>
      <c r="AH12">
        <v>1</v>
      </c>
      <c r="AI12">
        <v>18</v>
      </c>
      <c r="AJ12">
        <v>0.93</v>
      </c>
      <c r="AK12">
        <v>0.41</v>
      </c>
      <c r="AL12">
        <v>0.93</v>
      </c>
      <c r="AM12">
        <v>66.3</v>
      </c>
      <c r="AN12">
        <v>489</v>
      </c>
      <c r="AO12">
        <v>29.5</v>
      </c>
      <c r="AP12">
        <v>47.3</v>
      </c>
      <c r="AQ12">
        <v>33</v>
      </c>
      <c r="AR12">
        <v>26</v>
      </c>
      <c r="AS12">
        <v>263</v>
      </c>
      <c r="AT12">
        <v>4.1669999999999998</v>
      </c>
      <c r="AU12">
        <v>6218</v>
      </c>
      <c r="AV12" s="48">
        <v>9942.9644631618794</v>
      </c>
      <c r="AW12" s="48">
        <v>9840.260207041867</v>
      </c>
      <c r="AX12">
        <v>0</v>
      </c>
      <c r="AY12">
        <v>0</v>
      </c>
      <c r="AZ12">
        <v>0</v>
      </c>
      <c r="BA12">
        <v>1</v>
      </c>
      <c r="BB12">
        <v>0</v>
      </c>
      <c r="BC12">
        <v>0</v>
      </c>
      <c r="BD12">
        <v>1</v>
      </c>
      <c r="BE12">
        <v>95.43524169921875</v>
      </c>
      <c r="BF12">
        <v>83.28912353515625</v>
      </c>
      <c r="BG12">
        <v>1589.93212890625</v>
      </c>
      <c r="BH12">
        <v>12531.470703125</v>
      </c>
      <c r="BI12">
        <v>16515.46484375</v>
      </c>
      <c r="BJ12">
        <v>4.9185357093811035</v>
      </c>
      <c r="BK12">
        <v>-1.7341477796435356E-2</v>
      </c>
      <c r="BL12">
        <v>25.607511520385742</v>
      </c>
      <c r="BM12">
        <v>4.3746147155761719</v>
      </c>
      <c r="BN12">
        <v>375.83721923828125</v>
      </c>
      <c r="BO12">
        <v>2.5533351898193359</v>
      </c>
      <c r="BP12">
        <v>31384.279296875</v>
      </c>
      <c r="BQ12">
        <v>3.8477034568786621</v>
      </c>
      <c r="BS12">
        <v>0.45008644461631775</v>
      </c>
      <c r="BT12">
        <v>6.9143447875976563</v>
      </c>
      <c r="BU12">
        <v>18.015331268310547</v>
      </c>
      <c r="BV12">
        <v>202.94686889648438</v>
      </c>
      <c r="BW12">
        <v>841.4840087890625</v>
      </c>
      <c r="BX12">
        <v>1</v>
      </c>
      <c r="BY12">
        <v>14</v>
      </c>
      <c r="BZ12">
        <v>10949.75390625</v>
      </c>
      <c r="CA12">
        <v>8308.365234375</v>
      </c>
      <c r="CB12">
        <v>1.1693605184555054</v>
      </c>
      <c r="CC12">
        <v>9.8839960098266602</v>
      </c>
      <c r="CD12">
        <v>83.972846984863281</v>
      </c>
      <c r="CE12">
        <v>9.7810525894165039</v>
      </c>
      <c r="CF12">
        <v>15.29489803314209</v>
      </c>
      <c r="CG12">
        <v>2.2628068923950195</v>
      </c>
      <c r="CH12">
        <v>1.4421901702880859</v>
      </c>
      <c r="CI12">
        <v>11046.9462890625</v>
      </c>
      <c r="CJ12" s="48">
        <v>32069</v>
      </c>
      <c r="CK12" s="25">
        <f>ABS(J12-'PO_valitsin (FI)'!$D$8)</f>
        <v>5.6000022888183594</v>
      </c>
      <c r="CR12" s="67">
        <f>ABS(Q12-'PO_valitsin (FI)'!$E$8)</f>
        <v>11.699999999999989</v>
      </c>
      <c r="EN12" s="7">
        <f>ABS(BO12-'PO_valitsin (FI)'!$F$8)</f>
        <v>2.2915582656860352</v>
      </c>
      <c r="EO12" s="7">
        <f>ABS(BP12-'PO_valitsin (FI)'!$G$8)</f>
        <v>8309.8828125</v>
      </c>
      <c r="ES12" s="7">
        <f>ABS(BT12-'PO_valitsin (FI)'!$H$8)</f>
        <v>6.7261808961629868</v>
      </c>
      <c r="FI12" s="7">
        <f>ABS(CJ12-'PO_valitsin (FI)'!$J$8)</f>
        <v>30138</v>
      </c>
      <c r="FJ12" s="3">
        <f>IF($B12='PO_valitsin (FI)'!$C$8,100000,PO!CK12/PO!J$297*'PO_valitsin (FI)'!D$5)</f>
        <v>0.2563061355180698</v>
      </c>
      <c r="FQ12" s="3">
        <f>IF($B12='PO_valitsin (FI)'!$C$8,100000,PO!CR12/PO!Q$297*'PO_valitsin (FI)'!E$5)</f>
        <v>5.5336547775326553E-2</v>
      </c>
      <c r="HM12" s="3">
        <f>IF($B12='PO_valitsin (FI)'!$C$8,100000,PO!EN12/PO!BO$297*'PO_valitsin (FI)'!F$5)</f>
        <v>0.1899803993982136</v>
      </c>
      <c r="HN12" s="3">
        <f>IF($B12='PO_valitsin (FI)'!$C$8,100000,PO!EO12/PO!BP$297*'PO_valitsin (FI)'!G$5)</f>
        <v>0.2939238181485096</v>
      </c>
      <c r="HR12" s="3">
        <f>IF($B12='PO_valitsin (FI)'!$C$8,100000,PO!ES12/PO!BT$297*'PO_valitsin (FI)'!H$5)</f>
        <v>1.0043101854699639</v>
      </c>
      <c r="IF12" s="3">
        <f>IF($B12='PO_valitsin (FI)'!$C$8,100000,PO!FG12/PO!CH$297*'PO_valitsin (FI)'!I$5)</f>
        <v>0</v>
      </c>
      <c r="IH12" s="3">
        <f>IF($B12='PO_valitsin (FI)'!$C$8,100000,PO!FI12/PO!CJ$297*'PO_valitsin (FI)'!J$5)</f>
        <v>2.9383477457097853</v>
      </c>
      <c r="II12" s="49">
        <f t="shared" si="0"/>
        <v>4.7382048330198687</v>
      </c>
      <c r="IJ12" s="13">
        <f t="shared" si="1"/>
        <v>268</v>
      </c>
      <c r="IK12" s="14">
        <f t="shared" si="3"/>
        <v>9.9999999999999986E-10</v>
      </c>
      <c r="IL12" s="68" t="str">
        <f t="shared" si="2"/>
        <v>Espoo</v>
      </c>
    </row>
    <row r="13" spans="1:246" x14ac:dyDescent="0.2">
      <c r="A13">
        <v>2019</v>
      </c>
      <c r="B13" t="s">
        <v>145</v>
      </c>
      <c r="C13" t="s">
        <v>146</v>
      </c>
      <c r="D13" t="s">
        <v>147</v>
      </c>
      <c r="E13" t="s">
        <v>148</v>
      </c>
      <c r="F13" t="s">
        <v>149</v>
      </c>
      <c r="G13" t="s">
        <v>150</v>
      </c>
      <c r="H13" t="s">
        <v>89</v>
      </c>
      <c r="I13" t="s">
        <v>90</v>
      </c>
      <c r="J13">
        <v>46.299999237060547</v>
      </c>
      <c r="K13">
        <v>578.79998779296875</v>
      </c>
      <c r="L13">
        <v>143.19999694824219</v>
      </c>
      <c r="M13">
        <v>11632</v>
      </c>
      <c r="N13">
        <v>20.100000381469727</v>
      </c>
      <c r="O13">
        <v>-1</v>
      </c>
      <c r="P13">
        <v>-68</v>
      </c>
      <c r="Q13">
        <v>72.400000000000006</v>
      </c>
      <c r="R13">
        <v>6.8000000000000007</v>
      </c>
      <c r="S13">
        <v>253</v>
      </c>
      <c r="T13">
        <v>0</v>
      </c>
      <c r="U13">
        <v>3721.4</v>
      </c>
      <c r="V13">
        <v>10.29</v>
      </c>
      <c r="W13">
        <v>784</v>
      </c>
      <c r="X13">
        <v>600</v>
      </c>
      <c r="Y13">
        <v>616</v>
      </c>
      <c r="Z13">
        <v>534</v>
      </c>
      <c r="AA13">
        <v>518</v>
      </c>
      <c r="AB13">
        <v>1496</v>
      </c>
      <c r="AC13">
        <v>19.279621124267578</v>
      </c>
      <c r="AD13">
        <v>0</v>
      </c>
      <c r="AE13">
        <v>0</v>
      </c>
      <c r="AF13">
        <v>1.8</v>
      </c>
      <c r="AG13">
        <v>5.9</v>
      </c>
      <c r="AH13">
        <v>0</v>
      </c>
      <c r="AI13">
        <v>20.5</v>
      </c>
      <c r="AJ13">
        <v>1.1000000000000001</v>
      </c>
      <c r="AK13">
        <v>0.6</v>
      </c>
      <c r="AL13">
        <v>1.1000000000000001</v>
      </c>
      <c r="AM13">
        <v>68.8</v>
      </c>
      <c r="AN13">
        <v>292.5</v>
      </c>
      <c r="AO13">
        <v>43.9</v>
      </c>
      <c r="AP13">
        <v>22</v>
      </c>
      <c r="AQ13">
        <v>55</v>
      </c>
      <c r="AR13">
        <v>30</v>
      </c>
      <c r="AS13">
        <v>404</v>
      </c>
      <c r="AT13">
        <v>3.5</v>
      </c>
      <c r="AU13">
        <v>6555</v>
      </c>
      <c r="AV13" s="48">
        <v>9230.7080350039778</v>
      </c>
      <c r="AW13" s="48">
        <v>9188.1349045103616</v>
      </c>
      <c r="AX13">
        <v>1</v>
      </c>
      <c r="AY13">
        <v>75.95013427734375</v>
      </c>
      <c r="AZ13">
        <v>0</v>
      </c>
      <c r="BA13">
        <v>0</v>
      </c>
      <c r="BB13">
        <v>0</v>
      </c>
      <c r="BC13">
        <v>0</v>
      </c>
      <c r="BD13">
        <v>1</v>
      </c>
      <c r="BE13">
        <v>73.520248413085938</v>
      </c>
      <c r="BF13">
        <v>69.631233215332031</v>
      </c>
      <c r="BG13">
        <v>537.31341552734375</v>
      </c>
      <c r="BH13">
        <v>9645.0888671875</v>
      </c>
      <c r="BI13">
        <v>12543.3876953125</v>
      </c>
      <c r="BJ13">
        <v>3.9628610610961914</v>
      </c>
      <c r="BK13">
        <v>2.6819872856140137</v>
      </c>
      <c r="BL13">
        <v>21.752265930175781</v>
      </c>
      <c r="BM13">
        <v>2.4000000953674316</v>
      </c>
      <c r="BN13">
        <v>186</v>
      </c>
      <c r="BO13">
        <v>-0.68065703511238096</v>
      </c>
      <c r="BP13">
        <v>23612.08984375</v>
      </c>
      <c r="BQ13">
        <v>35.780353546142578</v>
      </c>
      <c r="BS13">
        <v>0.70220082998275757</v>
      </c>
      <c r="BT13">
        <v>0.21492435038089752</v>
      </c>
      <c r="BU13">
        <v>3.2582530975341797</v>
      </c>
      <c r="BV13">
        <v>89.924346923828125</v>
      </c>
      <c r="BW13">
        <v>286.27923583984375</v>
      </c>
      <c r="BX13">
        <v>0</v>
      </c>
      <c r="BY13">
        <v>1</v>
      </c>
      <c r="BZ13">
        <v>8629.8505859375</v>
      </c>
      <c r="CA13">
        <v>6635.82080078125</v>
      </c>
      <c r="CB13">
        <v>1.1004126071929932</v>
      </c>
      <c r="CC13">
        <v>9.7833566665649414</v>
      </c>
      <c r="CD13">
        <v>86.71875</v>
      </c>
      <c r="CE13">
        <v>9.6660804748535156</v>
      </c>
      <c r="CF13">
        <v>13.708260536193848</v>
      </c>
      <c r="CG13">
        <v>0.17574691772460938</v>
      </c>
      <c r="CH13">
        <v>2.7240772247314453</v>
      </c>
      <c r="CI13">
        <v>10098.6826171875</v>
      </c>
      <c r="CJ13" s="48">
        <v>1250</v>
      </c>
      <c r="CK13" s="25">
        <f>ABS(J13-'PO_valitsin (FI)'!$D$8)</f>
        <v>2.0999984741210938</v>
      </c>
      <c r="CR13" s="67">
        <f>ABS(Q13-'PO_valitsin (FI)'!$E$8)</f>
        <v>15.400000000000006</v>
      </c>
      <c r="EN13" s="7">
        <f>ABS(BO13-'PO_valitsin (FI)'!$F$8)</f>
        <v>0.94243395924568174</v>
      </c>
      <c r="EO13" s="7">
        <f>ABS(BP13-'PO_valitsin (FI)'!$G$8)</f>
        <v>537.693359375</v>
      </c>
      <c r="ES13" s="7">
        <f>ABS(BT13-'PO_valitsin (FI)'!$H$8)</f>
        <v>2.6760458946228027E-2</v>
      </c>
      <c r="FI13" s="7">
        <f>ABS(CJ13-'PO_valitsin (FI)'!$J$8)</f>
        <v>681</v>
      </c>
      <c r="FJ13" s="3">
        <f>IF($B13='PO_valitsin (FI)'!$C$8,100000,PO!CK13/PO!J$297*'PO_valitsin (FI)'!D$5)</f>
        <v>9.6114691697633911E-2</v>
      </c>
      <c r="FQ13" s="3">
        <f>IF($B13='PO_valitsin (FI)'!$C$8,100000,PO!CR13/PO!Q$297*'PO_valitsin (FI)'!E$5)</f>
        <v>7.2836139806840172E-2</v>
      </c>
      <c r="HM13" s="3">
        <f>IF($B13='PO_valitsin (FI)'!$C$8,100000,PO!EN13/PO!BO$297*'PO_valitsin (FI)'!F$5)</f>
        <v>7.8131977992858523E-2</v>
      </c>
      <c r="HN13" s="3">
        <f>IF($B13='PO_valitsin (FI)'!$C$8,100000,PO!EO13/PO!BP$297*'PO_valitsin (FI)'!G$5)</f>
        <v>1.9018425259002259E-2</v>
      </c>
      <c r="HR13" s="3">
        <f>IF($B13='PO_valitsin (FI)'!$C$8,100000,PO!ES13/PO!BT$297*'PO_valitsin (FI)'!H$5)</f>
        <v>3.9957000714743156E-3</v>
      </c>
      <c r="IF13" s="3">
        <f>IF($B13='PO_valitsin (FI)'!$C$8,100000,PO!FG13/PO!CH$297*'PO_valitsin (FI)'!I$5)</f>
        <v>0</v>
      </c>
      <c r="IH13" s="3">
        <f>IF($B13='PO_valitsin (FI)'!$C$8,100000,PO!FI13/PO!CJ$297*'PO_valitsin (FI)'!J$5)</f>
        <v>6.6395076475823336E-2</v>
      </c>
      <c r="II13" s="49">
        <f t="shared" si="0"/>
        <v>0.33649201240363252</v>
      </c>
      <c r="IJ13" s="13">
        <f t="shared" si="1"/>
        <v>18</v>
      </c>
      <c r="IK13" s="14">
        <f t="shared" si="3"/>
        <v>1.0999999999999999E-9</v>
      </c>
      <c r="IL13" s="68" t="str">
        <f t="shared" si="2"/>
        <v>Eura</v>
      </c>
    </row>
    <row r="14" spans="1:246" x14ac:dyDescent="0.2">
      <c r="A14">
        <v>2019</v>
      </c>
      <c r="B14" t="s">
        <v>151</v>
      </c>
      <c r="C14" t="s">
        <v>152</v>
      </c>
      <c r="D14" t="s">
        <v>147</v>
      </c>
      <c r="E14" t="s">
        <v>148</v>
      </c>
      <c r="F14" t="s">
        <v>149</v>
      </c>
      <c r="G14" t="s">
        <v>150</v>
      </c>
      <c r="H14" t="s">
        <v>103</v>
      </c>
      <c r="I14" t="s">
        <v>104</v>
      </c>
      <c r="J14">
        <v>44.700000762939453</v>
      </c>
      <c r="K14">
        <v>514.780029296875</v>
      </c>
      <c r="L14">
        <v>133</v>
      </c>
      <c r="M14">
        <v>9402</v>
      </c>
      <c r="N14">
        <v>18.299999237060547</v>
      </c>
      <c r="O14">
        <v>-0.60000002384185791</v>
      </c>
      <c r="P14">
        <v>-19</v>
      </c>
      <c r="Q14">
        <v>63.900000000000006</v>
      </c>
      <c r="R14">
        <v>6.1000000000000005</v>
      </c>
      <c r="S14">
        <v>205</v>
      </c>
      <c r="T14">
        <v>0</v>
      </c>
      <c r="U14">
        <v>5537.1</v>
      </c>
      <c r="V14">
        <v>10.29</v>
      </c>
      <c r="W14">
        <v>1119</v>
      </c>
      <c r="X14">
        <v>467</v>
      </c>
      <c r="Y14">
        <v>960</v>
      </c>
      <c r="Z14">
        <v>352</v>
      </c>
      <c r="AA14">
        <v>647</v>
      </c>
      <c r="AB14">
        <v>1087</v>
      </c>
      <c r="AC14">
        <v>15.897777557373047</v>
      </c>
      <c r="AD14">
        <v>0</v>
      </c>
      <c r="AE14">
        <v>0.8</v>
      </c>
      <c r="AF14">
        <v>0</v>
      </c>
      <c r="AG14">
        <v>6.9</v>
      </c>
      <c r="AH14">
        <v>1</v>
      </c>
      <c r="AI14">
        <v>18</v>
      </c>
      <c r="AJ14">
        <v>0.93</v>
      </c>
      <c r="AK14">
        <v>0.41</v>
      </c>
      <c r="AL14">
        <v>1.1000000000000001</v>
      </c>
      <c r="AM14">
        <v>61.6</v>
      </c>
      <c r="AN14">
        <v>332.6</v>
      </c>
      <c r="AO14">
        <v>43.2</v>
      </c>
      <c r="AP14">
        <v>26.9</v>
      </c>
      <c r="AQ14">
        <v>58</v>
      </c>
      <c r="AR14">
        <v>20</v>
      </c>
      <c r="AS14">
        <v>403</v>
      </c>
      <c r="AT14">
        <v>3</v>
      </c>
      <c r="AU14">
        <v>7522</v>
      </c>
      <c r="AV14" s="48">
        <v>10317.401392111369</v>
      </c>
      <c r="AW14" s="48">
        <v>10099.390529770277</v>
      </c>
      <c r="AX14">
        <v>1</v>
      </c>
      <c r="AY14">
        <v>88.692489624023438</v>
      </c>
      <c r="AZ14">
        <v>0</v>
      </c>
      <c r="BA14">
        <v>0</v>
      </c>
      <c r="BB14">
        <v>0</v>
      </c>
      <c r="BC14">
        <v>1</v>
      </c>
      <c r="BD14">
        <v>1</v>
      </c>
      <c r="BE14">
        <v>62.258953094482422</v>
      </c>
      <c r="BF14">
        <v>93.55670166015625</v>
      </c>
      <c r="BG14">
        <v>18.835617065429688</v>
      </c>
      <c r="BH14">
        <v>14154.509765625</v>
      </c>
      <c r="BI14">
        <v>16392.212890625</v>
      </c>
      <c r="BJ14">
        <v>3.8262495994567871</v>
      </c>
      <c r="BK14">
        <v>-3.7927308082580566</v>
      </c>
      <c r="BL14">
        <v>25.531915664672852</v>
      </c>
      <c r="BM14">
        <v>0</v>
      </c>
      <c r="BN14">
        <v>125.22222137451172</v>
      </c>
      <c r="BO14">
        <v>-0.33863400518894193</v>
      </c>
      <c r="BP14">
        <v>24765.482421875</v>
      </c>
      <c r="BQ14">
        <v>17.600225448608398</v>
      </c>
      <c r="BS14">
        <v>0.6968730092048645</v>
      </c>
      <c r="BT14">
        <v>0.35098916292190552</v>
      </c>
      <c r="BU14">
        <v>3.4035310745239258</v>
      </c>
      <c r="BV14">
        <v>114.01829528808594</v>
      </c>
      <c r="BW14">
        <v>345.671142578125</v>
      </c>
      <c r="BX14">
        <v>0</v>
      </c>
      <c r="BY14">
        <v>1</v>
      </c>
      <c r="BZ14">
        <v>10097.6025390625</v>
      </c>
      <c r="CA14">
        <v>8719.177734375</v>
      </c>
      <c r="CB14">
        <v>1.2231440544128418</v>
      </c>
      <c r="CC14">
        <v>10.316953659057617</v>
      </c>
      <c r="CD14">
        <v>87.826087951660156</v>
      </c>
      <c r="CE14">
        <v>10.30927848815918</v>
      </c>
      <c r="CF14">
        <v>9.175257682800293</v>
      </c>
      <c r="CG14">
        <v>0</v>
      </c>
      <c r="CH14">
        <v>0.6185566782951355</v>
      </c>
      <c r="CI14">
        <v>10723.3408203125</v>
      </c>
      <c r="CJ14" s="48">
        <v>1070</v>
      </c>
      <c r="CK14" s="25">
        <f>ABS(J14-'PO_valitsin (FI)'!$D$8)</f>
        <v>0.5</v>
      </c>
      <c r="CR14" s="67">
        <f>ABS(Q14-'PO_valitsin (FI)'!$E$8)</f>
        <v>23.900000000000006</v>
      </c>
      <c r="EN14" s="7">
        <f>ABS(BO14-'PO_valitsin (FI)'!$F$8)</f>
        <v>0.60041092932224271</v>
      </c>
      <c r="EO14" s="7">
        <f>ABS(BP14-'PO_valitsin (FI)'!$G$8)</f>
        <v>1691.0859375</v>
      </c>
      <c r="ES14" s="7">
        <f>ABS(BT14-'PO_valitsin (FI)'!$H$8)</f>
        <v>0.16282527148723602</v>
      </c>
      <c r="FI14" s="7">
        <f>ABS(CJ14-'PO_valitsin (FI)'!$J$8)</f>
        <v>861</v>
      </c>
      <c r="FJ14" s="3">
        <f>IF($B14='PO_valitsin (FI)'!$C$8,100000,PO!CK14/PO!J$297*'PO_valitsin (FI)'!D$5)</f>
        <v>2.2884467032258323E-2</v>
      </c>
      <c r="FQ14" s="3">
        <f>IF($B14='PO_valitsin (FI)'!$C$8,100000,PO!CR14/PO!Q$297*'PO_valitsin (FI)'!E$5)</f>
        <v>0.11303790528464155</v>
      </c>
      <c r="HM14" s="3">
        <f>IF($B14='PO_valitsin (FI)'!$C$8,100000,PO!EN14/PO!BO$297*'PO_valitsin (FI)'!F$5)</f>
        <v>4.9776743565166849E-2</v>
      </c>
      <c r="HN14" s="3">
        <f>IF($B14='PO_valitsin (FI)'!$C$8,100000,PO!EO14/PO!BP$297*'PO_valitsin (FI)'!G$5)</f>
        <v>5.981437365393074E-2</v>
      </c>
      <c r="HR14" s="3">
        <f>IF($B14='PO_valitsin (FI)'!$C$8,100000,PO!ES14/PO!BT$297*'PO_valitsin (FI)'!H$5)</f>
        <v>2.4312025075006349E-2</v>
      </c>
      <c r="IF14" s="3">
        <f>IF($B14='PO_valitsin (FI)'!$C$8,100000,PO!FG14/PO!CH$297*'PO_valitsin (FI)'!I$5)</f>
        <v>0</v>
      </c>
      <c r="IH14" s="3">
        <f>IF($B14='PO_valitsin (FI)'!$C$8,100000,PO!FI14/PO!CJ$297*'PO_valitsin (FI)'!J$5)</f>
        <v>8.39444358967458E-2</v>
      </c>
      <c r="II14" s="49">
        <f t="shared" si="0"/>
        <v>0.35376995170774961</v>
      </c>
      <c r="IJ14" s="13">
        <f t="shared" si="1"/>
        <v>22</v>
      </c>
      <c r="IK14" s="14">
        <f t="shared" si="3"/>
        <v>1.2E-9</v>
      </c>
      <c r="IL14" s="68" t="str">
        <f t="shared" si="2"/>
        <v>Eurajoki</v>
      </c>
    </row>
    <row r="15" spans="1:246" x14ac:dyDescent="0.2">
      <c r="A15">
        <v>2019</v>
      </c>
      <c r="B15" t="s">
        <v>153</v>
      </c>
      <c r="C15" t="s">
        <v>154</v>
      </c>
      <c r="D15" t="s">
        <v>93</v>
      </c>
      <c r="E15" t="s">
        <v>94</v>
      </c>
      <c r="F15" t="s">
        <v>95</v>
      </c>
      <c r="G15" t="s">
        <v>96</v>
      </c>
      <c r="H15" t="s">
        <v>103</v>
      </c>
      <c r="I15" t="s">
        <v>104</v>
      </c>
      <c r="J15">
        <v>46.599998474121094</v>
      </c>
      <c r="K15">
        <v>354.14999389648438</v>
      </c>
      <c r="L15">
        <v>147.30000305175781</v>
      </c>
      <c r="M15">
        <v>2425</v>
      </c>
      <c r="N15">
        <v>6.8000001907348633</v>
      </c>
      <c r="O15">
        <v>-1.8999999761581421</v>
      </c>
      <c r="P15">
        <v>-26</v>
      </c>
      <c r="Q15">
        <v>36.1</v>
      </c>
      <c r="R15">
        <v>6.7</v>
      </c>
      <c r="S15">
        <v>138</v>
      </c>
      <c r="T15">
        <v>0</v>
      </c>
      <c r="U15">
        <v>3318.4</v>
      </c>
      <c r="V15">
        <v>10.53</v>
      </c>
      <c r="W15">
        <v>1345</v>
      </c>
      <c r="X15">
        <v>828</v>
      </c>
      <c r="Y15">
        <v>586</v>
      </c>
      <c r="Z15">
        <v>740</v>
      </c>
      <c r="AA15">
        <v>528</v>
      </c>
      <c r="AB15">
        <v>1583</v>
      </c>
      <c r="AC15">
        <v>11.759259223937988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21.5</v>
      </c>
      <c r="AJ15">
        <v>1</v>
      </c>
      <c r="AK15">
        <v>0.65</v>
      </c>
      <c r="AL15">
        <v>1.1499999999999999</v>
      </c>
      <c r="AM15">
        <v>52.9</v>
      </c>
      <c r="AN15">
        <v>275.5</v>
      </c>
      <c r="AO15">
        <v>47.6</v>
      </c>
      <c r="AP15">
        <v>17.399999999999999</v>
      </c>
      <c r="AQ15">
        <v>81</v>
      </c>
      <c r="AR15">
        <v>66</v>
      </c>
      <c r="AS15">
        <v>836</v>
      </c>
      <c r="AT15">
        <v>4.1669999999999998</v>
      </c>
      <c r="AU15">
        <v>9353</v>
      </c>
      <c r="AV15" s="48">
        <v>10699.432892249528</v>
      </c>
      <c r="AW15" s="48">
        <v>11001.862197392924</v>
      </c>
      <c r="AX15">
        <v>0</v>
      </c>
      <c r="AY15">
        <v>98.308074951171875</v>
      </c>
      <c r="AZ15">
        <v>0</v>
      </c>
      <c r="BA15">
        <v>0</v>
      </c>
      <c r="BB15">
        <v>0</v>
      </c>
      <c r="BC15">
        <v>0</v>
      </c>
      <c r="BD15">
        <v>1</v>
      </c>
      <c r="BE15">
        <v>69.357154846191406</v>
      </c>
      <c r="BF15">
        <v>93.132209777832031</v>
      </c>
      <c r="BG15">
        <v>7.1428570747375488</v>
      </c>
      <c r="BH15">
        <v>526.60003662109375</v>
      </c>
      <c r="BI15">
        <v>11477.1806640625</v>
      </c>
      <c r="BJ15">
        <v>3.0540204048156738</v>
      </c>
      <c r="BK15">
        <v>0.15145713090896606</v>
      </c>
      <c r="BL15">
        <v>39.0625</v>
      </c>
      <c r="BM15">
        <v>17.241378784179688</v>
      </c>
      <c r="BN15">
        <v>98.666664123535156</v>
      </c>
      <c r="BO15">
        <v>0.77473938465118408</v>
      </c>
      <c r="BP15">
        <v>20602.3046875</v>
      </c>
      <c r="BQ15">
        <v>52.403900146484375</v>
      </c>
      <c r="BS15">
        <v>0.64824742078781128</v>
      </c>
      <c r="BT15">
        <v>2.0206184387207031</v>
      </c>
      <c r="BU15">
        <v>3.2577319145202637</v>
      </c>
      <c r="BV15">
        <v>112.16494750976563</v>
      </c>
      <c r="BW15">
        <v>182.26803588867188</v>
      </c>
      <c r="BX15">
        <v>0</v>
      </c>
      <c r="BY15">
        <v>1</v>
      </c>
      <c r="BZ15">
        <v>6071.4287109375</v>
      </c>
      <c r="CA15">
        <v>278.57144165039063</v>
      </c>
      <c r="CB15">
        <v>1.4020618200302124</v>
      </c>
      <c r="CC15">
        <v>10.103093147277832</v>
      </c>
      <c r="CD15">
        <v>52.941177368164063</v>
      </c>
      <c r="CE15">
        <v>6.9387755393981934</v>
      </c>
      <c r="CF15">
        <v>13.877551078796387</v>
      </c>
      <c r="CG15">
        <v>0</v>
      </c>
      <c r="CH15">
        <v>2.0408163070678711</v>
      </c>
      <c r="CI15">
        <v>11667.5048828125</v>
      </c>
      <c r="CJ15" s="48">
        <v>262</v>
      </c>
      <c r="CK15" s="25">
        <f>ABS(J15-'PO_valitsin (FI)'!$D$8)</f>
        <v>2.3999977111816406</v>
      </c>
      <c r="CR15" s="67">
        <f>ABS(Q15-'PO_valitsin (FI)'!$E$8)</f>
        <v>51.70000000000001</v>
      </c>
      <c r="EN15" s="7">
        <f>ABS(BO15-'PO_valitsin (FI)'!$F$8)</f>
        <v>0.5129624605178833</v>
      </c>
      <c r="EO15" s="7">
        <f>ABS(BP15-'PO_valitsin (FI)'!$G$8)</f>
        <v>2472.091796875</v>
      </c>
      <c r="ES15" s="7">
        <f>ABS(BT15-'PO_valitsin (FI)'!$H$8)</f>
        <v>1.8324545472860336</v>
      </c>
      <c r="FI15" s="7">
        <f>ABS(CJ15-'PO_valitsin (FI)'!$J$8)</f>
        <v>1669</v>
      </c>
      <c r="FJ15" s="3">
        <f>IF($B15='PO_valitsin (FI)'!$C$8,100000,PO!CK15/PO!J$297*'PO_valitsin (FI)'!D$5)</f>
        <v>0.10984533699806337</v>
      </c>
      <c r="FQ15" s="3">
        <f>IF($B15='PO_valitsin (FI)'!$C$8,100000,PO!CR15/PO!Q$297*'PO_valitsin (FI)'!E$5)</f>
        <v>0.24452132649439196</v>
      </c>
      <c r="HM15" s="3">
        <f>IF($B15='PO_valitsin (FI)'!$C$8,100000,PO!EN15/PO!BO$297*'PO_valitsin (FI)'!F$5)</f>
        <v>4.2526875526031155E-2</v>
      </c>
      <c r="HN15" s="3">
        <f>IF($B15='PO_valitsin (FI)'!$C$8,100000,PO!EO15/PO!BP$297*'PO_valitsin (FI)'!G$5)</f>
        <v>8.7438857580292725E-2</v>
      </c>
      <c r="HR15" s="3">
        <f>IF($B15='PO_valitsin (FI)'!$C$8,100000,PO!ES15/PO!BT$297*'PO_valitsin (FI)'!H$5)</f>
        <v>0.27361035848737897</v>
      </c>
      <c r="IF15" s="3">
        <f>IF($B15='PO_valitsin (FI)'!$C$8,100000,PO!FG15/PO!CH$297*'PO_valitsin (FI)'!I$5)</f>
        <v>0</v>
      </c>
      <c r="IH15" s="3">
        <f>IF($B15='PO_valitsin (FI)'!$C$8,100000,PO!FI15/PO!CJ$297*'PO_valitsin (FI)'!J$5)</f>
        <v>0.16272156040844221</v>
      </c>
      <c r="II15" s="49">
        <f t="shared" si="0"/>
        <v>0.92066431679460037</v>
      </c>
      <c r="IJ15" s="13">
        <f t="shared" si="1"/>
        <v>174</v>
      </c>
      <c r="IK15" s="14">
        <f t="shared" si="3"/>
        <v>1.3000000000000001E-9</v>
      </c>
      <c r="IL15" s="68" t="str">
        <f t="shared" si="2"/>
        <v>Evijärvi</v>
      </c>
    </row>
    <row r="16" spans="1:246" x14ac:dyDescent="0.2">
      <c r="A16">
        <v>2019</v>
      </c>
      <c r="B16" t="s">
        <v>155</v>
      </c>
      <c r="C16" t="s">
        <v>156</v>
      </c>
      <c r="D16" t="s">
        <v>155</v>
      </c>
      <c r="E16" t="s">
        <v>157</v>
      </c>
      <c r="F16" t="s">
        <v>158</v>
      </c>
      <c r="G16" t="s">
        <v>159</v>
      </c>
      <c r="H16" t="s">
        <v>143</v>
      </c>
      <c r="I16" t="s">
        <v>144</v>
      </c>
      <c r="J16">
        <v>48.200000762939453</v>
      </c>
      <c r="K16">
        <v>248.75999450683594</v>
      </c>
      <c r="L16">
        <v>163.80000305175781</v>
      </c>
      <c r="M16">
        <v>16901</v>
      </c>
      <c r="N16">
        <v>67.900001525878906</v>
      </c>
      <c r="O16">
        <v>-0.69999998807907104</v>
      </c>
      <c r="P16">
        <v>-55</v>
      </c>
      <c r="Q16">
        <v>91.300000000000011</v>
      </c>
      <c r="R16">
        <v>11.200000000000001</v>
      </c>
      <c r="S16">
        <v>112</v>
      </c>
      <c r="T16">
        <v>0</v>
      </c>
      <c r="U16">
        <v>3591.9</v>
      </c>
      <c r="V16">
        <v>12.98</v>
      </c>
      <c r="W16">
        <v>891</v>
      </c>
      <c r="X16">
        <v>264</v>
      </c>
      <c r="Y16">
        <v>915</v>
      </c>
      <c r="Z16">
        <v>205</v>
      </c>
      <c r="AA16">
        <v>493</v>
      </c>
      <c r="AB16">
        <v>1424</v>
      </c>
      <c r="AC16">
        <v>14.645000457763672</v>
      </c>
      <c r="AD16">
        <v>1.4</v>
      </c>
      <c r="AE16">
        <v>3.2</v>
      </c>
      <c r="AF16">
        <v>2.9</v>
      </c>
      <c r="AG16">
        <v>4.3</v>
      </c>
      <c r="AH16">
        <v>0</v>
      </c>
      <c r="AI16">
        <v>20.5</v>
      </c>
      <c r="AJ16">
        <v>1.4</v>
      </c>
      <c r="AK16">
        <v>0.41</v>
      </c>
      <c r="AL16">
        <v>1.41</v>
      </c>
      <c r="AM16">
        <v>72.7</v>
      </c>
      <c r="AN16">
        <v>299.60000000000002</v>
      </c>
      <c r="AO16">
        <v>45</v>
      </c>
      <c r="AP16">
        <v>22.8</v>
      </c>
      <c r="AQ16">
        <v>93</v>
      </c>
      <c r="AR16">
        <v>71</v>
      </c>
      <c r="AS16">
        <v>386</v>
      </c>
      <c r="AT16">
        <v>4</v>
      </c>
      <c r="AU16">
        <v>16699</v>
      </c>
      <c r="AV16" s="48">
        <v>9647.1382833787466</v>
      </c>
      <c r="AW16" s="48">
        <v>9710.4973840251132</v>
      </c>
      <c r="AX16">
        <v>1</v>
      </c>
      <c r="AY16">
        <v>76.500068664550781</v>
      </c>
      <c r="AZ16">
        <v>0</v>
      </c>
      <c r="BA16">
        <v>0</v>
      </c>
      <c r="BB16">
        <v>0</v>
      </c>
      <c r="BC16">
        <v>0</v>
      </c>
      <c r="BD16">
        <v>1</v>
      </c>
      <c r="BE16">
        <v>90.093460083007813</v>
      </c>
      <c r="BF16">
        <v>99.257881164550781</v>
      </c>
      <c r="BG16">
        <v>455.78231811523438</v>
      </c>
      <c r="BH16">
        <v>8705.9853515625</v>
      </c>
      <c r="BI16">
        <v>9894.3564453125</v>
      </c>
      <c r="BJ16">
        <v>3.1616175174713135</v>
      </c>
      <c r="BK16">
        <v>-5.1298041343688965</v>
      </c>
      <c r="BL16">
        <v>27.956989288330078</v>
      </c>
      <c r="BM16">
        <v>18.399999618530273</v>
      </c>
      <c r="BN16">
        <v>204.71427917480469</v>
      </c>
      <c r="BO16">
        <v>-1.6513309925794601</v>
      </c>
      <c r="BP16">
        <v>22177.455078125</v>
      </c>
      <c r="BQ16">
        <v>40.213718414306641</v>
      </c>
      <c r="BS16">
        <v>0.61593985557556152</v>
      </c>
      <c r="BT16">
        <v>0.24850600957870483</v>
      </c>
      <c r="BU16">
        <v>5.2718772888183594</v>
      </c>
      <c r="BV16">
        <v>99.520736694335938</v>
      </c>
      <c r="BW16">
        <v>463.9962158203125</v>
      </c>
      <c r="BX16">
        <v>0</v>
      </c>
      <c r="BY16">
        <v>2</v>
      </c>
      <c r="BZ16">
        <v>7193.197265625</v>
      </c>
      <c r="CA16">
        <v>6329.25146484375</v>
      </c>
      <c r="CB16">
        <v>0.87568783760070801</v>
      </c>
      <c r="CC16">
        <v>7.4610967636108398</v>
      </c>
      <c r="CD16">
        <v>116.21621704101563</v>
      </c>
      <c r="CE16">
        <v>13.639967918395996</v>
      </c>
      <c r="CF16">
        <v>16.653450012207031</v>
      </c>
      <c r="CG16">
        <v>0.95162570476531982</v>
      </c>
      <c r="CH16">
        <v>4.123711109161377</v>
      </c>
      <c r="CI16">
        <v>10857.3310546875</v>
      </c>
      <c r="CJ16" s="48">
        <v>1445</v>
      </c>
      <c r="CK16" s="25">
        <f>ABS(J16-'PO_valitsin (FI)'!$D$8)</f>
        <v>4</v>
      </c>
      <c r="CR16" s="67">
        <f>ABS(Q16-'PO_valitsin (FI)'!$E$8)</f>
        <v>3.5</v>
      </c>
      <c r="EN16" s="7">
        <f>ABS(BO16-'PO_valitsin (FI)'!$F$8)</f>
        <v>1.9131079167127609</v>
      </c>
      <c r="EO16" s="7">
        <f>ABS(BP16-'PO_valitsin (FI)'!$G$8)</f>
        <v>896.94140625</v>
      </c>
      <c r="ES16" s="7">
        <f>ABS(BT16-'PO_valitsin (FI)'!$H$8)</f>
        <v>6.0342118144035339E-2</v>
      </c>
      <c r="FI16" s="7">
        <f>ABS(CJ16-'PO_valitsin (FI)'!$J$8)</f>
        <v>486</v>
      </c>
      <c r="FJ16" s="3">
        <f>IF($B16='PO_valitsin (FI)'!$C$8,100000,PO!CK16/PO!J$297*'PO_valitsin (FI)'!D$5)</f>
        <v>0.18307573625806658</v>
      </c>
      <c r="FQ16" s="3">
        <f>IF($B16='PO_valitsin (FI)'!$C$8,100000,PO!CR16/PO!Q$297*'PO_valitsin (FI)'!E$5)</f>
        <v>1.6553668137918216E-2</v>
      </c>
      <c r="HM16" s="3">
        <f>IF($B16='PO_valitsin (FI)'!$C$8,100000,PO!EN16/PO!BO$297*'PO_valitsin (FI)'!F$5)</f>
        <v>0.15860517777415795</v>
      </c>
      <c r="HN16" s="3">
        <f>IF($B16='PO_valitsin (FI)'!$C$8,100000,PO!EO16/PO!BP$297*'PO_valitsin (FI)'!G$5)</f>
        <v>3.1725169744142342E-2</v>
      </c>
      <c r="HR16" s="3">
        <f>IF($B16='PO_valitsin (FI)'!$C$8,100000,PO!ES16/PO!BT$297*'PO_valitsin (FI)'!H$5)</f>
        <v>9.0098980090555832E-3</v>
      </c>
      <c r="IF16" s="3">
        <f>IF($B16='PO_valitsin (FI)'!$C$8,100000,PO!FG16/PO!CH$297*'PO_valitsin (FI)'!I$5)</f>
        <v>0</v>
      </c>
      <c r="IH16" s="3">
        <f>IF($B16='PO_valitsin (FI)'!$C$8,100000,PO!FI16/PO!CJ$297*'PO_valitsin (FI)'!J$5)</f>
        <v>4.7383270436490661E-2</v>
      </c>
      <c r="II16" s="49">
        <f t="shared" si="0"/>
        <v>0.44635292175983138</v>
      </c>
      <c r="IJ16" s="13">
        <f t="shared" si="1"/>
        <v>43</v>
      </c>
      <c r="IK16" s="14">
        <f t="shared" si="3"/>
        <v>1.4000000000000001E-9</v>
      </c>
      <c r="IL16" s="68" t="str">
        <f t="shared" si="2"/>
        <v>Forssa</v>
      </c>
    </row>
    <row r="17" spans="1:246" x14ac:dyDescent="0.2">
      <c r="A17">
        <v>2019</v>
      </c>
      <c r="B17" t="s">
        <v>160</v>
      </c>
      <c r="C17" t="s">
        <v>161</v>
      </c>
      <c r="D17" t="s">
        <v>162</v>
      </c>
      <c r="E17" t="s">
        <v>163</v>
      </c>
      <c r="F17" t="s">
        <v>101</v>
      </c>
      <c r="G17" t="s">
        <v>102</v>
      </c>
      <c r="H17" t="s">
        <v>89</v>
      </c>
      <c r="I17" t="s">
        <v>90</v>
      </c>
      <c r="J17">
        <v>43.599998474121094</v>
      </c>
      <c r="K17">
        <v>766.19000244140625</v>
      </c>
      <c r="L17">
        <v>167.30000305175781</v>
      </c>
      <c r="M17">
        <v>7010</v>
      </c>
      <c r="N17">
        <v>9.1000003814697266</v>
      </c>
      <c r="O17">
        <v>-1.8999999761581421</v>
      </c>
      <c r="P17">
        <v>-106</v>
      </c>
      <c r="Q17">
        <v>70.3</v>
      </c>
      <c r="R17">
        <v>8.4</v>
      </c>
      <c r="S17">
        <v>186</v>
      </c>
      <c r="T17">
        <v>1</v>
      </c>
      <c r="U17">
        <v>3362.8</v>
      </c>
      <c r="V17">
        <v>11.72</v>
      </c>
      <c r="W17">
        <v>1309</v>
      </c>
      <c r="X17">
        <v>444</v>
      </c>
      <c r="Y17">
        <v>654</v>
      </c>
      <c r="Z17">
        <v>397</v>
      </c>
      <c r="AA17">
        <v>673</v>
      </c>
      <c r="AB17">
        <v>1403</v>
      </c>
      <c r="AC17">
        <v>17.496854782104492</v>
      </c>
      <c r="AD17">
        <v>0</v>
      </c>
      <c r="AE17">
        <v>0</v>
      </c>
      <c r="AF17">
        <v>1.9</v>
      </c>
      <c r="AG17">
        <v>3.7</v>
      </c>
      <c r="AH17">
        <v>0</v>
      </c>
      <c r="AI17">
        <v>22.5</v>
      </c>
      <c r="AJ17">
        <v>1.35</v>
      </c>
      <c r="AK17">
        <v>0.75</v>
      </c>
      <c r="AL17">
        <v>1.35</v>
      </c>
      <c r="AM17">
        <v>46.1</v>
      </c>
      <c r="AN17">
        <v>298.7</v>
      </c>
      <c r="AO17">
        <v>46.6</v>
      </c>
      <c r="AP17">
        <v>20.5</v>
      </c>
      <c r="AQ17">
        <v>124</v>
      </c>
      <c r="AR17">
        <v>134</v>
      </c>
      <c r="AS17">
        <v>945</v>
      </c>
      <c r="AT17">
        <v>2.6669999999999998</v>
      </c>
      <c r="AU17">
        <v>9729</v>
      </c>
      <c r="AV17" s="48">
        <v>8761.5445757250272</v>
      </c>
      <c r="AW17" s="48">
        <v>8799.5508141493538</v>
      </c>
      <c r="AX17">
        <v>1</v>
      </c>
      <c r="AY17">
        <v>141.20205688476563</v>
      </c>
      <c r="AZ17">
        <v>0</v>
      </c>
      <c r="BA17">
        <v>0</v>
      </c>
      <c r="BB17">
        <v>0</v>
      </c>
      <c r="BC17">
        <v>0</v>
      </c>
      <c r="BD17">
        <v>1</v>
      </c>
      <c r="BE17">
        <v>86.574073791503906</v>
      </c>
      <c r="BF17">
        <v>95.154182434082031</v>
      </c>
      <c r="BG17">
        <v>763.948486328125</v>
      </c>
      <c r="BH17">
        <v>12759.1630859375</v>
      </c>
      <c r="BI17">
        <v>14993.529296875</v>
      </c>
      <c r="BJ17">
        <v>3.0645649433135986</v>
      </c>
      <c r="BK17">
        <v>-0.92513865232467651</v>
      </c>
      <c r="BL17">
        <v>23.170732498168945</v>
      </c>
      <c r="BM17">
        <v>-4.4943819046020508</v>
      </c>
      <c r="BN17">
        <v>166.66667175292969</v>
      </c>
      <c r="BO17">
        <v>-1.803385603427887</v>
      </c>
      <c r="BP17">
        <v>19803.623046875</v>
      </c>
      <c r="BQ17">
        <v>49.722660064697266</v>
      </c>
      <c r="BS17">
        <v>0.5901569128036499</v>
      </c>
      <c r="BT17">
        <v>0.11412268131971359</v>
      </c>
      <c r="BU17">
        <v>1.4978601932525635</v>
      </c>
      <c r="BV17">
        <v>126.96148681640625</v>
      </c>
      <c r="BW17">
        <v>347.21826171875</v>
      </c>
      <c r="BX17">
        <v>0</v>
      </c>
      <c r="BY17">
        <v>1</v>
      </c>
      <c r="BZ17">
        <v>6912.01708984375</v>
      </c>
      <c r="CA17">
        <v>5881.97412109375</v>
      </c>
      <c r="CB17">
        <v>1.2125535011291504</v>
      </c>
      <c r="CC17">
        <v>11.854493141174316</v>
      </c>
      <c r="CD17">
        <v>109.41176605224609</v>
      </c>
      <c r="CE17">
        <v>10.108303070068359</v>
      </c>
      <c r="CF17">
        <v>6.2575211524963379</v>
      </c>
      <c r="CG17">
        <v>0</v>
      </c>
      <c r="CH17">
        <v>1.9253910779953003</v>
      </c>
      <c r="CI17">
        <v>9969.2783203125</v>
      </c>
      <c r="CJ17" s="48">
        <v>915</v>
      </c>
      <c r="CK17" s="25">
        <f>ABS(J17-'PO_valitsin (FI)'!$D$8)</f>
        <v>0.60000228881835938</v>
      </c>
      <c r="CR17" s="67">
        <f>ABS(Q17-'PO_valitsin (FI)'!$E$8)</f>
        <v>17.500000000000014</v>
      </c>
      <c r="EN17" s="7">
        <f>ABS(BO17-'PO_valitsin (FI)'!$F$8)</f>
        <v>2.0651625275611876</v>
      </c>
      <c r="EO17" s="7">
        <f>ABS(BP17-'PO_valitsin (FI)'!$G$8)</f>
        <v>3270.7734375</v>
      </c>
      <c r="ES17" s="7">
        <f>ABS(BT17-'PO_valitsin (FI)'!$H$8)</f>
        <v>7.4041210114955902E-2</v>
      </c>
      <c r="FI17" s="7">
        <f>ABS(CJ17-'PO_valitsin (FI)'!$J$8)</f>
        <v>1016</v>
      </c>
      <c r="FJ17" s="3">
        <f>IF($B17='PO_valitsin (FI)'!$C$8,100000,PO!CK17/PO!J$297*'PO_valitsin (FI)'!D$5)</f>
        <v>2.7461465195486565E-2</v>
      </c>
      <c r="FQ17" s="3">
        <f>IF($B17='PO_valitsin (FI)'!$C$8,100000,PO!CR17/PO!Q$297*'PO_valitsin (FI)'!E$5)</f>
        <v>8.2768340689591144E-2</v>
      </c>
      <c r="HM17" s="3">
        <f>IF($B17='PO_valitsin (FI)'!$C$8,100000,PO!EN17/PO!BO$297*'PO_valitsin (FI)'!F$5)</f>
        <v>0.17121118309895636</v>
      </c>
      <c r="HN17" s="3">
        <f>IF($B17='PO_valitsin (FI)'!$C$8,100000,PO!EO17/PO!BP$297*'PO_valitsin (FI)'!G$5)</f>
        <v>0.11568854083027728</v>
      </c>
      <c r="HR17" s="3">
        <f>IF($B17='PO_valitsin (FI)'!$C$8,100000,PO!ES17/PO!BT$297*'PO_valitsin (FI)'!H$5)</f>
        <v>1.105535854758106E-2</v>
      </c>
      <c r="IF17" s="3">
        <f>IF($B17='PO_valitsin (FI)'!$C$8,100000,PO!FG17/PO!CH$297*'PO_valitsin (FI)'!I$5)</f>
        <v>0</v>
      </c>
      <c r="IH17" s="3">
        <f>IF($B17='PO_valitsin (FI)'!$C$8,100000,PO!FI17/PO!CJ$297*'PO_valitsin (FI)'!J$5)</f>
        <v>9.90563842869846E-2</v>
      </c>
      <c r="II17" s="49">
        <f t="shared" si="0"/>
        <v>0.5072412741488771</v>
      </c>
      <c r="IJ17" s="13">
        <f t="shared" si="1"/>
        <v>65</v>
      </c>
      <c r="IK17" s="14">
        <f t="shared" si="3"/>
        <v>1.5000000000000002E-9</v>
      </c>
      <c r="IL17" s="68" t="str">
        <f t="shared" si="2"/>
        <v>Haapajärvi</v>
      </c>
    </row>
    <row r="18" spans="1:246" x14ac:dyDescent="0.2">
      <c r="A18">
        <v>2019</v>
      </c>
      <c r="B18" t="s">
        <v>164</v>
      </c>
      <c r="C18" t="s">
        <v>112</v>
      </c>
      <c r="D18" t="s">
        <v>165</v>
      </c>
      <c r="E18" t="s">
        <v>166</v>
      </c>
      <c r="F18" t="s">
        <v>101</v>
      </c>
      <c r="G18" t="s">
        <v>102</v>
      </c>
      <c r="H18" t="s">
        <v>103</v>
      </c>
      <c r="I18" t="s">
        <v>104</v>
      </c>
      <c r="J18">
        <v>42.200000762939453</v>
      </c>
      <c r="K18">
        <v>1049.8199462890625</v>
      </c>
      <c r="L18">
        <v>170.5</v>
      </c>
      <c r="M18">
        <v>6758</v>
      </c>
      <c r="N18">
        <v>6.4000000953674316</v>
      </c>
      <c r="O18">
        <v>-1.3999999761581421</v>
      </c>
      <c r="P18">
        <v>-99</v>
      </c>
      <c r="Q18">
        <v>60.1</v>
      </c>
      <c r="R18">
        <v>9.3000000000000007</v>
      </c>
      <c r="S18">
        <v>294</v>
      </c>
      <c r="T18">
        <v>0</v>
      </c>
      <c r="U18">
        <v>3160.8</v>
      </c>
      <c r="V18">
        <v>11.72</v>
      </c>
      <c r="W18">
        <v>1040</v>
      </c>
      <c r="X18">
        <v>232</v>
      </c>
      <c r="Y18">
        <v>818</v>
      </c>
      <c r="Z18">
        <v>355</v>
      </c>
      <c r="AA18">
        <v>553</v>
      </c>
      <c r="AB18">
        <v>1077</v>
      </c>
      <c r="AC18">
        <v>16.175212860107422</v>
      </c>
      <c r="AD18">
        <v>0</v>
      </c>
      <c r="AE18">
        <v>0</v>
      </c>
      <c r="AF18">
        <v>0</v>
      </c>
      <c r="AG18">
        <v>5.9</v>
      </c>
      <c r="AH18">
        <v>0</v>
      </c>
      <c r="AI18">
        <v>22</v>
      </c>
      <c r="AJ18">
        <v>1.05</v>
      </c>
      <c r="AK18">
        <v>0.6</v>
      </c>
      <c r="AL18">
        <v>1.3</v>
      </c>
      <c r="AM18">
        <v>47.6</v>
      </c>
      <c r="AN18">
        <v>298.7</v>
      </c>
      <c r="AO18">
        <v>52.6</v>
      </c>
      <c r="AP18">
        <v>17.5</v>
      </c>
      <c r="AQ18">
        <v>123</v>
      </c>
      <c r="AR18">
        <v>92</v>
      </c>
      <c r="AS18">
        <v>868</v>
      </c>
      <c r="AT18">
        <v>2.1669999999999998</v>
      </c>
      <c r="AU18">
        <v>7444</v>
      </c>
      <c r="AV18" s="48">
        <v>9226.8441486411539</v>
      </c>
      <c r="AW18" s="48">
        <v>8594.1468801766987</v>
      </c>
      <c r="AX18">
        <v>0</v>
      </c>
      <c r="AY18">
        <v>97.947990417480469</v>
      </c>
      <c r="AZ18">
        <v>0</v>
      </c>
      <c r="BA18">
        <v>0</v>
      </c>
      <c r="BB18">
        <v>0</v>
      </c>
      <c r="BC18">
        <v>0</v>
      </c>
      <c r="BD18">
        <v>1</v>
      </c>
      <c r="BE18">
        <v>84.210525512695313</v>
      </c>
      <c r="BF18">
        <v>71.181556701660156</v>
      </c>
      <c r="BG18">
        <v>3.8535645008087158</v>
      </c>
      <c r="BH18">
        <v>12605.0419921875</v>
      </c>
      <c r="BI18">
        <v>16045.724609375</v>
      </c>
      <c r="BJ18">
        <v>3.65557861328125</v>
      </c>
      <c r="BK18">
        <v>1.6851242780685425</v>
      </c>
      <c r="BL18">
        <v>24.309392929077148</v>
      </c>
      <c r="BM18">
        <v>-1.9801980257034302</v>
      </c>
      <c r="BN18">
        <v>135.57142639160156</v>
      </c>
      <c r="BO18">
        <v>-0.65116022676229479</v>
      </c>
      <c r="BP18">
        <v>19371.4765625</v>
      </c>
      <c r="BQ18">
        <v>53.512863159179688</v>
      </c>
      <c r="BS18">
        <v>0.57398641109466553</v>
      </c>
      <c r="BT18">
        <v>1.4797277748584747E-2</v>
      </c>
      <c r="BU18">
        <v>1.3909441232681274</v>
      </c>
      <c r="BV18">
        <v>109.20390319824219</v>
      </c>
      <c r="BW18">
        <v>375.25894165039063</v>
      </c>
      <c r="BX18">
        <v>0</v>
      </c>
      <c r="BY18">
        <v>1</v>
      </c>
      <c r="BZ18">
        <v>7637.76513671875</v>
      </c>
      <c r="CA18">
        <v>6000</v>
      </c>
      <c r="CB18">
        <v>1.4649304151535034</v>
      </c>
      <c r="CC18">
        <v>12.089375495910645</v>
      </c>
      <c r="CD18">
        <v>89.89898681640625</v>
      </c>
      <c r="CE18">
        <v>10.403916358947754</v>
      </c>
      <c r="CF18">
        <v>11.627906799316406</v>
      </c>
      <c r="CG18">
        <v>0</v>
      </c>
      <c r="CH18">
        <v>1.9583842754364014</v>
      </c>
      <c r="CI18">
        <v>9935.8359375</v>
      </c>
      <c r="CJ18" s="48">
        <v>902</v>
      </c>
      <c r="CK18" s="25">
        <f>ABS(J18-'PO_valitsin (FI)'!$D$8)</f>
        <v>2</v>
      </c>
      <c r="CR18" s="67">
        <f>ABS(Q18-'PO_valitsin (FI)'!$E$8)</f>
        <v>27.70000000000001</v>
      </c>
      <c r="EN18" s="7">
        <f>ABS(BO18-'PO_valitsin (FI)'!$F$8)</f>
        <v>0.91293715089559557</v>
      </c>
      <c r="EO18" s="7">
        <f>ABS(BP18-'PO_valitsin (FI)'!$G$8)</f>
        <v>3702.919921875</v>
      </c>
      <c r="ES18" s="7">
        <f>ABS(BT18-'PO_valitsin (FI)'!$H$8)</f>
        <v>0.17336661368608475</v>
      </c>
      <c r="FI18" s="7">
        <f>ABS(CJ18-'PO_valitsin (FI)'!$J$8)</f>
        <v>1029</v>
      </c>
      <c r="FJ18" s="3">
        <f>IF($B18='PO_valitsin (FI)'!$C$8,100000,PO!CK18/PO!J$297*'PO_valitsin (FI)'!D$5)</f>
        <v>9.1537868129033292E-2</v>
      </c>
      <c r="FQ18" s="3">
        <f>IF($B18='PO_valitsin (FI)'!$C$8,100000,PO!CR18/PO!Q$297*'PO_valitsin (FI)'!E$5)</f>
        <v>0.13101045926295277</v>
      </c>
      <c r="HM18" s="3">
        <f>IF($B18='PO_valitsin (FI)'!$C$8,100000,PO!EN18/PO!BO$297*'PO_valitsin (FI)'!F$5)</f>
        <v>7.5686561040021735E-2</v>
      </c>
      <c r="HN18" s="3">
        <f>IF($B18='PO_valitsin (FI)'!$C$8,100000,PO!EO18/PO!BP$297*'PO_valitsin (FI)'!G$5)</f>
        <v>0.13097373167507359</v>
      </c>
      <c r="HR18" s="3">
        <f>IF($B18='PO_valitsin (FI)'!$C$8,100000,PO!ES18/PO!BT$297*'PO_valitsin (FI)'!H$5)</f>
        <v>2.5885990673354654E-2</v>
      </c>
      <c r="IF18" s="3">
        <f>IF($B18='PO_valitsin (FI)'!$C$8,100000,PO!FG18/PO!CH$297*'PO_valitsin (FI)'!I$5)</f>
        <v>0</v>
      </c>
      <c r="IH18" s="3">
        <f>IF($B18='PO_valitsin (FI)'!$C$8,100000,PO!FI18/PO!CJ$297*'PO_valitsin (FI)'!J$5)</f>
        <v>0.10032383802294011</v>
      </c>
      <c r="II18" s="49">
        <f t="shared" si="0"/>
        <v>0.55541845040337623</v>
      </c>
      <c r="IJ18" s="13">
        <f t="shared" si="1"/>
        <v>81</v>
      </c>
      <c r="IK18" s="14">
        <f t="shared" si="3"/>
        <v>1.6000000000000003E-9</v>
      </c>
      <c r="IL18" s="68" t="str">
        <f t="shared" si="2"/>
        <v>Haapavesi</v>
      </c>
    </row>
    <row r="19" spans="1:246" x14ac:dyDescent="0.2">
      <c r="A19">
        <v>2019</v>
      </c>
      <c r="B19" t="s">
        <v>167</v>
      </c>
      <c r="C19" t="s">
        <v>168</v>
      </c>
      <c r="D19" t="s">
        <v>169</v>
      </c>
      <c r="E19" t="s">
        <v>170</v>
      </c>
      <c r="F19" t="s">
        <v>101</v>
      </c>
      <c r="G19" t="s">
        <v>102</v>
      </c>
      <c r="H19" t="s">
        <v>103</v>
      </c>
      <c r="I19" t="s">
        <v>104</v>
      </c>
      <c r="J19">
        <v>52.200000762939453</v>
      </c>
      <c r="K19">
        <v>205.66000366210938</v>
      </c>
      <c r="L19">
        <v>190.69999694824219</v>
      </c>
      <c r="M19">
        <v>959</v>
      </c>
      <c r="N19">
        <v>4.6999998092651367</v>
      </c>
      <c r="O19">
        <v>-1.5</v>
      </c>
      <c r="P19">
        <v>-5</v>
      </c>
      <c r="Q19">
        <v>53.800000000000004</v>
      </c>
      <c r="R19">
        <v>7.5</v>
      </c>
      <c r="S19">
        <v>41</v>
      </c>
      <c r="T19">
        <v>0</v>
      </c>
      <c r="U19">
        <v>3744.5</v>
      </c>
      <c r="V19">
        <v>11.72</v>
      </c>
      <c r="W19">
        <v>3143</v>
      </c>
      <c r="X19">
        <v>0</v>
      </c>
      <c r="Y19">
        <v>714</v>
      </c>
      <c r="Z19">
        <v>538</v>
      </c>
      <c r="AA19">
        <v>675</v>
      </c>
      <c r="AB19">
        <v>4050</v>
      </c>
      <c r="AC19">
        <v>8.5416669845581055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20.5</v>
      </c>
      <c r="AJ19">
        <v>0.95</v>
      </c>
      <c r="AK19">
        <v>0.51</v>
      </c>
      <c r="AL19">
        <v>1.51</v>
      </c>
      <c r="AM19">
        <v>61.1</v>
      </c>
      <c r="AN19">
        <v>355.9</v>
      </c>
      <c r="AO19">
        <v>44.4</v>
      </c>
      <c r="AP19">
        <v>31.7</v>
      </c>
      <c r="AQ19">
        <v>126</v>
      </c>
      <c r="AR19">
        <v>135</v>
      </c>
      <c r="AS19">
        <v>1184</v>
      </c>
      <c r="AT19">
        <v>3.3330000000000002</v>
      </c>
      <c r="AU19">
        <v>4700</v>
      </c>
      <c r="AV19" s="48">
        <v>9369.7478991596636</v>
      </c>
      <c r="AW19" s="48">
        <v>13276.073619631901</v>
      </c>
      <c r="AX19">
        <v>0</v>
      </c>
      <c r="AY19">
        <v>35.877960205078125</v>
      </c>
      <c r="AZ19">
        <v>1</v>
      </c>
      <c r="BA19">
        <v>0</v>
      </c>
      <c r="BB19">
        <v>0</v>
      </c>
      <c r="BC19">
        <v>0</v>
      </c>
      <c r="BD19">
        <v>1</v>
      </c>
      <c r="BE19">
        <v>100</v>
      </c>
      <c r="BF19">
        <v>100</v>
      </c>
      <c r="BG19">
        <v>1240.74072265625</v>
      </c>
      <c r="BH19">
        <v>13669.15234375</v>
      </c>
      <c r="BI19">
        <v>14608.716796875</v>
      </c>
      <c r="BJ19">
        <v>3.4404587745666504</v>
      </c>
      <c r="BK19">
        <v>-8.3550901412963867</v>
      </c>
      <c r="BL19">
        <v>27.777778625488281</v>
      </c>
      <c r="BM19">
        <v>150</v>
      </c>
      <c r="BN19">
        <v>80</v>
      </c>
      <c r="BO19">
        <v>3.8810803890228271</v>
      </c>
      <c r="BP19">
        <v>23232.16796875</v>
      </c>
      <c r="BQ19">
        <v>48.824653625488281</v>
      </c>
      <c r="BS19">
        <v>0.61001044511795044</v>
      </c>
      <c r="BT19">
        <v>0</v>
      </c>
      <c r="BU19">
        <v>1.4598540067672729</v>
      </c>
      <c r="BV19">
        <v>123.04483795166016</v>
      </c>
      <c r="BW19">
        <v>314.911376953125</v>
      </c>
      <c r="BX19">
        <v>0</v>
      </c>
      <c r="BY19">
        <v>0</v>
      </c>
      <c r="BZ19">
        <v>8925.92578125</v>
      </c>
      <c r="CA19">
        <v>8351.8515625</v>
      </c>
      <c r="CB19">
        <v>1.0427528619766235</v>
      </c>
      <c r="CC19">
        <v>7.924921989440918</v>
      </c>
      <c r="CD19">
        <v>40</v>
      </c>
      <c r="CE19">
        <v>5.263157844543457</v>
      </c>
      <c r="CF19">
        <v>9.2105264663696289</v>
      </c>
      <c r="CG19">
        <v>0</v>
      </c>
      <c r="CH19">
        <v>2.6315789222717285</v>
      </c>
      <c r="CI19">
        <v>13436.328125</v>
      </c>
      <c r="CJ19" s="48">
        <v>80</v>
      </c>
      <c r="CK19" s="25">
        <f>ABS(J19-'PO_valitsin (FI)'!$D$8)</f>
        <v>8</v>
      </c>
      <c r="CR19" s="67">
        <f>ABS(Q19-'PO_valitsin (FI)'!$E$8)</f>
        <v>34.000000000000007</v>
      </c>
      <c r="EN19" s="7">
        <f>ABS(BO19-'PO_valitsin (FI)'!$F$8)</f>
        <v>3.6193034648895264</v>
      </c>
      <c r="EO19" s="7">
        <f>ABS(BP19-'PO_valitsin (FI)'!$G$8)</f>
        <v>157.771484375</v>
      </c>
      <c r="ES19" s="7">
        <f>ABS(BT19-'PO_valitsin (FI)'!$H$8)</f>
        <v>0.18816389143466949</v>
      </c>
      <c r="FI19" s="7">
        <f>ABS(CJ19-'PO_valitsin (FI)'!$J$8)</f>
        <v>1851</v>
      </c>
      <c r="FJ19" s="3">
        <f>IF($B19='PO_valitsin (FI)'!$C$8,100000,PO!CK19/PO!J$297*'PO_valitsin (FI)'!D$5)</f>
        <v>0.36615147251613317</v>
      </c>
      <c r="FQ19" s="3">
        <f>IF($B19='PO_valitsin (FI)'!$C$8,100000,PO!CR19/PO!Q$297*'PO_valitsin (FI)'!E$5)</f>
        <v>0.16080706191120553</v>
      </c>
      <c r="HM19" s="3">
        <f>IF($B19='PO_valitsin (FI)'!$C$8,100000,PO!EN19/PO!BO$297*'PO_valitsin (FI)'!F$5)</f>
        <v>0.30005639747379553</v>
      </c>
      <c r="HN19" s="3">
        <f>IF($B19='PO_valitsin (FI)'!$C$8,100000,PO!EO19/PO!BP$297*'PO_valitsin (FI)'!G$5)</f>
        <v>5.5804393550174299E-3</v>
      </c>
      <c r="HR19" s="3">
        <f>IF($B19='PO_valitsin (FI)'!$C$8,100000,PO!ES19/PO!BT$297*'PO_valitsin (FI)'!H$5)</f>
        <v>2.8095425267748234E-2</v>
      </c>
      <c r="IF19" s="3">
        <f>IF($B19='PO_valitsin (FI)'!$C$8,100000,PO!FG19/PO!CH$297*'PO_valitsin (FI)'!I$5)</f>
        <v>0</v>
      </c>
      <c r="IH19" s="3">
        <f>IF($B19='PO_valitsin (FI)'!$C$8,100000,PO!FI19/PO!CJ$297*'PO_valitsin (FI)'!J$5)</f>
        <v>0.18046591271181939</v>
      </c>
      <c r="II19" s="49">
        <f t="shared" si="0"/>
        <v>1.0411567109357192</v>
      </c>
      <c r="IJ19" s="13">
        <f t="shared" si="1"/>
        <v>200</v>
      </c>
      <c r="IK19" s="14">
        <f t="shared" si="3"/>
        <v>1.7000000000000003E-9</v>
      </c>
      <c r="IL19" s="68" t="str">
        <f t="shared" si="2"/>
        <v>Hailuoto</v>
      </c>
    </row>
    <row r="20" spans="1:246" x14ac:dyDescent="0.2">
      <c r="A20">
        <v>2019</v>
      </c>
      <c r="B20" t="s">
        <v>171</v>
      </c>
      <c r="C20" t="s">
        <v>172</v>
      </c>
      <c r="D20" t="s">
        <v>173</v>
      </c>
      <c r="E20" t="s">
        <v>174</v>
      </c>
      <c r="F20" t="s">
        <v>175</v>
      </c>
      <c r="G20" t="s">
        <v>176</v>
      </c>
      <c r="H20" t="s">
        <v>103</v>
      </c>
      <c r="I20" t="s">
        <v>104</v>
      </c>
      <c r="J20">
        <v>49.5</v>
      </c>
      <c r="K20">
        <v>413.01998901367188</v>
      </c>
      <c r="L20">
        <v>153.80000305175781</v>
      </c>
      <c r="M20">
        <v>1127</v>
      </c>
      <c r="N20">
        <v>2.7000000476837158</v>
      </c>
      <c r="O20">
        <v>-3.2999999523162842</v>
      </c>
      <c r="P20">
        <v>-28</v>
      </c>
      <c r="Q20">
        <v>42.800000000000004</v>
      </c>
      <c r="R20">
        <v>6.3000000000000007</v>
      </c>
      <c r="S20">
        <v>76</v>
      </c>
      <c r="T20">
        <v>0</v>
      </c>
      <c r="U20">
        <v>3417.9</v>
      </c>
      <c r="V20">
        <v>10.61</v>
      </c>
      <c r="W20">
        <v>4727</v>
      </c>
      <c r="X20">
        <v>818</v>
      </c>
      <c r="Y20">
        <v>2636</v>
      </c>
      <c r="Z20">
        <v>768</v>
      </c>
      <c r="AA20">
        <v>1030</v>
      </c>
      <c r="AB20">
        <v>3980</v>
      </c>
      <c r="AC20">
        <v>11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22</v>
      </c>
      <c r="AJ20">
        <v>1.3</v>
      </c>
      <c r="AK20">
        <v>0.6</v>
      </c>
      <c r="AL20">
        <v>1.6</v>
      </c>
      <c r="AM20">
        <v>50.9</v>
      </c>
      <c r="AN20">
        <v>256.8</v>
      </c>
      <c r="AO20">
        <v>43.3</v>
      </c>
      <c r="AP20">
        <v>17.5</v>
      </c>
      <c r="AQ20">
        <v>107</v>
      </c>
      <c r="AR20">
        <v>82</v>
      </c>
      <c r="AS20">
        <v>983</v>
      </c>
      <c r="AT20">
        <v>2</v>
      </c>
      <c r="AU20">
        <v>16125</v>
      </c>
      <c r="AV20" s="48">
        <v>14231.155778894472</v>
      </c>
      <c r="AW20" s="48">
        <v>14727.272727272728</v>
      </c>
      <c r="AX20">
        <v>0</v>
      </c>
      <c r="AY20">
        <v>134.67109680175781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74.074073791503906</v>
      </c>
      <c r="BF20">
        <v>100</v>
      </c>
      <c r="BG20">
        <v>0</v>
      </c>
      <c r="BH20">
        <v>13604.181640625</v>
      </c>
      <c r="BI20">
        <v>15680.0234375</v>
      </c>
      <c r="BJ20">
        <v>2.393700122833252</v>
      </c>
      <c r="BK20">
        <v>22.505786895751953</v>
      </c>
      <c r="BL20">
        <v>16.666666030883789</v>
      </c>
      <c r="BM20">
        <v>-50</v>
      </c>
      <c r="BN20">
        <v>108</v>
      </c>
      <c r="BO20">
        <v>-2.7912193059921266</v>
      </c>
      <c r="BP20">
        <v>20143.30859375</v>
      </c>
      <c r="BQ20">
        <v>51.856494903564453</v>
      </c>
      <c r="BS20">
        <v>0.68944096565246582</v>
      </c>
      <c r="BT20">
        <v>0.70984917879104614</v>
      </c>
      <c r="BU20">
        <v>3.1943211555480957</v>
      </c>
      <c r="BV20">
        <v>137.53327941894531</v>
      </c>
      <c r="BW20">
        <v>286.60159301757813</v>
      </c>
      <c r="BX20">
        <v>0</v>
      </c>
      <c r="BY20">
        <v>0</v>
      </c>
      <c r="BZ20">
        <v>7981.1318359375</v>
      </c>
      <c r="CA20">
        <v>6924.5283203125</v>
      </c>
      <c r="CB20">
        <v>0.70984917879104614</v>
      </c>
      <c r="CC20">
        <v>8.5181894302368164</v>
      </c>
      <c r="CD20">
        <v>50</v>
      </c>
      <c r="CE20">
        <v>4.1666665077209473</v>
      </c>
      <c r="CF20">
        <v>0</v>
      </c>
      <c r="CG20">
        <v>0</v>
      </c>
      <c r="CH20">
        <v>0</v>
      </c>
      <c r="CI20">
        <v>14806.767578125</v>
      </c>
      <c r="CJ20" s="48">
        <v>100</v>
      </c>
      <c r="CK20" s="25">
        <f>ABS(J20-'PO_valitsin (FI)'!$D$8)</f>
        <v>5.2999992370605469</v>
      </c>
      <c r="CR20" s="67">
        <f>ABS(Q20-'PO_valitsin (FI)'!$E$8)</f>
        <v>45.000000000000007</v>
      </c>
      <c r="EN20" s="7">
        <f>ABS(BO20-'PO_valitsin (FI)'!$F$8)</f>
        <v>3.0529962301254274</v>
      </c>
      <c r="EO20" s="7">
        <f>ABS(BP20-'PO_valitsin (FI)'!$G$8)</f>
        <v>2931.087890625</v>
      </c>
      <c r="ES20" s="7">
        <f>ABS(BT20-'PO_valitsin (FI)'!$H$8)</f>
        <v>0.52168528735637665</v>
      </c>
      <c r="FI20" s="7">
        <f>ABS(CJ20-'PO_valitsin (FI)'!$J$8)</f>
        <v>1831</v>
      </c>
      <c r="FJ20" s="3">
        <f>IF($B20='PO_valitsin (FI)'!$C$8,100000,PO!CK20/PO!J$297*'PO_valitsin (FI)'!D$5)</f>
        <v>0.24257531562301271</v>
      </c>
      <c r="FQ20" s="3">
        <f>IF($B20='PO_valitsin (FI)'!$C$8,100000,PO!CR20/PO!Q$297*'PO_valitsin (FI)'!E$5)</f>
        <v>0.21283287605894852</v>
      </c>
      <c r="HM20" s="3">
        <f>IF($B20='PO_valitsin (FI)'!$C$8,100000,PO!EN20/PO!BO$297*'PO_valitsin (FI)'!F$5)</f>
        <v>0.25310700227245969</v>
      </c>
      <c r="HN20" s="3">
        <f>IF($B20='PO_valitsin (FI)'!$C$8,100000,PO!EO20/PO!BP$297*'PO_valitsin (FI)'!G$5)</f>
        <v>0.10367372965181164</v>
      </c>
      <c r="HR20" s="3">
        <f>IF($B20='PO_valitsin (FI)'!$C$8,100000,PO!ES20/PO!BT$297*'PO_valitsin (FI)'!H$5)</f>
        <v>7.789470069125215E-2</v>
      </c>
      <c r="IF20" s="3">
        <f>IF($B20='PO_valitsin (FI)'!$C$8,100000,PO!FG20/PO!CH$297*'PO_valitsin (FI)'!I$5)</f>
        <v>0</v>
      </c>
      <c r="IH20" s="3">
        <f>IF($B20='PO_valitsin (FI)'!$C$8,100000,PO!FI20/PO!CJ$297*'PO_valitsin (FI)'!J$5)</f>
        <v>0.17851598388727244</v>
      </c>
      <c r="II20" s="49">
        <f t="shared" si="0"/>
        <v>1.0685996099847572</v>
      </c>
      <c r="IJ20" s="13">
        <f t="shared" si="1"/>
        <v>205</v>
      </c>
      <c r="IK20" s="14">
        <f t="shared" si="3"/>
        <v>1.8000000000000004E-9</v>
      </c>
      <c r="IL20" s="68" t="str">
        <f t="shared" si="2"/>
        <v>Halsua</v>
      </c>
    </row>
    <row r="21" spans="1:246" x14ac:dyDescent="0.2">
      <c r="A21">
        <v>2019</v>
      </c>
      <c r="B21" t="s">
        <v>177</v>
      </c>
      <c r="C21" t="s">
        <v>178</v>
      </c>
      <c r="D21" t="s">
        <v>179</v>
      </c>
      <c r="E21" t="s">
        <v>180</v>
      </c>
      <c r="F21" t="s">
        <v>181</v>
      </c>
      <c r="G21" t="s">
        <v>182</v>
      </c>
      <c r="H21" t="s">
        <v>143</v>
      </c>
      <c r="I21" t="s">
        <v>144</v>
      </c>
      <c r="J21">
        <v>48.200000762939453</v>
      </c>
      <c r="K21">
        <v>609.79998779296875</v>
      </c>
      <c r="L21">
        <v>158.60000610351563</v>
      </c>
      <c r="M21">
        <v>20111</v>
      </c>
      <c r="N21">
        <v>33</v>
      </c>
      <c r="O21">
        <v>-0.89999997615814209</v>
      </c>
      <c r="P21">
        <v>-33</v>
      </c>
      <c r="Q21">
        <v>87.7</v>
      </c>
      <c r="R21">
        <v>11.4</v>
      </c>
      <c r="S21">
        <v>227</v>
      </c>
      <c r="T21">
        <v>0</v>
      </c>
      <c r="U21">
        <v>4249.2</v>
      </c>
      <c r="V21">
        <v>10.59</v>
      </c>
      <c r="W21">
        <v>1212</v>
      </c>
      <c r="X21">
        <v>108</v>
      </c>
      <c r="Y21">
        <v>708</v>
      </c>
      <c r="Z21">
        <v>234</v>
      </c>
      <c r="AA21">
        <v>561</v>
      </c>
      <c r="AB21">
        <v>2965</v>
      </c>
      <c r="AC21">
        <v>18.09375</v>
      </c>
      <c r="AD21">
        <v>0</v>
      </c>
      <c r="AE21">
        <v>1.5</v>
      </c>
      <c r="AF21">
        <v>2.8</v>
      </c>
      <c r="AG21">
        <v>5.0999999999999996</v>
      </c>
      <c r="AH21">
        <v>0</v>
      </c>
      <c r="AI21">
        <v>21</v>
      </c>
      <c r="AJ21">
        <v>1.25</v>
      </c>
      <c r="AK21">
        <v>0.55000000000000004</v>
      </c>
      <c r="AL21">
        <v>1.1499999999999999</v>
      </c>
      <c r="AM21">
        <v>61.2</v>
      </c>
      <c r="AN21">
        <v>316.89999999999998</v>
      </c>
      <c r="AO21">
        <v>45.8</v>
      </c>
      <c r="AP21">
        <v>24.8</v>
      </c>
      <c r="AQ21">
        <v>81</v>
      </c>
      <c r="AR21">
        <v>26</v>
      </c>
      <c r="AS21">
        <v>484</v>
      </c>
      <c r="AT21">
        <v>2.8330000000000002</v>
      </c>
      <c r="AU21">
        <v>6447</v>
      </c>
      <c r="AV21" s="48">
        <v>9415.4099259665472</v>
      </c>
      <c r="AW21" s="48">
        <v>10537.610619469027</v>
      </c>
      <c r="AX21">
        <v>1</v>
      </c>
      <c r="AY21">
        <v>76.594108581542969</v>
      </c>
      <c r="AZ21">
        <v>0</v>
      </c>
      <c r="BA21">
        <v>0</v>
      </c>
      <c r="BB21">
        <v>0</v>
      </c>
      <c r="BC21">
        <v>1</v>
      </c>
      <c r="BD21">
        <v>1</v>
      </c>
      <c r="BE21">
        <v>94.830657958984375</v>
      </c>
      <c r="BF21">
        <v>100</v>
      </c>
      <c r="BG21">
        <v>804.58514404296875</v>
      </c>
      <c r="BH21">
        <v>14110.083984375</v>
      </c>
      <c r="BI21">
        <v>16659.173828125</v>
      </c>
      <c r="BJ21">
        <v>2.7874894142150879</v>
      </c>
      <c r="BK21">
        <v>-15.845601081848145</v>
      </c>
      <c r="BL21">
        <v>22.258064270019531</v>
      </c>
      <c r="BM21">
        <v>-2.0833332538604736</v>
      </c>
      <c r="BN21">
        <v>165.36363220214844</v>
      </c>
      <c r="BO21">
        <v>-1.4248618572950362</v>
      </c>
      <c r="BP21">
        <v>24187.7109375</v>
      </c>
      <c r="BQ21">
        <v>30.865724563598633</v>
      </c>
      <c r="BS21">
        <v>0.66679924726486206</v>
      </c>
      <c r="BT21">
        <v>0.32320621609687805</v>
      </c>
      <c r="BU21">
        <v>6.2453384399414063</v>
      </c>
      <c r="BV21">
        <v>143.70245361328125</v>
      </c>
      <c r="BW21">
        <v>523.2459716796875</v>
      </c>
      <c r="BX21">
        <v>0</v>
      </c>
      <c r="BY21">
        <v>1</v>
      </c>
      <c r="BZ21">
        <v>10195.4150390625</v>
      </c>
      <c r="CA21">
        <v>8635.37109375</v>
      </c>
      <c r="CB21">
        <v>0.93481177091598511</v>
      </c>
      <c r="CC21">
        <v>7.9906520843505859</v>
      </c>
      <c r="CD21">
        <v>112.76596069335938</v>
      </c>
      <c r="CE21">
        <v>12.507778167724609</v>
      </c>
      <c r="CF21">
        <v>8.9607963562011719</v>
      </c>
      <c r="CG21">
        <v>0.56004977226257324</v>
      </c>
      <c r="CH21">
        <v>3.0491600036621094</v>
      </c>
      <c r="CI21">
        <v>10098.068359375</v>
      </c>
      <c r="CJ21" s="48">
        <v>1817</v>
      </c>
      <c r="CK21" s="25">
        <f>ABS(J21-'PO_valitsin (FI)'!$D$8)</f>
        <v>4</v>
      </c>
      <c r="CR21" s="67">
        <f>ABS(Q21-'PO_valitsin (FI)'!$E$8)</f>
        <v>0.10000000000000853</v>
      </c>
      <c r="EN21" s="7">
        <f>ABS(BO21-'PO_valitsin (FI)'!$F$8)</f>
        <v>1.686638781428337</v>
      </c>
      <c r="EO21" s="7">
        <f>ABS(BP21-'PO_valitsin (FI)'!$G$8)</f>
        <v>1113.314453125</v>
      </c>
      <c r="ES21" s="7">
        <f>ABS(BT21-'PO_valitsin (FI)'!$H$8)</f>
        <v>0.13504232466220856</v>
      </c>
      <c r="FI21" s="7">
        <f>ABS(CJ21-'PO_valitsin (FI)'!$J$8)</f>
        <v>114</v>
      </c>
      <c r="FJ21" s="3">
        <f>IF($B21='PO_valitsin (FI)'!$C$8,100000,PO!CK21/PO!J$297*'PO_valitsin (FI)'!D$5)</f>
        <v>0.18307573625806658</v>
      </c>
      <c r="FQ21" s="3">
        <f>IF($B21='PO_valitsin (FI)'!$C$8,100000,PO!CR21/PO!Q$297*'PO_valitsin (FI)'!E$5)</f>
        <v>4.7296194679770359E-4</v>
      </c>
      <c r="HM21" s="3">
        <f>IF($B21='PO_valitsin (FI)'!$C$8,100000,PO!EN21/PO!BO$297*'PO_valitsin (FI)'!F$5)</f>
        <v>0.13982987652305823</v>
      </c>
      <c r="HN21" s="3">
        <f>IF($B21='PO_valitsin (FI)'!$C$8,100000,PO!EO21/PO!BP$297*'PO_valitsin (FI)'!G$5)</f>
        <v>3.9378369376062719E-2</v>
      </c>
      <c r="HR21" s="3">
        <f>IF($B21='PO_valitsin (FI)'!$C$8,100000,PO!ES21/PO!BT$297*'PO_valitsin (FI)'!H$5)</f>
        <v>2.016365367234859E-2</v>
      </c>
      <c r="IF21" s="3">
        <f>IF($B21='PO_valitsin (FI)'!$C$8,100000,PO!FG21/PO!CH$297*'PO_valitsin (FI)'!I$5)</f>
        <v>0</v>
      </c>
      <c r="IH21" s="3">
        <f>IF($B21='PO_valitsin (FI)'!$C$8,100000,PO!FI21/PO!CJ$297*'PO_valitsin (FI)'!J$5)</f>
        <v>1.1114594299917563E-2</v>
      </c>
      <c r="II21" s="49">
        <f t="shared" si="0"/>
        <v>0.39403519397625136</v>
      </c>
      <c r="IJ21" s="13">
        <f t="shared" si="1"/>
        <v>32</v>
      </c>
      <c r="IK21" s="14">
        <f t="shared" si="3"/>
        <v>1.9000000000000005E-9</v>
      </c>
      <c r="IL21" s="68" t="str">
        <f t="shared" si="2"/>
        <v>Hamina</v>
      </c>
    </row>
    <row r="22" spans="1:246" x14ac:dyDescent="0.2">
      <c r="A22">
        <v>2019</v>
      </c>
      <c r="B22" t="s">
        <v>183</v>
      </c>
      <c r="C22" t="s">
        <v>184</v>
      </c>
      <c r="D22" t="s">
        <v>185</v>
      </c>
      <c r="E22" t="s">
        <v>186</v>
      </c>
      <c r="F22" t="s">
        <v>187</v>
      </c>
      <c r="G22" t="s">
        <v>188</v>
      </c>
      <c r="H22" t="s">
        <v>103</v>
      </c>
      <c r="I22" t="s">
        <v>104</v>
      </c>
      <c r="J22">
        <v>48.799999237060547</v>
      </c>
      <c r="K22">
        <v>571.69000244140625</v>
      </c>
      <c r="L22">
        <v>188</v>
      </c>
      <c r="M22">
        <v>4875</v>
      </c>
      <c r="N22">
        <v>8.5</v>
      </c>
      <c r="O22">
        <v>-1.2999999523162842</v>
      </c>
      <c r="P22">
        <v>-17</v>
      </c>
      <c r="Q22">
        <v>47.2</v>
      </c>
      <c r="R22">
        <v>12.9</v>
      </c>
      <c r="S22">
        <v>233</v>
      </c>
      <c r="T22">
        <v>0</v>
      </c>
      <c r="U22">
        <v>3161.4</v>
      </c>
      <c r="V22">
        <v>12.53</v>
      </c>
      <c r="W22">
        <v>1466</v>
      </c>
      <c r="X22">
        <v>276</v>
      </c>
      <c r="Y22">
        <v>759</v>
      </c>
      <c r="Z22">
        <v>786</v>
      </c>
      <c r="AA22">
        <v>656</v>
      </c>
      <c r="AB22">
        <v>1783</v>
      </c>
      <c r="AC22">
        <v>17.916666030883789</v>
      </c>
      <c r="AD22">
        <v>0</v>
      </c>
      <c r="AE22">
        <v>0</v>
      </c>
      <c r="AF22">
        <v>0</v>
      </c>
      <c r="AG22">
        <v>4</v>
      </c>
      <c r="AH22">
        <v>0</v>
      </c>
      <c r="AI22">
        <v>22</v>
      </c>
      <c r="AJ22">
        <v>1.2</v>
      </c>
      <c r="AK22">
        <v>0.6</v>
      </c>
      <c r="AL22">
        <v>1.2</v>
      </c>
      <c r="AM22">
        <v>57.4</v>
      </c>
      <c r="AN22">
        <v>292.60000000000002</v>
      </c>
      <c r="AO22">
        <v>48.2</v>
      </c>
      <c r="AP22">
        <v>19.8</v>
      </c>
      <c r="AQ22">
        <v>72</v>
      </c>
      <c r="AR22">
        <v>53</v>
      </c>
      <c r="AS22">
        <v>642</v>
      </c>
      <c r="AT22">
        <v>1.333</v>
      </c>
      <c r="AU22">
        <v>5563</v>
      </c>
      <c r="AV22" s="48">
        <v>10503.95256916996</v>
      </c>
      <c r="AW22" s="48">
        <v>9922.1556886227536</v>
      </c>
      <c r="AX22">
        <v>1</v>
      </c>
      <c r="AY22">
        <v>39.257514953613281</v>
      </c>
      <c r="AZ22">
        <v>0</v>
      </c>
      <c r="BA22">
        <v>0</v>
      </c>
      <c r="BB22">
        <v>0</v>
      </c>
      <c r="BC22">
        <v>0</v>
      </c>
      <c r="BD22">
        <v>1</v>
      </c>
      <c r="BE22">
        <v>79.720283508300781</v>
      </c>
      <c r="BF22">
        <v>100</v>
      </c>
      <c r="BG22">
        <v>417.35537719726563</v>
      </c>
      <c r="BH22">
        <v>12252.7138671875</v>
      </c>
      <c r="BI22">
        <v>13706.9140625</v>
      </c>
      <c r="BJ22">
        <v>2.8493950366973877</v>
      </c>
      <c r="BK22">
        <v>-6.8487987518310547</v>
      </c>
      <c r="BL22">
        <v>21.276596069335938</v>
      </c>
      <c r="BM22">
        <v>14.285714149475098</v>
      </c>
      <c r="BN22">
        <v>136.25</v>
      </c>
      <c r="BO22">
        <v>-0.23041820526123047</v>
      </c>
      <c r="BP22">
        <v>19595.68359375</v>
      </c>
      <c r="BQ22">
        <v>54.534473419189453</v>
      </c>
      <c r="BS22">
        <v>0.61476922035217285</v>
      </c>
      <c r="BT22">
        <v>0.20512820780277252</v>
      </c>
      <c r="BU22">
        <v>1.45641028881073</v>
      </c>
      <c r="BV22">
        <v>95.589744567871094</v>
      </c>
      <c r="BW22">
        <v>192</v>
      </c>
      <c r="BX22">
        <v>0</v>
      </c>
      <c r="BY22">
        <v>1</v>
      </c>
      <c r="BZ22">
        <v>7867.7685546875</v>
      </c>
      <c r="CA22">
        <v>7033.0576171875</v>
      </c>
      <c r="CB22">
        <v>1.3128205537796021</v>
      </c>
      <c r="CC22">
        <v>9.374359130859375</v>
      </c>
      <c r="CD22">
        <v>73.4375</v>
      </c>
      <c r="CE22">
        <v>10.065645217895508</v>
      </c>
      <c r="CF22">
        <v>19.037199020385742</v>
      </c>
      <c r="CG22">
        <v>0</v>
      </c>
      <c r="CH22">
        <v>2.8446390628814697</v>
      </c>
      <c r="CI22">
        <v>11654.8740234375</v>
      </c>
      <c r="CJ22" s="48">
        <v>503</v>
      </c>
      <c r="CK22" s="25">
        <f>ABS(J22-'PO_valitsin (FI)'!$D$8)</f>
        <v>4.5999984741210938</v>
      </c>
      <c r="CR22" s="67">
        <f>ABS(Q22-'PO_valitsin (FI)'!$E$8)</f>
        <v>40.600000000000009</v>
      </c>
      <c r="EN22" s="7">
        <f>ABS(BO22-'PO_valitsin (FI)'!$F$8)</f>
        <v>0.49219512939453125</v>
      </c>
      <c r="EO22" s="7">
        <f>ABS(BP22-'PO_valitsin (FI)'!$G$8)</f>
        <v>3478.712890625</v>
      </c>
      <c r="ES22" s="7">
        <f>ABS(BT22-'PO_valitsin (FI)'!$H$8)</f>
        <v>1.6964316368103027E-2</v>
      </c>
      <c r="FI22" s="7">
        <f>ABS(CJ22-'PO_valitsin (FI)'!$J$8)</f>
        <v>1428</v>
      </c>
      <c r="FJ22" s="3">
        <f>IF($B22='PO_valitsin (FI)'!$C$8,100000,PO!CK22/PO!J$297*'PO_valitsin (FI)'!D$5)</f>
        <v>0.2105370268589255</v>
      </c>
      <c r="FQ22" s="3">
        <f>IF($B22='PO_valitsin (FI)'!$C$8,100000,PO!CR22/PO!Q$297*'PO_valitsin (FI)'!E$5)</f>
        <v>0.19202255039985133</v>
      </c>
      <c r="HM22" s="3">
        <f>IF($B22='PO_valitsin (FI)'!$C$8,100000,PO!EN22/PO!BO$297*'PO_valitsin (FI)'!F$5)</f>
        <v>4.0805171164275275E-2</v>
      </c>
      <c r="HN22" s="3">
        <f>IF($B22='PO_valitsin (FI)'!$C$8,100000,PO!EO22/PO!BP$297*'PO_valitsin (FI)'!G$5)</f>
        <v>0.12304344093961177</v>
      </c>
      <c r="HR22" s="3">
        <f>IF($B22='PO_valitsin (FI)'!$C$8,100000,PO!ES22/PO!BT$297*'PO_valitsin (FI)'!H$5)</f>
        <v>2.5330029003144796E-3</v>
      </c>
      <c r="IF22" s="3">
        <f>IF($B22='PO_valitsin (FI)'!$C$8,100000,PO!FG22/PO!CH$297*'PO_valitsin (FI)'!I$5)</f>
        <v>0</v>
      </c>
      <c r="IH22" s="3">
        <f>IF($B22='PO_valitsin (FI)'!$C$8,100000,PO!FI22/PO!CJ$297*'PO_valitsin (FI)'!J$5)</f>
        <v>0.13922491807265158</v>
      </c>
      <c r="II22" s="49">
        <f t="shared" si="0"/>
        <v>0.70816611233562998</v>
      </c>
      <c r="IJ22" s="13">
        <f t="shared" si="1"/>
        <v>124</v>
      </c>
      <c r="IK22" s="14">
        <f t="shared" si="3"/>
        <v>2.0000000000000005E-9</v>
      </c>
      <c r="IL22" s="68" t="str">
        <f t="shared" si="2"/>
        <v>Hankasalmi</v>
      </c>
    </row>
    <row r="23" spans="1:246" x14ac:dyDescent="0.2">
      <c r="A23">
        <v>2019</v>
      </c>
      <c r="B23" t="s">
        <v>189</v>
      </c>
      <c r="C23" t="s">
        <v>190</v>
      </c>
      <c r="D23" t="s">
        <v>191</v>
      </c>
      <c r="E23" t="s">
        <v>192</v>
      </c>
      <c r="F23" t="s">
        <v>119</v>
      </c>
      <c r="G23" t="s">
        <v>120</v>
      </c>
      <c r="H23" t="s">
        <v>143</v>
      </c>
      <c r="I23" t="s">
        <v>144</v>
      </c>
      <c r="J23">
        <v>49.5</v>
      </c>
      <c r="K23">
        <v>117.41999816894531</v>
      </c>
      <c r="L23">
        <v>158.10000610351563</v>
      </c>
      <c r="M23">
        <v>8199</v>
      </c>
      <c r="N23">
        <v>69.800003051757813</v>
      </c>
      <c r="O23">
        <v>-2.0999999046325684</v>
      </c>
      <c r="P23">
        <v>-129</v>
      </c>
      <c r="Q23">
        <v>96.5</v>
      </c>
      <c r="R23">
        <v>10.600000000000001</v>
      </c>
      <c r="S23">
        <v>52</v>
      </c>
      <c r="T23">
        <v>0</v>
      </c>
      <c r="U23">
        <v>4812.1000000000004</v>
      </c>
      <c r="V23">
        <v>16.3</v>
      </c>
      <c r="W23">
        <v>627</v>
      </c>
      <c r="X23">
        <v>0</v>
      </c>
      <c r="Y23">
        <v>418</v>
      </c>
      <c r="Z23">
        <v>144</v>
      </c>
      <c r="AA23">
        <v>533</v>
      </c>
      <c r="AB23">
        <v>1757</v>
      </c>
      <c r="AC23">
        <v>15.015810012817383</v>
      </c>
      <c r="AD23">
        <v>0</v>
      </c>
      <c r="AE23">
        <v>0</v>
      </c>
      <c r="AF23">
        <v>3.3</v>
      </c>
      <c r="AG23">
        <v>3.5</v>
      </c>
      <c r="AH23">
        <v>0</v>
      </c>
      <c r="AI23">
        <v>21.75</v>
      </c>
      <c r="AJ23">
        <v>1.3</v>
      </c>
      <c r="AK23">
        <v>0.45</v>
      </c>
      <c r="AL23">
        <v>1.6</v>
      </c>
      <c r="AM23">
        <v>83.5</v>
      </c>
      <c r="AN23">
        <v>282.39999999999998</v>
      </c>
      <c r="AO23">
        <v>38.9</v>
      </c>
      <c r="AP23">
        <v>22.5</v>
      </c>
      <c r="AQ23">
        <v>118</v>
      </c>
      <c r="AR23">
        <v>73</v>
      </c>
      <c r="AS23">
        <v>849</v>
      </c>
      <c r="AT23">
        <v>5</v>
      </c>
      <c r="AU23">
        <v>5020</v>
      </c>
      <c r="AV23" s="48">
        <v>9298.1095890410961</v>
      </c>
      <c r="AW23" s="48">
        <v>9089.6921017402947</v>
      </c>
      <c r="AX23">
        <v>1</v>
      </c>
      <c r="AY23">
        <v>79.952972412109375</v>
      </c>
      <c r="AZ23">
        <v>0</v>
      </c>
      <c r="BA23">
        <v>0</v>
      </c>
      <c r="BB23">
        <v>0</v>
      </c>
      <c r="BC23">
        <v>1</v>
      </c>
      <c r="BD23">
        <v>1</v>
      </c>
      <c r="BE23">
        <v>90.252708435058594</v>
      </c>
      <c r="BF23">
        <v>100</v>
      </c>
      <c r="BG23">
        <v>957.31707763671875</v>
      </c>
      <c r="BH23">
        <v>13502.263671875</v>
      </c>
      <c r="BI23">
        <v>14342.0478515625</v>
      </c>
      <c r="BJ23">
        <v>3.3404073715209961</v>
      </c>
      <c r="BK23">
        <v>-1.8175325393676758</v>
      </c>
      <c r="BL23">
        <v>29.787233352661133</v>
      </c>
      <c r="BM23">
        <v>-8.536585807800293</v>
      </c>
      <c r="BN23">
        <v>96.25</v>
      </c>
      <c r="BO23">
        <v>-1.1873422503471374</v>
      </c>
      <c r="BP23">
        <v>25728.5625</v>
      </c>
      <c r="BQ23">
        <v>24.224864959716797</v>
      </c>
      <c r="BS23">
        <v>0.60104888677597046</v>
      </c>
      <c r="BT23">
        <v>42.834491729736328</v>
      </c>
      <c r="BU23">
        <v>4.4761557579040527</v>
      </c>
      <c r="BV23">
        <v>150.75009155273438</v>
      </c>
      <c r="BW23">
        <v>447.8594970703125</v>
      </c>
      <c r="BX23">
        <v>0</v>
      </c>
      <c r="BY23">
        <v>2</v>
      </c>
      <c r="BZ23">
        <v>11975.609375</v>
      </c>
      <c r="CA23">
        <v>11274.390625</v>
      </c>
      <c r="CB23">
        <v>0.91474568843841553</v>
      </c>
      <c r="CC23">
        <v>8.0619583129882813</v>
      </c>
      <c r="CD23">
        <v>145.33332824707031</v>
      </c>
      <c r="CE23">
        <v>15.88502311706543</v>
      </c>
      <c r="CF23">
        <v>18.759454727172852</v>
      </c>
      <c r="CG23">
        <v>0</v>
      </c>
      <c r="CH23">
        <v>1.0590015649795532</v>
      </c>
      <c r="CI23">
        <v>10722.1123046875</v>
      </c>
      <c r="CJ23" s="48">
        <v>766</v>
      </c>
      <c r="CK23" s="25">
        <f>ABS(J23-'PO_valitsin (FI)'!$D$8)</f>
        <v>5.2999992370605469</v>
      </c>
      <c r="CR23" s="67">
        <f>ABS(Q23-'PO_valitsin (FI)'!$E$8)</f>
        <v>8.6999999999999886</v>
      </c>
      <c r="EN23" s="7">
        <f>ABS(BO23-'PO_valitsin (FI)'!$F$8)</f>
        <v>1.4491191744804381</v>
      </c>
      <c r="EO23" s="7">
        <f>ABS(BP23-'PO_valitsin (FI)'!$G$8)</f>
        <v>2654.166015625</v>
      </c>
      <c r="ES23" s="7">
        <f>ABS(BT23-'PO_valitsin (FI)'!$H$8)</f>
        <v>42.646327838301659</v>
      </c>
      <c r="FI23" s="7">
        <f>ABS(CJ23-'PO_valitsin (FI)'!$J$8)</f>
        <v>1165</v>
      </c>
      <c r="FJ23" s="3">
        <f>IF($B23='PO_valitsin (FI)'!$C$8,100000,PO!CK23/PO!J$297*'PO_valitsin (FI)'!D$5)</f>
        <v>0.24257531562301271</v>
      </c>
      <c r="FQ23" s="3">
        <f>IF($B23='PO_valitsin (FI)'!$C$8,100000,PO!CR23/PO!Q$297*'PO_valitsin (FI)'!E$5)</f>
        <v>4.1147689371396651E-2</v>
      </c>
      <c r="HM23" s="3">
        <f>IF($B23='PO_valitsin (FI)'!$C$8,100000,PO!EN23/PO!BO$297*'PO_valitsin (FI)'!F$5)</f>
        <v>0.12013844189162871</v>
      </c>
      <c r="HN23" s="3">
        <f>IF($B23='PO_valitsin (FI)'!$C$8,100000,PO!EO23/PO!BP$297*'PO_valitsin (FI)'!G$5)</f>
        <v>9.387889419319255E-2</v>
      </c>
      <c r="HR23" s="3">
        <f>IF($B23='PO_valitsin (FI)'!$C$8,100000,PO!ES23/PO!BT$297*'PO_valitsin (FI)'!H$5)</f>
        <v>6.3676761125069463</v>
      </c>
      <c r="IF23" s="3">
        <f>IF($B23='PO_valitsin (FI)'!$C$8,100000,PO!FG23/PO!CH$297*'PO_valitsin (FI)'!I$5)</f>
        <v>0</v>
      </c>
      <c r="IH23" s="3">
        <f>IF($B23='PO_valitsin (FI)'!$C$8,100000,PO!FI23/PO!CJ$297*'PO_valitsin (FI)'!J$5)</f>
        <v>0.11358335402985931</v>
      </c>
      <c r="II23" s="49">
        <f t="shared" si="0"/>
        <v>6.9789998097160364</v>
      </c>
      <c r="IJ23" s="13">
        <f t="shared" si="1"/>
        <v>277</v>
      </c>
      <c r="IK23" s="14">
        <f t="shared" si="3"/>
        <v>2.1000000000000006E-9</v>
      </c>
      <c r="IL23" s="68" t="str">
        <f t="shared" si="2"/>
        <v>Hanko</v>
      </c>
    </row>
    <row r="24" spans="1:246" x14ac:dyDescent="0.2">
      <c r="A24">
        <v>2019</v>
      </c>
      <c r="B24" t="s">
        <v>193</v>
      </c>
      <c r="C24" t="s">
        <v>194</v>
      </c>
      <c r="D24" t="s">
        <v>195</v>
      </c>
      <c r="E24" t="s">
        <v>196</v>
      </c>
      <c r="F24" t="s">
        <v>149</v>
      </c>
      <c r="G24" t="s">
        <v>150</v>
      </c>
      <c r="H24" t="s">
        <v>143</v>
      </c>
      <c r="I24" t="s">
        <v>144</v>
      </c>
      <c r="J24">
        <v>48.299999237060547</v>
      </c>
      <c r="K24">
        <v>123.45999908447266</v>
      </c>
      <c r="L24">
        <v>176</v>
      </c>
      <c r="M24">
        <v>6931</v>
      </c>
      <c r="N24">
        <v>56.099998474121094</v>
      </c>
      <c r="O24">
        <v>-1.2000000476837158</v>
      </c>
      <c r="P24">
        <v>-37</v>
      </c>
      <c r="Q24">
        <v>92.9</v>
      </c>
      <c r="R24">
        <v>11.100000000000001</v>
      </c>
      <c r="S24">
        <v>55</v>
      </c>
      <c r="T24">
        <v>0</v>
      </c>
      <c r="U24">
        <v>4937.7</v>
      </c>
      <c r="V24">
        <v>10.29</v>
      </c>
      <c r="W24">
        <v>1248</v>
      </c>
      <c r="X24">
        <v>180</v>
      </c>
      <c r="Y24">
        <v>541</v>
      </c>
      <c r="Z24">
        <v>175</v>
      </c>
      <c r="AA24">
        <v>667</v>
      </c>
      <c r="AB24">
        <v>1403</v>
      </c>
      <c r="AC24">
        <v>16.202127456665039</v>
      </c>
      <c r="AD24">
        <v>0</v>
      </c>
      <c r="AE24">
        <v>1.5</v>
      </c>
      <c r="AF24">
        <v>2.8</v>
      </c>
      <c r="AG24">
        <v>5.3</v>
      </c>
      <c r="AH24">
        <v>0</v>
      </c>
      <c r="AI24">
        <v>21.5</v>
      </c>
      <c r="AJ24">
        <v>1.2</v>
      </c>
      <c r="AK24">
        <v>0.41</v>
      </c>
      <c r="AL24">
        <v>0.98</v>
      </c>
      <c r="AM24">
        <v>83.6</v>
      </c>
      <c r="AN24">
        <v>300.7</v>
      </c>
      <c r="AO24">
        <v>44.6</v>
      </c>
      <c r="AP24">
        <v>23.1</v>
      </c>
      <c r="AQ24">
        <v>23</v>
      </c>
      <c r="AR24">
        <v>35</v>
      </c>
      <c r="AS24">
        <v>374</v>
      </c>
      <c r="AT24">
        <v>3.3330000000000002</v>
      </c>
      <c r="AU24">
        <v>4573</v>
      </c>
      <c r="AV24" s="48">
        <v>9244.2687747035579</v>
      </c>
      <c r="AW24" s="48">
        <v>9366.7462211614948</v>
      </c>
      <c r="AX24">
        <v>1</v>
      </c>
      <c r="AY24">
        <v>88.949172973632813</v>
      </c>
      <c r="AZ24">
        <v>0</v>
      </c>
      <c r="BA24">
        <v>0</v>
      </c>
      <c r="BB24">
        <v>0</v>
      </c>
      <c r="BC24">
        <v>0</v>
      </c>
      <c r="BD24">
        <v>1</v>
      </c>
      <c r="BE24">
        <v>88.709678649902344</v>
      </c>
      <c r="BF24">
        <v>100</v>
      </c>
      <c r="BG24">
        <v>520.21563720703125</v>
      </c>
      <c r="BH24">
        <v>10404.44140625</v>
      </c>
      <c r="BI24">
        <v>11142.779296875</v>
      </c>
      <c r="BJ24">
        <v>4.474909782409668</v>
      </c>
      <c r="BK24">
        <v>3.7203500270843506</v>
      </c>
      <c r="BL24">
        <v>27.040817260742188</v>
      </c>
      <c r="BM24">
        <v>20.967741012573242</v>
      </c>
      <c r="BN24">
        <v>210.33332824707031</v>
      </c>
      <c r="BO24">
        <v>-2.1106583595275881</v>
      </c>
      <c r="BP24">
        <v>23499.572265625</v>
      </c>
      <c r="BQ24">
        <v>23.186895370483398</v>
      </c>
      <c r="BS24">
        <v>0.65473955869674683</v>
      </c>
      <c r="BT24">
        <v>0.1731351912021637</v>
      </c>
      <c r="BU24">
        <v>3.2607126235961914</v>
      </c>
      <c r="BV24">
        <v>150.05049133300781</v>
      </c>
      <c r="BW24">
        <v>531.6693115234375</v>
      </c>
      <c r="BX24">
        <v>0</v>
      </c>
      <c r="BY24">
        <v>1</v>
      </c>
      <c r="BZ24">
        <v>9315.3642578125</v>
      </c>
      <c r="CA24">
        <v>8698.11328125</v>
      </c>
      <c r="CB24">
        <v>1.0820949077606201</v>
      </c>
      <c r="CC24">
        <v>7.9065070152282715</v>
      </c>
      <c r="CD24">
        <v>110.66666412353516</v>
      </c>
      <c r="CE24">
        <v>15.14598560333252</v>
      </c>
      <c r="CF24">
        <v>18.795619964599609</v>
      </c>
      <c r="CG24">
        <v>0</v>
      </c>
      <c r="CH24">
        <v>3.4671533107757568</v>
      </c>
      <c r="CI24">
        <v>10216.310546875</v>
      </c>
      <c r="CJ24" s="48">
        <v>631</v>
      </c>
      <c r="CK24" s="25">
        <f>ABS(J24-'PO_valitsin (FI)'!$D$8)</f>
        <v>4.0999984741210938</v>
      </c>
      <c r="CR24" s="67">
        <f>ABS(Q24-'PO_valitsin (FI)'!$E$8)</f>
        <v>5.0999999999999943</v>
      </c>
      <c r="EN24" s="7">
        <f>ABS(BO24-'PO_valitsin (FI)'!$F$8)</f>
        <v>2.3724352836608888</v>
      </c>
      <c r="EO24" s="7">
        <f>ABS(BP24-'PO_valitsin (FI)'!$G$8)</f>
        <v>425.17578125</v>
      </c>
      <c r="ES24" s="7">
        <f>ABS(BT24-'PO_valitsin (FI)'!$H$8)</f>
        <v>1.5028700232505798E-2</v>
      </c>
      <c r="FI24" s="7">
        <f>ABS(CJ24-'PO_valitsin (FI)'!$J$8)</f>
        <v>1300</v>
      </c>
      <c r="FJ24" s="3">
        <f>IF($B24='PO_valitsin (FI)'!$C$8,100000,PO!CK24/PO!J$297*'PO_valitsin (FI)'!D$5)</f>
        <v>0.18765255982666718</v>
      </c>
      <c r="FQ24" s="3">
        <f>IF($B24='PO_valitsin (FI)'!$C$8,100000,PO!CR24/PO!Q$297*'PO_valitsin (FI)'!E$5)</f>
        <v>2.4121059286680801E-2</v>
      </c>
      <c r="HM24" s="3">
        <f>IF($B24='PO_valitsin (FI)'!$C$8,100000,PO!EN24/PO!BO$297*'PO_valitsin (FI)'!F$5)</f>
        <v>0.19668546485828789</v>
      </c>
      <c r="HN24" s="3">
        <f>IF($B24='PO_valitsin (FI)'!$C$8,100000,PO!EO24/PO!BP$297*'PO_valitsin (FI)'!G$5)</f>
        <v>1.5038634338054994E-2</v>
      </c>
      <c r="HR24" s="3">
        <f>IF($B24='PO_valitsin (FI)'!$C$8,100000,PO!ES24/PO!BT$297*'PO_valitsin (FI)'!H$5)</f>
        <v>2.243989115203637E-3</v>
      </c>
      <c r="IF24" s="3">
        <f>IF($B24='PO_valitsin (FI)'!$C$8,100000,PO!FG24/PO!CH$297*'PO_valitsin (FI)'!I$5)</f>
        <v>0</v>
      </c>
      <c r="IH24" s="3">
        <f>IF($B24='PO_valitsin (FI)'!$C$8,100000,PO!FI24/PO!CJ$297*'PO_valitsin (FI)'!J$5)</f>
        <v>0.12674537359555116</v>
      </c>
      <c r="II24" s="49">
        <f t="shared" si="0"/>
        <v>0.5524870832204456</v>
      </c>
      <c r="IJ24" s="13">
        <f t="shared" si="1"/>
        <v>80</v>
      </c>
      <c r="IK24" s="14">
        <f t="shared" si="3"/>
        <v>2.2000000000000007E-9</v>
      </c>
      <c r="IL24" s="68" t="str">
        <f t="shared" si="2"/>
        <v>Harjavalta</v>
      </c>
    </row>
    <row r="25" spans="1:246" x14ac:dyDescent="0.2">
      <c r="A25">
        <v>2019</v>
      </c>
      <c r="B25" t="s">
        <v>197</v>
      </c>
      <c r="C25" t="s">
        <v>198</v>
      </c>
      <c r="D25" t="s">
        <v>111</v>
      </c>
      <c r="E25" t="s">
        <v>112</v>
      </c>
      <c r="F25" t="s">
        <v>113</v>
      </c>
      <c r="G25" t="s">
        <v>114</v>
      </c>
      <c r="H25" t="s">
        <v>103</v>
      </c>
      <c r="I25" t="s">
        <v>104</v>
      </c>
      <c r="J25">
        <v>54.599998474121094</v>
      </c>
      <c r="K25">
        <v>542.71002197265625</v>
      </c>
      <c r="L25">
        <v>191.39999389648438</v>
      </c>
      <c r="M25">
        <v>2697</v>
      </c>
      <c r="N25">
        <v>5</v>
      </c>
      <c r="O25">
        <v>-3</v>
      </c>
      <c r="P25">
        <v>-46</v>
      </c>
      <c r="Q25">
        <v>53.800000000000004</v>
      </c>
      <c r="R25">
        <v>12.700000000000001</v>
      </c>
      <c r="S25">
        <v>213</v>
      </c>
      <c r="T25">
        <v>0</v>
      </c>
      <c r="U25">
        <v>3468.7</v>
      </c>
      <c r="V25">
        <v>12.18</v>
      </c>
      <c r="W25">
        <v>1333</v>
      </c>
      <c r="X25">
        <v>1067</v>
      </c>
      <c r="Y25">
        <v>933</v>
      </c>
      <c r="Z25">
        <v>1253</v>
      </c>
      <c r="AA25">
        <v>886</v>
      </c>
      <c r="AB25">
        <v>7010</v>
      </c>
      <c r="AC25">
        <v>12.340909004211426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21.5</v>
      </c>
      <c r="AJ25">
        <v>1</v>
      </c>
      <c r="AK25">
        <v>0.5</v>
      </c>
      <c r="AL25">
        <v>1.1000000000000001</v>
      </c>
      <c r="AM25">
        <v>70.8</v>
      </c>
      <c r="AN25">
        <v>253.3</v>
      </c>
      <c r="AO25">
        <v>42.2</v>
      </c>
      <c r="AP25">
        <v>18.2</v>
      </c>
      <c r="AQ25">
        <v>132</v>
      </c>
      <c r="AR25">
        <v>60</v>
      </c>
      <c r="AS25">
        <v>649</v>
      </c>
      <c r="AT25">
        <v>1.5</v>
      </c>
      <c r="AU25">
        <v>7500</v>
      </c>
      <c r="AV25" s="48">
        <v>15440.482142857143</v>
      </c>
      <c r="AW25" s="48">
        <v>19641.196013289038</v>
      </c>
      <c r="AX25">
        <v>0</v>
      </c>
      <c r="AY25">
        <v>74.678848266601563</v>
      </c>
      <c r="AZ25">
        <v>0</v>
      </c>
      <c r="BA25">
        <v>0</v>
      </c>
      <c r="BB25">
        <v>0</v>
      </c>
      <c r="BC25">
        <v>0</v>
      </c>
      <c r="BD25">
        <v>1</v>
      </c>
      <c r="BE25">
        <v>47.142856597900391</v>
      </c>
      <c r="BF25">
        <v>100</v>
      </c>
      <c r="BG25">
        <v>958.33331298828125</v>
      </c>
      <c r="BH25">
        <v>11358.2861328125</v>
      </c>
      <c r="BI25">
        <v>13491.6435546875</v>
      </c>
      <c r="BJ25">
        <v>2.5201334953308105</v>
      </c>
      <c r="BK25">
        <v>-2.8931379318237305</v>
      </c>
      <c r="BL25">
        <v>21.052631378173828</v>
      </c>
      <c r="BM25">
        <v>50</v>
      </c>
      <c r="BN25">
        <v>171</v>
      </c>
      <c r="BO25">
        <v>-7.3380995750427243</v>
      </c>
      <c r="BP25">
        <v>20465.96484375</v>
      </c>
      <c r="BQ25">
        <v>47.990043640136719</v>
      </c>
      <c r="BS25">
        <v>0.6314423680305481</v>
      </c>
      <c r="BT25">
        <v>7.4156470596790314E-2</v>
      </c>
      <c r="BU25">
        <v>2.5954763889312744</v>
      </c>
      <c r="BV25">
        <v>114.94252777099609</v>
      </c>
      <c r="BW25">
        <v>286.24398803710938</v>
      </c>
      <c r="BX25">
        <v>0</v>
      </c>
      <c r="BY25">
        <v>0</v>
      </c>
      <c r="BZ25">
        <v>9552.0830078125</v>
      </c>
      <c r="CA25">
        <v>8041.66650390625</v>
      </c>
      <c r="CB25">
        <v>0.66740822792053223</v>
      </c>
      <c r="CC25">
        <v>5.2651095390319824</v>
      </c>
      <c r="CD25">
        <v>61.111110687255859</v>
      </c>
      <c r="CE25">
        <v>7.7464790344238281</v>
      </c>
      <c r="CF25">
        <v>19.71830940246582</v>
      </c>
      <c r="CG25">
        <v>0.70422536134719849</v>
      </c>
      <c r="CH25">
        <v>4.9295773506164551</v>
      </c>
      <c r="CI25">
        <v>16580.427734375</v>
      </c>
      <c r="CJ25" s="48">
        <v>154</v>
      </c>
      <c r="CK25" s="25">
        <f>ABS(J25-'PO_valitsin (FI)'!$D$8)</f>
        <v>10.399997711181641</v>
      </c>
      <c r="CR25" s="67">
        <f>ABS(Q25-'PO_valitsin (FI)'!$E$8)</f>
        <v>34.000000000000007</v>
      </c>
      <c r="EN25" s="7">
        <f>ABS(BO25-'PO_valitsin (FI)'!$F$8)</f>
        <v>7.599876499176025</v>
      </c>
      <c r="EO25" s="7">
        <f>ABS(BP25-'PO_valitsin (FI)'!$G$8)</f>
        <v>2608.431640625</v>
      </c>
      <c r="ES25" s="7">
        <f>ABS(BT25-'PO_valitsin (FI)'!$H$8)</f>
        <v>0.11400742083787918</v>
      </c>
      <c r="FI25" s="7">
        <f>ABS(CJ25-'PO_valitsin (FI)'!$J$8)</f>
        <v>1777</v>
      </c>
      <c r="FJ25" s="3">
        <f>IF($B25='PO_valitsin (FI)'!$C$8,100000,PO!CK25/PO!J$297*'PO_valitsin (FI)'!D$5)</f>
        <v>0.47599680951419654</v>
      </c>
      <c r="FQ25" s="3">
        <f>IF($B25='PO_valitsin (FI)'!$C$8,100000,PO!CR25/PO!Q$297*'PO_valitsin (FI)'!E$5)</f>
        <v>0.16080706191120553</v>
      </c>
      <c r="HM25" s="3">
        <f>IF($B25='PO_valitsin (FI)'!$C$8,100000,PO!EN25/PO!BO$297*'PO_valitsin (FI)'!F$5)</f>
        <v>0.63006365332731906</v>
      </c>
      <c r="HN25" s="3">
        <f>IF($B25='PO_valitsin (FI)'!$C$8,100000,PO!EO25/PO!BP$297*'PO_valitsin (FI)'!G$5)</f>
        <v>9.2261251390767574E-2</v>
      </c>
      <c r="HR25" s="3">
        <f>IF($B25='PO_valitsin (FI)'!$C$8,100000,PO!ES25/PO!BT$297*'PO_valitsin (FI)'!H$5)</f>
        <v>1.7022856764372717E-2</v>
      </c>
      <c r="IF25" s="3">
        <f>IF($B25='PO_valitsin (FI)'!$C$8,100000,PO!FG25/PO!CH$297*'PO_valitsin (FI)'!I$5)</f>
        <v>0</v>
      </c>
      <c r="IH25" s="3">
        <f>IF($B25='PO_valitsin (FI)'!$C$8,100000,PO!FI25/PO!CJ$297*'PO_valitsin (FI)'!J$5)</f>
        <v>0.17325117606099572</v>
      </c>
      <c r="II25" s="49">
        <f t="shared" si="0"/>
        <v>1.5494028112688569</v>
      </c>
      <c r="IJ25" s="13">
        <f t="shared" si="1"/>
        <v>250</v>
      </c>
      <c r="IK25" s="14">
        <f t="shared" si="3"/>
        <v>2.3000000000000007E-9</v>
      </c>
      <c r="IL25" s="68" t="str">
        <f t="shared" si="2"/>
        <v>Hartola</v>
      </c>
    </row>
    <row r="26" spans="1:246" x14ac:dyDescent="0.2">
      <c r="A26">
        <v>2019</v>
      </c>
      <c r="B26" t="s">
        <v>199</v>
      </c>
      <c r="C26" t="s">
        <v>180</v>
      </c>
      <c r="D26" t="s">
        <v>200</v>
      </c>
      <c r="E26" t="s">
        <v>152</v>
      </c>
      <c r="F26" t="s">
        <v>158</v>
      </c>
      <c r="G26" t="s">
        <v>159</v>
      </c>
      <c r="H26" t="s">
        <v>89</v>
      </c>
      <c r="I26" t="s">
        <v>90</v>
      </c>
      <c r="J26">
        <v>43.700000762939453</v>
      </c>
      <c r="K26">
        <v>357.79000854492188</v>
      </c>
      <c r="L26">
        <v>127.09999847412109</v>
      </c>
      <c r="M26">
        <v>9422</v>
      </c>
      <c r="N26">
        <v>26.299999237060547</v>
      </c>
      <c r="O26">
        <v>-0.60000002384185791</v>
      </c>
      <c r="P26">
        <v>-32</v>
      </c>
      <c r="Q26">
        <v>75.7</v>
      </c>
      <c r="R26">
        <v>6.8000000000000007</v>
      </c>
      <c r="S26">
        <v>142</v>
      </c>
      <c r="T26">
        <v>0</v>
      </c>
      <c r="U26">
        <v>3915.4</v>
      </c>
      <c r="V26">
        <v>12.98</v>
      </c>
      <c r="W26">
        <v>694</v>
      </c>
      <c r="X26">
        <v>90</v>
      </c>
      <c r="Y26">
        <v>874</v>
      </c>
      <c r="Z26">
        <v>345</v>
      </c>
      <c r="AA26">
        <v>603</v>
      </c>
      <c r="AB26">
        <v>1116</v>
      </c>
      <c r="AC26">
        <v>17.291337966918945</v>
      </c>
      <c r="AD26">
        <v>0</v>
      </c>
      <c r="AE26">
        <v>0</v>
      </c>
      <c r="AF26">
        <v>0</v>
      </c>
      <c r="AG26">
        <v>6.5</v>
      </c>
      <c r="AH26">
        <v>1</v>
      </c>
      <c r="AI26">
        <v>20.5</v>
      </c>
      <c r="AJ26">
        <v>1</v>
      </c>
      <c r="AK26">
        <v>0.45</v>
      </c>
      <c r="AL26">
        <v>1</v>
      </c>
      <c r="AM26">
        <v>74.099999999999994</v>
      </c>
      <c r="AN26">
        <v>368.7</v>
      </c>
      <c r="AO26">
        <v>44.5</v>
      </c>
      <c r="AP26">
        <v>31.3</v>
      </c>
      <c r="AQ26">
        <v>60</v>
      </c>
      <c r="AR26">
        <v>47</v>
      </c>
      <c r="AS26">
        <v>186</v>
      </c>
      <c r="AT26">
        <v>3</v>
      </c>
      <c r="AU26">
        <v>3905</v>
      </c>
      <c r="AV26" s="48">
        <v>8241.1474675033623</v>
      </c>
      <c r="AW26" s="48">
        <v>8045.2328159645231</v>
      </c>
      <c r="AX26">
        <v>1</v>
      </c>
      <c r="AY26">
        <v>59.177089691162109</v>
      </c>
      <c r="AZ26">
        <v>0</v>
      </c>
      <c r="BA26">
        <v>0</v>
      </c>
      <c r="BB26">
        <v>0</v>
      </c>
      <c r="BC26">
        <v>0</v>
      </c>
      <c r="BD26">
        <v>1</v>
      </c>
      <c r="BE26">
        <v>98.451324462890625</v>
      </c>
      <c r="BF26">
        <v>94.5606689453125</v>
      </c>
      <c r="BG26">
        <v>1032.786865234375</v>
      </c>
      <c r="BH26">
        <v>10692.2412109375</v>
      </c>
      <c r="BI26">
        <v>12570.5185546875</v>
      </c>
      <c r="BJ26">
        <v>4.797389030456543</v>
      </c>
      <c r="BK26">
        <v>11.528925895690918</v>
      </c>
      <c r="BL26">
        <v>24.183006286621094</v>
      </c>
      <c r="BM26">
        <v>0.86956518888473511</v>
      </c>
      <c r="BN26">
        <v>186.83332824707031</v>
      </c>
      <c r="BO26">
        <v>-0.97193892449140551</v>
      </c>
      <c r="BP26">
        <v>24773.673828125</v>
      </c>
      <c r="BQ26">
        <v>20.854642868041992</v>
      </c>
      <c r="BS26">
        <v>0.69358944892883301</v>
      </c>
      <c r="BT26">
        <v>0.40331140160560608</v>
      </c>
      <c r="BU26">
        <v>1.9316493272781372</v>
      </c>
      <c r="BV26">
        <v>86.605819702148438</v>
      </c>
      <c r="BW26">
        <v>253.87391662597656</v>
      </c>
      <c r="BX26">
        <v>0</v>
      </c>
      <c r="BY26">
        <v>1</v>
      </c>
      <c r="BZ26">
        <v>9314.75390625</v>
      </c>
      <c r="CA26">
        <v>7922.95068359375</v>
      </c>
      <c r="CB26">
        <v>1.2311611175537109</v>
      </c>
      <c r="CC26">
        <v>10.984929084777832</v>
      </c>
      <c r="CD26">
        <v>73.275863647460938</v>
      </c>
      <c r="CE26">
        <v>8.2125606536865234</v>
      </c>
      <c r="CF26">
        <v>11.690821647644043</v>
      </c>
      <c r="CG26">
        <v>0</v>
      </c>
      <c r="CH26">
        <v>1.2560386657714844</v>
      </c>
      <c r="CI26">
        <v>9309.66015625</v>
      </c>
      <c r="CJ26" s="48">
        <v>1120</v>
      </c>
      <c r="CK26" s="25">
        <f>ABS(J26-'PO_valitsin (FI)'!$D$8)</f>
        <v>0.5</v>
      </c>
      <c r="CR26" s="67">
        <f>ABS(Q26-'PO_valitsin (FI)'!$E$8)</f>
        <v>12.100000000000009</v>
      </c>
      <c r="EN26" s="7">
        <f>ABS(BO26-'PO_valitsin (FI)'!$F$8)</f>
        <v>1.2337158486247062</v>
      </c>
      <c r="EO26" s="7">
        <f>ABS(BP26-'PO_valitsin (FI)'!$G$8)</f>
        <v>1699.27734375</v>
      </c>
      <c r="ES26" s="7">
        <f>ABS(BT26-'PO_valitsin (FI)'!$H$8)</f>
        <v>0.21514751017093658</v>
      </c>
      <c r="FI26" s="7">
        <f>ABS(CJ26-'PO_valitsin (FI)'!$J$8)</f>
        <v>811</v>
      </c>
      <c r="FJ26" s="3">
        <f>IF($B26='PO_valitsin (FI)'!$C$8,100000,PO!CK26/PO!J$297*'PO_valitsin (FI)'!D$5)</f>
        <v>2.2884467032258323E-2</v>
      </c>
      <c r="FQ26" s="3">
        <f>IF($B26='PO_valitsin (FI)'!$C$8,100000,PO!CR26/PO!Q$297*'PO_valitsin (FI)'!E$5)</f>
        <v>5.7228395562517298E-2</v>
      </c>
      <c r="HM26" s="3">
        <f>IF($B26='PO_valitsin (FI)'!$C$8,100000,PO!EN26/PO!BO$297*'PO_valitsin (FI)'!F$5)</f>
        <v>0.10228054558999382</v>
      </c>
      <c r="HN26" s="3">
        <f>IF($B26='PO_valitsin (FI)'!$C$8,100000,PO!EO26/PO!BP$297*'PO_valitsin (FI)'!G$5)</f>
        <v>6.010410690954103E-2</v>
      </c>
      <c r="HR26" s="3">
        <f>IF($B26='PO_valitsin (FI)'!$C$8,100000,PO!ES26/PO!BT$297*'PO_valitsin (FI)'!H$5)</f>
        <v>3.212444612758425E-2</v>
      </c>
      <c r="IF26" s="3">
        <f>IF($B26='PO_valitsin (FI)'!$C$8,100000,PO!FG26/PO!CH$297*'PO_valitsin (FI)'!I$5)</f>
        <v>0</v>
      </c>
      <c r="IH26" s="3">
        <f>IF($B26='PO_valitsin (FI)'!$C$8,100000,PO!FI26/PO!CJ$297*'PO_valitsin (FI)'!J$5)</f>
        <v>7.9069613835378444E-2</v>
      </c>
      <c r="II26" s="49">
        <f t="shared" si="0"/>
        <v>0.3536915774572732</v>
      </c>
      <c r="IJ26" s="13">
        <f t="shared" si="1"/>
        <v>21</v>
      </c>
      <c r="IK26" s="14">
        <f t="shared" si="3"/>
        <v>2.4000000000000008E-9</v>
      </c>
      <c r="IL26" s="68" t="str">
        <f t="shared" si="2"/>
        <v>Hattula</v>
      </c>
    </row>
    <row r="27" spans="1:246" x14ac:dyDescent="0.2">
      <c r="A27">
        <v>2019</v>
      </c>
      <c r="B27" t="s">
        <v>201</v>
      </c>
      <c r="C27" t="s">
        <v>202</v>
      </c>
      <c r="D27" t="s">
        <v>203</v>
      </c>
      <c r="E27" t="s">
        <v>154</v>
      </c>
      <c r="F27" t="s">
        <v>158</v>
      </c>
      <c r="G27" t="s">
        <v>159</v>
      </c>
      <c r="H27" t="s">
        <v>103</v>
      </c>
      <c r="I27" t="s">
        <v>104</v>
      </c>
      <c r="J27">
        <v>44.200000762939453</v>
      </c>
      <c r="K27">
        <v>389.3599853515625</v>
      </c>
      <c r="L27">
        <v>122.80000305175781</v>
      </c>
      <c r="M27">
        <v>8260</v>
      </c>
      <c r="N27">
        <v>21.200000762939453</v>
      </c>
      <c r="O27">
        <v>-1.8999999761581421</v>
      </c>
      <c r="P27">
        <v>-152</v>
      </c>
      <c r="Q27">
        <v>64.600000000000009</v>
      </c>
      <c r="R27">
        <v>6.1000000000000005</v>
      </c>
      <c r="S27">
        <v>178</v>
      </c>
      <c r="T27">
        <v>0</v>
      </c>
      <c r="U27">
        <v>3953.1</v>
      </c>
      <c r="V27">
        <v>12.98</v>
      </c>
      <c r="W27">
        <v>966</v>
      </c>
      <c r="X27">
        <v>641</v>
      </c>
      <c r="Y27">
        <v>538</v>
      </c>
      <c r="Z27">
        <v>730</v>
      </c>
      <c r="AA27">
        <v>487</v>
      </c>
      <c r="AB27">
        <v>1573</v>
      </c>
      <c r="AC27">
        <v>16.381502151489258</v>
      </c>
      <c r="AD27">
        <v>0</v>
      </c>
      <c r="AE27">
        <v>0</v>
      </c>
      <c r="AF27">
        <v>2.1</v>
      </c>
      <c r="AG27">
        <v>3.5</v>
      </c>
      <c r="AH27">
        <v>0</v>
      </c>
      <c r="AI27">
        <v>21.5</v>
      </c>
      <c r="AJ27">
        <v>1.25</v>
      </c>
      <c r="AK27">
        <v>0.45</v>
      </c>
      <c r="AL27">
        <v>1.05</v>
      </c>
      <c r="AM27">
        <v>48.5</v>
      </c>
      <c r="AN27">
        <v>328.9</v>
      </c>
      <c r="AO27">
        <v>47</v>
      </c>
      <c r="AP27">
        <v>24.8</v>
      </c>
      <c r="AQ27">
        <v>63</v>
      </c>
      <c r="AR27">
        <v>43</v>
      </c>
      <c r="AS27">
        <v>379</v>
      </c>
      <c r="AT27">
        <v>2.3330000000000002</v>
      </c>
      <c r="AU27">
        <v>6370</v>
      </c>
      <c r="AV27" s="48">
        <v>9144.7214363438525</v>
      </c>
      <c r="AW27" s="48">
        <v>8995.5947136563882</v>
      </c>
      <c r="AX27">
        <v>1</v>
      </c>
      <c r="AY27">
        <v>67.909591674804688</v>
      </c>
      <c r="AZ27">
        <v>0</v>
      </c>
      <c r="BA27">
        <v>0</v>
      </c>
      <c r="BB27">
        <v>0</v>
      </c>
      <c r="BC27">
        <v>0</v>
      </c>
      <c r="BD27">
        <v>1</v>
      </c>
      <c r="BE27">
        <v>100</v>
      </c>
      <c r="BF27">
        <v>63.517059326171875</v>
      </c>
      <c r="BG27">
        <v>747.4949951171875</v>
      </c>
      <c r="BH27">
        <v>11148.0693359375</v>
      </c>
      <c r="BI27">
        <v>17891.453125</v>
      </c>
      <c r="BJ27">
        <v>2.9299635887145996</v>
      </c>
      <c r="BK27">
        <v>-2.0035381317138672</v>
      </c>
      <c r="BL27">
        <v>20</v>
      </c>
      <c r="BM27">
        <v>-18.181818008422852</v>
      </c>
      <c r="BN27">
        <v>203.80000305175781</v>
      </c>
      <c r="BO27">
        <v>-2.2488657206296923</v>
      </c>
      <c r="BP27">
        <v>24409.96484375</v>
      </c>
      <c r="BQ27">
        <v>29.180028915405273</v>
      </c>
      <c r="BS27">
        <v>0.67578691244125366</v>
      </c>
      <c r="BT27">
        <v>0.4237288236618042</v>
      </c>
      <c r="BU27">
        <v>2.8692493438720703</v>
      </c>
      <c r="BV27">
        <v>56.900726318359375</v>
      </c>
      <c r="BW27">
        <v>219.2493896484375</v>
      </c>
      <c r="BX27">
        <v>0</v>
      </c>
      <c r="BY27">
        <v>1</v>
      </c>
      <c r="BZ27">
        <v>8677.3544921875</v>
      </c>
      <c r="CA27">
        <v>5406.8134765625</v>
      </c>
      <c r="CB27">
        <v>1.3075060844421387</v>
      </c>
      <c r="CC27">
        <v>10.254237174987793</v>
      </c>
      <c r="CD27">
        <v>62.962963104248047</v>
      </c>
      <c r="CE27">
        <v>7.5560803413391113</v>
      </c>
      <c r="CF27">
        <v>7.2018890380859375</v>
      </c>
      <c r="CG27">
        <v>0.35419127345085144</v>
      </c>
      <c r="CH27">
        <v>0.8264462947845459</v>
      </c>
      <c r="CI27">
        <v>9887.66796875</v>
      </c>
      <c r="CJ27" s="48">
        <v>914</v>
      </c>
      <c r="CK27" s="25">
        <f>ABS(J27-'PO_valitsin (FI)'!$D$8)</f>
        <v>0</v>
      </c>
      <c r="CR27" s="67">
        <f>ABS(Q27-'PO_valitsin (FI)'!$E$8)</f>
        <v>23.200000000000003</v>
      </c>
      <c r="EN27" s="7">
        <f>ABS(BO27-'PO_valitsin (FI)'!$F$8)</f>
        <v>2.510642644762993</v>
      </c>
      <c r="EO27" s="7">
        <f>ABS(BP27-'PO_valitsin (FI)'!$G$8)</f>
        <v>1335.568359375</v>
      </c>
      <c r="ES27" s="7">
        <f>ABS(BT27-'PO_valitsin (FI)'!$H$8)</f>
        <v>0.2355649322271347</v>
      </c>
      <c r="FI27" s="7">
        <f>ABS(CJ27-'PO_valitsin (FI)'!$J$8)</f>
        <v>1017</v>
      </c>
      <c r="FJ27" s="3">
        <f>IF($B27='PO_valitsin (FI)'!$C$8,100000,PO!CK27/PO!J$297*'PO_valitsin (FI)'!D$5)</f>
        <v>0</v>
      </c>
      <c r="FQ27" s="3">
        <f>IF($B27='PO_valitsin (FI)'!$C$8,100000,PO!CR27/PO!Q$297*'PO_valitsin (FI)'!E$5)</f>
        <v>0.10972717165705789</v>
      </c>
      <c r="HM27" s="3">
        <f>IF($B27='PO_valitsin (FI)'!$C$8,100000,PO!EN27/PO!BO$297*'PO_valitsin (FI)'!F$5)</f>
        <v>0.20814347142749476</v>
      </c>
      <c r="HN27" s="3">
        <f>IF($B27='PO_valitsin (FI)'!$C$8,100000,PO!EO27/PO!BP$297*'PO_valitsin (FI)'!G$5)</f>
        <v>4.7239577313334204E-2</v>
      </c>
      <c r="HR27" s="3">
        <f>IF($B27='PO_valitsin (FI)'!$C$8,100000,PO!ES27/PO!BT$297*'PO_valitsin (FI)'!H$5)</f>
        <v>3.5173044618858305E-2</v>
      </c>
      <c r="IF27" s="3">
        <f>IF($B27='PO_valitsin (FI)'!$C$8,100000,PO!FG27/PO!CH$297*'PO_valitsin (FI)'!I$5)</f>
        <v>0</v>
      </c>
      <c r="IH27" s="3">
        <f>IF($B27='PO_valitsin (FI)'!$C$8,100000,PO!FI27/PO!CJ$297*'PO_valitsin (FI)'!J$5)</f>
        <v>9.9153880728211949E-2</v>
      </c>
      <c r="II27" s="49">
        <f t="shared" si="0"/>
        <v>0.49943714824495711</v>
      </c>
      <c r="IJ27" s="13">
        <f t="shared" si="1"/>
        <v>64</v>
      </c>
      <c r="IK27" s="14">
        <f t="shared" si="3"/>
        <v>2.5000000000000009E-9</v>
      </c>
      <c r="IL27" s="68" t="str">
        <f t="shared" si="2"/>
        <v>Hausjärvi</v>
      </c>
    </row>
    <row r="28" spans="1:246" x14ac:dyDescent="0.2">
      <c r="A28">
        <v>2019</v>
      </c>
      <c r="B28" t="s">
        <v>204</v>
      </c>
      <c r="C28" t="s">
        <v>205</v>
      </c>
      <c r="D28" t="s">
        <v>111</v>
      </c>
      <c r="E28" t="s">
        <v>112</v>
      </c>
      <c r="F28" t="s">
        <v>113</v>
      </c>
      <c r="G28" t="s">
        <v>114</v>
      </c>
      <c r="H28" t="s">
        <v>143</v>
      </c>
      <c r="I28" t="s">
        <v>144</v>
      </c>
      <c r="J28">
        <v>50.700000762939453</v>
      </c>
      <c r="K28">
        <v>675.989990234375</v>
      </c>
      <c r="L28">
        <v>178.10000610351563</v>
      </c>
      <c r="M28">
        <v>18667</v>
      </c>
      <c r="N28">
        <v>27.600000381469727</v>
      </c>
      <c r="O28">
        <v>-1.2000000476837158</v>
      </c>
      <c r="P28">
        <v>-110</v>
      </c>
      <c r="Q28">
        <v>91.100000000000009</v>
      </c>
      <c r="R28">
        <v>14.4</v>
      </c>
      <c r="S28">
        <v>261</v>
      </c>
      <c r="T28">
        <v>0</v>
      </c>
      <c r="U28">
        <v>3664.4</v>
      </c>
      <c r="V28">
        <v>12.18</v>
      </c>
      <c r="W28">
        <v>868</v>
      </c>
      <c r="X28">
        <v>213</v>
      </c>
      <c r="Y28">
        <v>824</v>
      </c>
      <c r="Z28">
        <v>305</v>
      </c>
      <c r="AA28">
        <v>554</v>
      </c>
      <c r="AB28">
        <v>1140</v>
      </c>
      <c r="AC28">
        <v>15.305935859680176</v>
      </c>
      <c r="AD28">
        <v>1.2</v>
      </c>
      <c r="AE28">
        <v>1.1000000000000001</v>
      </c>
      <c r="AF28">
        <v>3</v>
      </c>
      <c r="AG28">
        <v>3.7</v>
      </c>
      <c r="AH28">
        <v>0</v>
      </c>
      <c r="AI28">
        <v>20.5</v>
      </c>
      <c r="AJ28">
        <v>1</v>
      </c>
      <c r="AK28">
        <v>0.5</v>
      </c>
      <c r="AL28">
        <v>1</v>
      </c>
      <c r="AM28">
        <v>71.599999999999994</v>
      </c>
      <c r="AN28">
        <v>301.89999999999998</v>
      </c>
      <c r="AO28">
        <v>44.6</v>
      </c>
      <c r="AP28">
        <v>23.5</v>
      </c>
      <c r="AQ28">
        <v>108</v>
      </c>
      <c r="AR28">
        <v>34</v>
      </c>
      <c r="AS28">
        <v>477</v>
      </c>
      <c r="AT28">
        <v>4.1669999999999998</v>
      </c>
      <c r="AU28">
        <v>7885</v>
      </c>
      <c r="AV28" s="48">
        <v>8956.8077810748437</v>
      </c>
      <c r="AW28" s="48">
        <v>8803.4078364565594</v>
      </c>
      <c r="AX28">
        <v>1</v>
      </c>
      <c r="AY28">
        <v>116.44166564941406</v>
      </c>
      <c r="AZ28">
        <v>0</v>
      </c>
      <c r="BA28">
        <v>0</v>
      </c>
      <c r="BB28">
        <v>0</v>
      </c>
      <c r="BC28">
        <v>0</v>
      </c>
      <c r="BD28">
        <v>1</v>
      </c>
      <c r="BE28">
        <v>91.439689636230469</v>
      </c>
      <c r="BF28">
        <v>100</v>
      </c>
      <c r="BG28">
        <v>584.95819091796875</v>
      </c>
      <c r="BH28">
        <v>12392.8203125</v>
      </c>
      <c r="BI28">
        <v>13777.796875</v>
      </c>
      <c r="BJ28">
        <v>2.7539937496185303</v>
      </c>
      <c r="BK28">
        <v>-6.8741888999938965</v>
      </c>
      <c r="BL28">
        <v>22.128850936889648</v>
      </c>
      <c r="BM28">
        <v>-13.245033264160156</v>
      </c>
      <c r="BN28">
        <v>299.20001220703125</v>
      </c>
      <c r="BO28">
        <v>-2.6599419593811033</v>
      </c>
      <c r="BP28">
        <v>23118.205078125</v>
      </c>
      <c r="BQ28">
        <v>38.845127105712891</v>
      </c>
      <c r="BS28">
        <v>0.59473937749862671</v>
      </c>
      <c r="BT28">
        <v>0.21963892877101898</v>
      </c>
      <c r="BU28">
        <v>3.7124338150024414</v>
      </c>
      <c r="BV28">
        <v>129.37269592285156</v>
      </c>
      <c r="BW28">
        <v>429.7958984375</v>
      </c>
      <c r="BX28">
        <v>0</v>
      </c>
      <c r="BY28">
        <v>1</v>
      </c>
      <c r="BZ28">
        <v>9864.90234375</v>
      </c>
      <c r="CA28">
        <v>8873.2587890625</v>
      </c>
      <c r="CB28">
        <v>0.70177316665649414</v>
      </c>
      <c r="CC28">
        <v>7.183800220489502</v>
      </c>
      <c r="CD28">
        <v>118.32061004638672</v>
      </c>
      <c r="CE28">
        <v>11.558538436889648</v>
      </c>
      <c r="CF28">
        <v>17.673377990722656</v>
      </c>
      <c r="CG28">
        <v>0.2982848584651947</v>
      </c>
      <c r="CH28">
        <v>2.2371363639831543</v>
      </c>
      <c r="CI28">
        <v>10091.24609375</v>
      </c>
      <c r="CJ28" s="48">
        <v>1500</v>
      </c>
      <c r="CK28" s="25">
        <f>ABS(J28-'PO_valitsin (FI)'!$D$8)</f>
        <v>6.5</v>
      </c>
      <c r="CR28" s="67">
        <f>ABS(Q28-'PO_valitsin (FI)'!$E$8)</f>
        <v>3.2999999999999972</v>
      </c>
      <c r="EN28" s="7">
        <f>ABS(BO28-'PO_valitsin (FI)'!$F$8)</f>
        <v>2.9217188835144041</v>
      </c>
      <c r="EO28" s="7">
        <f>ABS(BP28-'PO_valitsin (FI)'!$G$8)</f>
        <v>43.80859375</v>
      </c>
      <c r="ES28" s="7">
        <f>ABS(BT28-'PO_valitsin (FI)'!$H$8)</f>
        <v>3.1475037336349487E-2</v>
      </c>
      <c r="FI28" s="7">
        <f>ABS(CJ28-'PO_valitsin (FI)'!$J$8)</f>
        <v>431</v>
      </c>
      <c r="FJ28" s="3">
        <f>IF($B28='PO_valitsin (FI)'!$C$8,100000,PO!CK28/PO!J$297*'PO_valitsin (FI)'!D$5)</f>
        <v>0.29749807141935819</v>
      </c>
      <c r="FQ28" s="3">
        <f>IF($B28='PO_valitsin (FI)'!$C$8,100000,PO!CR28/PO!Q$297*'PO_valitsin (FI)'!E$5)</f>
        <v>1.5607744244322876E-2</v>
      </c>
      <c r="HM28" s="3">
        <f>IF($B28='PO_valitsin (FI)'!$C$8,100000,PO!EN28/PO!BO$297*'PO_valitsin (FI)'!F$5)</f>
        <v>0.24222352480886858</v>
      </c>
      <c r="HN28" s="3">
        <f>IF($B28='PO_valitsin (FI)'!$C$8,100000,PO!EO28/PO!BP$297*'PO_valitsin (FI)'!G$5)</f>
        <v>1.5495271634093136E-3</v>
      </c>
      <c r="HR28" s="3">
        <f>IF($B28='PO_valitsin (FI)'!$C$8,100000,PO!ES28/PO!BT$297*'PO_valitsin (FI)'!H$5)</f>
        <v>4.6996506744229564E-3</v>
      </c>
      <c r="IF28" s="3">
        <f>IF($B28='PO_valitsin (FI)'!$C$8,100000,PO!FG28/PO!CH$297*'PO_valitsin (FI)'!I$5)</f>
        <v>0</v>
      </c>
      <c r="IH28" s="3">
        <f>IF($B28='PO_valitsin (FI)'!$C$8,100000,PO!FI28/PO!CJ$297*'PO_valitsin (FI)'!J$5)</f>
        <v>4.2020966168986582E-2</v>
      </c>
      <c r="II28" s="49">
        <f t="shared" si="0"/>
        <v>0.60359948707936839</v>
      </c>
      <c r="IJ28" s="13">
        <f t="shared" si="1"/>
        <v>97</v>
      </c>
      <c r="IK28" s="14">
        <f t="shared" si="3"/>
        <v>2.6000000000000009E-9</v>
      </c>
      <c r="IL28" s="68" t="str">
        <f t="shared" si="2"/>
        <v>Heinola</v>
      </c>
    </row>
    <row r="29" spans="1:246" x14ac:dyDescent="0.2">
      <c r="A29">
        <v>2019</v>
      </c>
      <c r="B29" t="s">
        <v>206</v>
      </c>
      <c r="C29" t="s">
        <v>207</v>
      </c>
      <c r="D29" t="s">
        <v>208</v>
      </c>
      <c r="E29" t="s">
        <v>209</v>
      </c>
      <c r="F29" t="s">
        <v>210</v>
      </c>
      <c r="G29" t="s">
        <v>211</v>
      </c>
      <c r="H29" t="s">
        <v>103</v>
      </c>
      <c r="I29" t="s">
        <v>104</v>
      </c>
      <c r="J29">
        <v>54</v>
      </c>
      <c r="K29">
        <v>1029.9599609375</v>
      </c>
      <c r="L29">
        <v>212</v>
      </c>
      <c r="M29">
        <v>3254</v>
      </c>
      <c r="N29">
        <v>3.2000000476837158</v>
      </c>
      <c r="O29">
        <v>-2.2999999523162842</v>
      </c>
      <c r="P29">
        <v>-24</v>
      </c>
      <c r="Q29">
        <v>43.800000000000004</v>
      </c>
      <c r="R29">
        <v>14.4</v>
      </c>
      <c r="S29">
        <v>325</v>
      </c>
      <c r="T29">
        <v>0</v>
      </c>
      <c r="U29">
        <v>3673.6</v>
      </c>
      <c r="V29">
        <v>11.48</v>
      </c>
      <c r="W29">
        <v>1128</v>
      </c>
      <c r="X29">
        <v>2000</v>
      </c>
      <c r="Y29">
        <v>513</v>
      </c>
      <c r="Z29">
        <v>1711</v>
      </c>
      <c r="AA29">
        <v>595</v>
      </c>
      <c r="AB29">
        <v>2319</v>
      </c>
      <c r="AC29">
        <v>14.222222328186035</v>
      </c>
      <c r="AD29">
        <v>0</v>
      </c>
      <c r="AE29">
        <v>3.1</v>
      </c>
      <c r="AF29">
        <v>0</v>
      </c>
      <c r="AG29">
        <v>3.8</v>
      </c>
      <c r="AH29">
        <v>0</v>
      </c>
      <c r="AI29">
        <v>21</v>
      </c>
      <c r="AJ29">
        <v>1.1499999999999999</v>
      </c>
      <c r="AK29">
        <v>0.6</v>
      </c>
      <c r="AL29">
        <v>1.4</v>
      </c>
      <c r="AM29">
        <v>74.099999999999994</v>
      </c>
      <c r="AN29">
        <v>271.8</v>
      </c>
      <c r="AO29">
        <v>41.7</v>
      </c>
      <c r="AP29">
        <v>20.7</v>
      </c>
      <c r="AQ29">
        <v>65</v>
      </c>
      <c r="AR29">
        <v>123</v>
      </c>
      <c r="AS29">
        <v>926</v>
      </c>
      <c r="AT29">
        <v>1.167</v>
      </c>
      <c r="AU29">
        <v>8955</v>
      </c>
      <c r="AV29" s="48">
        <v>13459.361058601135</v>
      </c>
      <c r="AW29" s="48">
        <v>13637.822937625755</v>
      </c>
      <c r="AX29">
        <v>1</v>
      </c>
      <c r="AY29">
        <v>70.920997619628906</v>
      </c>
      <c r="AZ29">
        <v>0</v>
      </c>
      <c r="BA29">
        <v>0</v>
      </c>
      <c r="BB29">
        <v>0</v>
      </c>
      <c r="BC29">
        <v>0</v>
      </c>
      <c r="BD29">
        <v>1</v>
      </c>
      <c r="BE29">
        <v>40</v>
      </c>
      <c r="BF29">
        <v>100</v>
      </c>
      <c r="BG29">
        <v>601.85186767578125</v>
      </c>
      <c r="BH29">
        <v>12495.626953125</v>
      </c>
      <c r="BI29">
        <v>13307.841796875</v>
      </c>
      <c r="BJ29">
        <v>2.4593729972839355</v>
      </c>
      <c r="BK29">
        <v>2.6131582260131836</v>
      </c>
      <c r="BL29">
        <v>23.4375</v>
      </c>
      <c r="BM29">
        <v>22.222221374511719</v>
      </c>
      <c r="BN29">
        <v>84.666664123535156</v>
      </c>
      <c r="BO29">
        <v>-2.9619011402130129</v>
      </c>
      <c r="BP29">
        <v>19978.619140625</v>
      </c>
      <c r="BQ29">
        <v>53.166152954101563</v>
      </c>
      <c r="BS29">
        <v>0.62692070007324219</v>
      </c>
      <c r="BT29">
        <v>0.24585126340389252</v>
      </c>
      <c r="BU29">
        <v>2.6736323833465576</v>
      </c>
      <c r="BV29">
        <v>123.84757232666016</v>
      </c>
      <c r="BW29">
        <v>245.5439453125</v>
      </c>
      <c r="BX29">
        <v>0</v>
      </c>
      <c r="BY29">
        <v>1</v>
      </c>
      <c r="BZ29">
        <v>9861.111328125</v>
      </c>
      <c r="CA29">
        <v>9259.2587890625</v>
      </c>
      <c r="CB29">
        <v>0.67609095573425293</v>
      </c>
      <c r="CC29">
        <v>6.8838353157043457</v>
      </c>
      <c r="CD29">
        <v>118.18181610107422</v>
      </c>
      <c r="CE29">
        <v>11.607142448425293</v>
      </c>
      <c r="CF29">
        <v>12.5</v>
      </c>
      <c r="CG29">
        <v>1.3392857313156128</v>
      </c>
      <c r="CH29">
        <v>3.5714285373687744</v>
      </c>
      <c r="CI29">
        <v>14236.486328125</v>
      </c>
      <c r="CJ29" s="48">
        <v>253</v>
      </c>
      <c r="CK29" s="25">
        <f>ABS(J29-'PO_valitsin (FI)'!$D$8)</f>
        <v>9.7999992370605469</v>
      </c>
      <c r="CR29" s="67">
        <f>ABS(Q29-'PO_valitsin (FI)'!$E$8)</f>
        <v>44.000000000000007</v>
      </c>
      <c r="EN29" s="7">
        <f>ABS(BO29-'PO_valitsin (FI)'!$F$8)</f>
        <v>3.2236780643463137</v>
      </c>
      <c r="EO29" s="7">
        <f>ABS(BP29-'PO_valitsin (FI)'!$G$8)</f>
        <v>3095.77734375</v>
      </c>
      <c r="ES29" s="7">
        <f>ABS(BT29-'PO_valitsin (FI)'!$H$8)</f>
        <v>5.7687371969223022E-2</v>
      </c>
      <c r="FI29" s="7">
        <f>ABS(CJ29-'PO_valitsin (FI)'!$J$8)</f>
        <v>1678</v>
      </c>
      <c r="FJ29" s="3">
        <f>IF($B29='PO_valitsin (FI)'!$C$8,100000,PO!CK29/PO!J$297*'PO_valitsin (FI)'!D$5)</f>
        <v>0.44853551891333759</v>
      </c>
      <c r="FQ29" s="3">
        <f>IF($B29='PO_valitsin (FI)'!$C$8,100000,PO!CR29/PO!Q$297*'PO_valitsin (FI)'!E$5)</f>
        <v>0.2081032565909719</v>
      </c>
      <c r="HM29" s="3">
        <f>IF($B29='PO_valitsin (FI)'!$C$8,100000,PO!EN29/PO!BO$297*'PO_valitsin (FI)'!F$5)</f>
        <v>0.26725728748268374</v>
      </c>
      <c r="HN29" s="3">
        <f>IF($B29='PO_valitsin (FI)'!$C$8,100000,PO!EO29/PO!BP$297*'PO_valitsin (FI)'!G$5)</f>
        <v>0.10949886027801925</v>
      </c>
      <c r="HR29" s="3">
        <f>IF($B29='PO_valitsin (FI)'!$C$8,100000,PO!ES29/PO!BT$297*'PO_valitsin (FI)'!H$5)</f>
        <v>8.613508339440485E-3</v>
      </c>
      <c r="IF29" s="3">
        <f>IF($B29='PO_valitsin (FI)'!$C$8,100000,PO!FG29/PO!CH$297*'PO_valitsin (FI)'!I$5)</f>
        <v>0</v>
      </c>
      <c r="IH29" s="3">
        <f>IF($B29='PO_valitsin (FI)'!$C$8,100000,PO!FI29/PO!CJ$297*'PO_valitsin (FI)'!J$5)</f>
        <v>0.16359902837948834</v>
      </c>
      <c r="II29" s="49">
        <f t="shared" si="0"/>
        <v>1.2056074626839413</v>
      </c>
      <c r="IJ29" s="13">
        <f t="shared" si="1"/>
        <v>221</v>
      </c>
      <c r="IK29" s="14">
        <f t="shared" si="3"/>
        <v>2.700000000000001E-9</v>
      </c>
      <c r="IL29" s="68" t="str">
        <f t="shared" si="2"/>
        <v>Heinävesi</v>
      </c>
    </row>
    <row r="30" spans="1:246" x14ac:dyDescent="0.2">
      <c r="A30">
        <v>2019</v>
      </c>
      <c r="B30" t="s">
        <v>141</v>
      </c>
      <c r="C30" t="s">
        <v>212</v>
      </c>
      <c r="D30" t="s">
        <v>141</v>
      </c>
      <c r="E30" t="s">
        <v>142</v>
      </c>
      <c r="F30" t="s">
        <v>119</v>
      </c>
      <c r="G30" t="s">
        <v>120</v>
      </c>
      <c r="H30" t="s">
        <v>143</v>
      </c>
      <c r="I30" t="s">
        <v>144</v>
      </c>
      <c r="J30">
        <v>40.799999237060547</v>
      </c>
      <c r="K30">
        <v>214.25</v>
      </c>
      <c r="L30">
        <v>103.19999694824219</v>
      </c>
      <c r="M30">
        <v>653835</v>
      </c>
      <c r="N30">
        <v>3051.699951171875</v>
      </c>
      <c r="O30">
        <v>0.89999997615814209</v>
      </c>
      <c r="P30">
        <v>1726</v>
      </c>
      <c r="Q30">
        <v>100</v>
      </c>
      <c r="R30">
        <v>9.1</v>
      </c>
      <c r="S30">
        <v>76</v>
      </c>
      <c r="T30">
        <v>1</v>
      </c>
      <c r="U30">
        <v>5343.4</v>
      </c>
      <c r="V30">
        <v>16.3</v>
      </c>
      <c r="W30">
        <v>529</v>
      </c>
      <c r="X30">
        <v>11</v>
      </c>
      <c r="Y30">
        <v>564</v>
      </c>
      <c r="Z30">
        <v>124</v>
      </c>
      <c r="AA30">
        <v>410</v>
      </c>
      <c r="AB30">
        <v>2901</v>
      </c>
      <c r="AC30">
        <v>18.350296020507813</v>
      </c>
      <c r="AD30">
        <v>0.5</v>
      </c>
      <c r="AE30">
        <v>1</v>
      </c>
      <c r="AF30">
        <v>2</v>
      </c>
      <c r="AG30">
        <v>3.9</v>
      </c>
      <c r="AH30">
        <v>1</v>
      </c>
      <c r="AI30">
        <v>18</v>
      </c>
      <c r="AJ30">
        <v>0.93</v>
      </c>
      <c r="AK30">
        <v>0.41</v>
      </c>
      <c r="AL30">
        <v>0.93</v>
      </c>
      <c r="AM30">
        <v>69.400000000000006</v>
      </c>
      <c r="AN30">
        <v>465.2</v>
      </c>
      <c r="AO30">
        <v>32.299999999999997</v>
      </c>
      <c r="AP30">
        <v>44.4</v>
      </c>
      <c r="AQ30">
        <v>38</v>
      </c>
      <c r="AR30">
        <v>13</v>
      </c>
      <c r="AS30">
        <v>226</v>
      </c>
      <c r="AT30">
        <v>4.6669999999999998</v>
      </c>
      <c r="AU30">
        <v>5600</v>
      </c>
      <c r="AV30" s="48">
        <v>9718.2711960592915</v>
      </c>
      <c r="AW30" s="48">
        <v>10090.533864453666</v>
      </c>
      <c r="AX30">
        <v>1</v>
      </c>
      <c r="AY30">
        <v>0</v>
      </c>
      <c r="AZ30">
        <v>0</v>
      </c>
      <c r="BA30">
        <v>1</v>
      </c>
      <c r="BB30">
        <v>1</v>
      </c>
      <c r="BC30">
        <v>1</v>
      </c>
      <c r="BD30">
        <v>0</v>
      </c>
      <c r="BE30">
        <v>97.252647399902344</v>
      </c>
      <c r="BF30">
        <v>87.485282897949219</v>
      </c>
      <c r="BG30">
        <v>1384.7791748046875</v>
      </c>
      <c r="BH30">
        <v>12545.0341796875</v>
      </c>
      <c r="BI30">
        <v>15597.1162109375</v>
      </c>
      <c r="BJ30">
        <v>4.1380906105041504</v>
      </c>
      <c r="BK30">
        <v>2.5351071357727051</v>
      </c>
      <c r="BL30">
        <v>26.02287483215332</v>
      </c>
      <c r="BM30">
        <v>6.7601823806762695</v>
      </c>
      <c r="BN30">
        <v>554.33673095703125</v>
      </c>
      <c r="BO30">
        <v>2.8133868217468261</v>
      </c>
      <c r="BP30">
        <v>29638.4921875</v>
      </c>
      <c r="BQ30">
        <v>6.2462716102600098</v>
      </c>
      <c r="BS30">
        <v>0.35085150599479675</v>
      </c>
      <c r="BT30">
        <v>5.6076836585998535</v>
      </c>
      <c r="BU30">
        <v>16.221065521240234</v>
      </c>
      <c r="BV30">
        <v>205.99998474121094</v>
      </c>
      <c r="BW30">
        <v>1222.260986328125</v>
      </c>
      <c r="BX30">
        <v>1</v>
      </c>
      <c r="BY30">
        <v>25</v>
      </c>
      <c r="BZ30">
        <v>10824.3984375</v>
      </c>
      <c r="CA30">
        <v>8706.25390625</v>
      </c>
      <c r="CB30">
        <v>0.96614587306976318</v>
      </c>
      <c r="CC30">
        <v>5.9172420501708984</v>
      </c>
      <c r="CD30">
        <v>96.074089050292969</v>
      </c>
      <c r="CE30">
        <v>15.653027534484863</v>
      </c>
      <c r="CF30">
        <v>11.941378593444824</v>
      </c>
      <c r="CG30">
        <v>1.0829951763153076</v>
      </c>
      <c r="CH30">
        <v>1.8713328838348389</v>
      </c>
      <c r="CI30">
        <v>10677.3720703125</v>
      </c>
      <c r="CJ30" s="48">
        <v>44688</v>
      </c>
      <c r="CK30" s="25">
        <f>ABS(J30-'PO_valitsin (FI)'!$D$8)</f>
        <v>3.4000015258789063</v>
      </c>
      <c r="CR30" s="67">
        <f>ABS(Q30-'PO_valitsin (FI)'!$E$8)</f>
        <v>12.199999999999989</v>
      </c>
      <c r="EN30" s="7">
        <f>ABS(BO30-'PO_valitsin (FI)'!$F$8)</f>
        <v>2.5516098976135253</v>
      </c>
      <c r="EO30" s="7">
        <f>ABS(BP30-'PO_valitsin (FI)'!$G$8)</f>
        <v>6564.095703125</v>
      </c>
      <c r="ES30" s="7">
        <f>ABS(BT30-'PO_valitsin (FI)'!$H$8)</f>
        <v>5.419519767165184</v>
      </c>
      <c r="FI30" s="7">
        <f>ABS(CJ30-'PO_valitsin (FI)'!$J$8)</f>
        <v>42757</v>
      </c>
      <c r="FJ30" s="3">
        <f>IF($B30='PO_valitsin (FI)'!$C$8,100000,PO!CK30/PO!J$297*'PO_valitsin (FI)'!D$5)</f>
        <v>0.15561444565720767</v>
      </c>
      <c r="FQ30" s="3">
        <f>IF($B30='PO_valitsin (FI)'!$C$8,100000,PO!CR30/PO!Q$297*'PO_valitsin (FI)'!E$5)</f>
        <v>5.7701357509314863E-2</v>
      </c>
      <c r="HM30" s="3">
        <f>IF($B30='PO_valitsin (FI)'!$C$8,100000,PO!EN30/PO!BO$297*'PO_valitsin (FI)'!F$5)</f>
        <v>0.21153983938170939</v>
      </c>
      <c r="HN30" s="3">
        <f>IF($B30='PO_valitsin (FI)'!$C$8,100000,PO!EO30/PO!BP$297*'PO_valitsin (FI)'!G$5)</f>
        <v>0.23217464256566203</v>
      </c>
      <c r="HR30" s="3">
        <f>IF($B30='PO_valitsin (FI)'!$C$8,100000,PO!ES30/PO!BT$297*'PO_valitsin (FI)'!H$5)</f>
        <v>0.80920792743245173</v>
      </c>
      <c r="IF30" s="3">
        <f>IF($B30='PO_valitsin (FI)'!$C$8,100000,PO!FG30/PO!CH$297*'PO_valitsin (FI)'!I$5)</f>
        <v>0</v>
      </c>
      <c r="IH30" s="3">
        <f>IF($B30='PO_valitsin (FI)'!$C$8,100000,PO!FI30/PO!CJ$297*'PO_valitsin (FI)'!J$5)</f>
        <v>4.168655337557678</v>
      </c>
      <c r="II30" s="49">
        <f t="shared" si="0"/>
        <v>5.6348935529040238</v>
      </c>
      <c r="IJ30" s="13">
        <f t="shared" si="1"/>
        <v>274</v>
      </c>
      <c r="IK30" s="14">
        <f t="shared" si="3"/>
        <v>2.8000000000000011E-9</v>
      </c>
      <c r="IL30" s="68" t="str">
        <f t="shared" si="2"/>
        <v>Helsinki</v>
      </c>
    </row>
    <row r="31" spans="1:246" x14ac:dyDescent="0.2">
      <c r="A31">
        <v>2019</v>
      </c>
      <c r="B31" t="s">
        <v>213</v>
      </c>
      <c r="C31" t="s">
        <v>214</v>
      </c>
      <c r="D31" t="s">
        <v>215</v>
      </c>
      <c r="E31" t="s">
        <v>216</v>
      </c>
      <c r="F31" t="s">
        <v>131</v>
      </c>
      <c r="G31" t="s">
        <v>132</v>
      </c>
      <c r="H31" t="s">
        <v>103</v>
      </c>
      <c r="I31" t="s">
        <v>104</v>
      </c>
      <c r="J31">
        <v>52.599998474121094</v>
      </c>
      <c r="K31">
        <v>465.27999877929688</v>
      </c>
      <c r="L31">
        <v>190</v>
      </c>
      <c r="M31">
        <v>2136</v>
      </c>
      <c r="N31">
        <v>4.5999999046325684</v>
      </c>
      <c r="O31">
        <v>-0.69999998807907104</v>
      </c>
      <c r="P31">
        <v>12</v>
      </c>
      <c r="Q31">
        <v>34.9</v>
      </c>
      <c r="R31">
        <v>14.5</v>
      </c>
      <c r="S31">
        <v>180</v>
      </c>
      <c r="T31">
        <v>0</v>
      </c>
      <c r="U31">
        <v>3661.5</v>
      </c>
      <c r="V31">
        <v>11.04</v>
      </c>
      <c r="W31">
        <v>1071</v>
      </c>
      <c r="X31">
        <v>1143</v>
      </c>
      <c r="Y31">
        <v>929</v>
      </c>
      <c r="Z31">
        <v>1060</v>
      </c>
      <c r="AA31">
        <v>886</v>
      </c>
      <c r="AB31">
        <v>1430</v>
      </c>
      <c r="AC31">
        <v>13.285714149475098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20</v>
      </c>
      <c r="AJ31">
        <v>0.95</v>
      </c>
      <c r="AK31">
        <v>0.41</v>
      </c>
      <c r="AL31">
        <v>1.1499999999999999</v>
      </c>
      <c r="AM31">
        <v>66.3</v>
      </c>
      <c r="AN31">
        <v>278.8</v>
      </c>
      <c r="AO31">
        <v>45.5</v>
      </c>
      <c r="AP31">
        <v>19.899999999999999</v>
      </c>
      <c r="AQ31">
        <v>109</v>
      </c>
      <c r="AR31">
        <v>63</v>
      </c>
      <c r="AS31">
        <v>674</v>
      </c>
      <c r="AT31">
        <v>1.5</v>
      </c>
      <c r="AU31">
        <v>10063</v>
      </c>
      <c r="AV31" s="48">
        <v>11792.207792207791</v>
      </c>
      <c r="AW31" s="48">
        <v>12245.026490066226</v>
      </c>
      <c r="AX31">
        <v>0</v>
      </c>
      <c r="AY31">
        <v>85.750144958496094</v>
      </c>
      <c r="AZ31">
        <v>0</v>
      </c>
      <c r="BA31">
        <v>1</v>
      </c>
      <c r="BB31">
        <v>0</v>
      </c>
      <c r="BC31">
        <v>0</v>
      </c>
      <c r="BD31">
        <v>1</v>
      </c>
      <c r="BE31">
        <v>59.615383148193359</v>
      </c>
      <c r="BF31">
        <v>100</v>
      </c>
      <c r="BG31">
        <v>494.38201904296875</v>
      </c>
      <c r="BH31">
        <v>10642.8046875</v>
      </c>
      <c r="BI31">
        <v>13405.189453125</v>
      </c>
      <c r="BJ31">
        <v>2.7625000476837158</v>
      </c>
      <c r="BK31">
        <v>-3.2989192008972168</v>
      </c>
      <c r="BL31">
        <v>23.255813598632813</v>
      </c>
      <c r="BM31">
        <v>23.076923370361328</v>
      </c>
      <c r="BN31">
        <v>86.5</v>
      </c>
      <c r="BO31">
        <v>-3.5430279970169067</v>
      </c>
      <c r="BP31">
        <v>20550.8359375</v>
      </c>
      <c r="BQ31">
        <v>46.748790740966797</v>
      </c>
      <c r="BS31">
        <v>0.64700376987457275</v>
      </c>
      <c r="BT31">
        <v>0.37453183531761169</v>
      </c>
      <c r="BU31">
        <v>1.9194756746292114</v>
      </c>
      <c r="BV31">
        <v>79.5880126953125</v>
      </c>
      <c r="BW31">
        <v>283.70785522460938</v>
      </c>
      <c r="BX31">
        <v>0</v>
      </c>
      <c r="BY31">
        <v>0</v>
      </c>
      <c r="BZ31">
        <v>8887.640625</v>
      </c>
      <c r="CA31">
        <v>7056.1796875</v>
      </c>
      <c r="CB31">
        <v>0.74906367063522339</v>
      </c>
      <c r="CC31">
        <v>6.5543069839477539</v>
      </c>
      <c r="CD31">
        <v>106.25</v>
      </c>
      <c r="CE31">
        <v>12.142857551574707</v>
      </c>
      <c r="CF31">
        <v>0</v>
      </c>
      <c r="CG31">
        <v>2.1428570747375488</v>
      </c>
      <c r="CH31">
        <v>0</v>
      </c>
      <c r="CI31">
        <v>13691.11328125</v>
      </c>
      <c r="CJ31" s="48">
        <v>160</v>
      </c>
      <c r="CK31" s="25">
        <f>ABS(J31-'PO_valitsin (FI)'!$D$8)</f>
        <v>8.3999977111816406</v>
      </c>
      <c r="CR31" s="67">
        <f>ABS(Q31-'PO_valitsin (FI)'!$E$8)</f>
        <v>52.900000000000013</v>
      </c>
      <c r="EN31" s="7">
        <f>ABS(BO31-'PO_valitsin (FI)'!$F$8)</f>
        <v>3.8048049211502075</v>
      </c>
      <c r="EO31" s="7">
        <f>ABS(BP31-'PO_valitsin (FI)'!$G$8)</f>
        <v>2523.560546875</v>
      </c>
      <c r="ES31" s="7">
        <f>ABS(BT31-'PO_valitsin (FI)'!$H$8)</f>
        <v>0.1863679438829422</v>
      </c>
      <c r="FI31" s="7">
        <f>ABS(CJ31-'PO_valitsin (FI)'!$J$8)</f>
        <v>1771</v>
      </c>
      <c r="FJ31" s="3">
        <f>IF($B31='PO_valitsin (FI)'!$C$8,100000,PO!CK31/PO!J$297*'PO_valitsin (FI)'!D$5)</f>
        <v>0.38445894138516323</v>
      </c>
      <c r="FQ31" s="3">
        <f>IF($B31='PO_valitsin (FI)'!$C$8,100000,PO!CR31/PO!Q$297*'PO_valitsin (FI)'!E$5)</f>
        <v>0.25019686985596395</v>
      </c>
      <c r="HM31" s="3">
        <f>IF($B31='PO_valitsin (FI)'!$C$8,100000,PO!EN31/PO!BO$297*'PO_valitsin (FI)'!F$5)</f>
        <v>0.31543529543902099</v>
      </c>
      <c r="HN31" s="3">
        <f>IF($B31='PO_valitsin (FI)'!$C$8,100000,PO!EO31/PO!BP$297*'PO_valitsin (FI)'!G$5)</f>
        <v>8.9259327478204559E-2</v>
      </c>
      <c r="HR31" s="3">
        <f>IF($B31='PO_valitsin (FI)'!$C$8,100000,PO!ES31/PO!BT$297*'PO_valitsin (FI)'!H$5)</f>
        <v>2.782726589965891E-2</v>
      </c>
      <c r="IF31" s="3">
        <f>IF($B31='PO_valitsin (FI)'!$C$8,100000,PO!FG31/PO!CH$297*'PO_valitsin (FI)'!I$5)</f>
        <v>0</v>
      </c>
      <c r="IH31" s="3">
        <f>IF($B31='PO_valitsin (FI)'!$C$8,100000,PO!FI31/PO!CJ$297*'PO_valitsin (FI)'!J$5)</f>
        <v>0.17266619741363159</v>
      </c>
      <c r="II31" s="49">
        <f t="shared" si="0"/>
        <v>1.2398439003716433</v>
      </c>
      <c r="IJ31" s="13">
        <f t="shared" si="1"/>
        <v>226</v>
      </c>
      <c r="IK31" s="14">
        <f t="shared" si="3"/>
        <v>2.9000000000000012E-9</v>
      </c>
      <c r="IL31" s="68" t="str">
        <f t="shared" si="2"/>
        <v>Hirvensalmi</v>
      </c>
    </row>
    <row r="32" spans="1:246" x14ac:dyDescent="0.2">
      <c r="A32">
        <v>2019</v>
      </c>
      <c r="B32" t="s">
        <v>217</v>
      </c>
      <c r="C32" t="s">
        <v>218</v>
      </c>
      <c r="D32" t="s">
        <v>111</v>
      </c>
      <c r="E32" t="s">
        <v>112</v>
      </c>
      <c r="F32" t="s">
        <v>113</v>
      </c>
      <c r="G32" t="s">
        <v>114</v>
      </c>
      <c r="H32" t="s">
        <v>143</v>
      </c>
      <c r="I32" t="s">
        <v>144</v>
      </c>
      <c r="J32">
        <v>44.599998474121094</v>
      </c>
      <c r="K32">
        <v>651.1500244140625</v>
      </c>
      <c r="L32">
        <v>141.60000610351563</v>
      </c>
      <c r="M32">
        <v>23410</v>
      </c>
      <c r="N32">
        <v>36</v>
      </c>
      <c r="O32">
        <v>-0.80000001192092896</v>
      </c>
      <c r="P32">
        <v>-142</v>
      </c>
      <c r="Q32">
        <v>78.7</v>
      </c>
      <c r="R32">
        <v>8.9</v>
      </c>
      <c r="S32">
        <v>367</v>
      </c>
      <c r="T32">
        <v>0</v>
      </c>
      <c r="U32">
        <v>3955.7</v>
      </c>
      <c r="V32">
        <v>12.18</v>
      </c>
      <c r="W32">
        <v>1735</v>
      </c>
      <c r="X32">
        <v>309</v>
      </c>
      <c r="Y32">
        <v>628</v>
      </c>
      <c r="Z32">
        <v>522</v>
      </c>
      <c r="AA32">
        <v>413</v>
      </c>
      <c r="AB32">
        <v>2521</v>
      </c>
      <c r="AC32">
        <v>16.788406372070313</v>
      </c>
      <c r="AD32">
        <v>0.6</v>
      </c>
      <c r="AE32">
        <v>0.9</v>
      </c>
      <c r="AF32">
        <v>1.6</v>
      </c>
      <c r="AG32">
        <v>6</v>
      </c>
      <c r="AH32">
        <v>0</v>
      </c>
      <c r="AI32">
        <v>21</v>
      </c>
      <c r="AJ32">
        <v>1.1499999999999999</v>
      </c>
      <c r="AK32">
        <v>0.55000000000000004</v>
      </c>
      <c r="AL32">
        <v>1.1000000000000001</v>
      </c>
      <c r="AM32">
        <v>65.2</v>
      </c>
      <c r="AN32">
        <v>355.5</v>
      </c>
      <c r="AO32">
        <v>42.8</v>
      </c>
      <c r="AP32">
        <v>30</v>
      </c>
      <c r="AQ32">
        <v>80</v>
      </c>
      <c r="AR32">
        <v>30</v>
      </c>
      <c r="AS32">
        <v>377</v>
      </c>
      <c r="AT32">
        <v>3.5</v>
      </c>
      <c r="AU32">
        <v>6869</v>
      </c>
      <c r="AV32" s="48">
        <v>9469.6530729465831</v>
      </c>
      <c r="AW32" s="48">
        <v>9702.0455422616742</v>
      </c>
      <c r="AX32">
        <v>1</v>
      </c>
      <c r="AY32">
        <v>96.728729248046875</v>
      </c>
      <c r="AZ32">
        <v>0</v>
      </c>
      <c r="BA32">
        <v>0</v>
      </c>
      <c r="BB32">
        <v>0</v>
      </c>
      <c r="BC32">
        <v>0</v>
      </c>
      <c r="BD32">
        <v>1</v>
      </c>
      <c r="BE32">
        <v>93.397232055664063</v>
      </c>
      <c r="BF32">
        <v>85.441307067871094</v>
      </c>
      <c r="BG32">
        <v>1244.5537109375</v>
      </c>
      <c r="BH32">
        <v>12176.16796875</v>
      </c>
      <c r="BI32">
        <v>14327.5029296875</v>
      </c>
      <c r="BJ32">
        <v>3.9632465839385986</v>
      </c>
      <c r="BK32">
        <v>-2.9952564239501953</v>
      </c>
      <c r="BL32">
        <v>25.531915664672852</v>
      </c>
      <c r="BM32">
        <v>-4.2763156890869141</v>
      </c>
      <c r="BN32">
        <v>259.60000610351563</v>
      </c>
      <c r="BO32">
        <v>-3.661135423183441</v>
      </c>
      <c r="BP32">
        <v>24341.16796875</v>
      </c>
      <c r="BQ32">
        <v>28.957813262939453</v>
      </c>
      <c r="BS32">
        <v>0.6109355092048645</v>
      </c>
      <c r="BT32">
        <v>0.29474583268165588</v>
      </c>
      <c r="BU32">
        <v>2.7125160694122314</v>
      </c>
      <c r="BV32">
        <v>50.363094329833984</v>
      </c>
      <c r="BW32">
        <v>359.2908935546875</v>
      </c>
      <c r="BX32">
        <v>0</v>
      </c>
      <c r="BY32">
        <v>0</v>
      </c>
      <c r="BZ32">
        <v>9341.5322265625</v>
      </c>
      <c r="CA32">
        <v>7938.861328125</v>
      </c>
      <c r="CB32">
        <v>1.2430585622787476</v>
      </c>
      <c r="CC32">
        <v>9.6369075775146484</v>
      </c>
      <c r="CD32">
        <v>116.83848571777344</v>
      </c>
      <c r="CE32">
        <v>14.982269287109375</v>
      </c>
      <c r="CF32">
        <v>16.489360809326172</v>
      </c>
      <c r="CG32">
        <v>0.44326239824295044</v>
      </c>
      <c r="CH32">
        <v>2.4822695255279541</v>
      </c>
      <c r="CI32">
        <v>11078.2666015625</v>
      </c>
      <c r="CJ32" s="48">
        <v>2604</v>
      </c>
      <c r="CK32" s="25">
        <f>ABS(J32-'PO_valitsin (FI)'!$D$8)</f>
        <v>0.39999771118164063</v>
      </c>
      <c r="CR32" s="67">
        <f>ABS(Q32-'PO_valitsin (FI)'!$E$8)</f>
        <v>9.1000000000000085</v>
      </c>
      <c r="EN32" s="7">
        <f>ABS(BO32-'PO_valitsin (FI)'!$F$8)</f>
        <v>3.9229123473167418</v>
      </c>
      <c r="EO32" s="7">
        <f>ABS(BP32-'PO_valitsin (FI)'!$G$8)</f>
        <v>1266.771484375</v>
      </c>
      <c r="ES32" s="7">
        <f>ABS(BT32-'PO_valitsin (FI)'!$H$8)</f>
        <v>0.10658194124698639</v>
      </c>
      <c r="FI32" s="7">
        <f>ABS(CJ32-'PO_valitsin (FI)'!$J$8)</f>
        <v>673</v>
      </c>
      <c r="FJ32" s="3">
        <f>IF($B32='PO_valitsin (FI)'!$C$8,100000,PO!CK32/PO!J$297*'PO_valitsin (FI)'!D$5)</f>
        <v>1.8307468869030081E-2</v>
      </c>
      <c r="FQ32" s="3">
        <f>IF($B32='PO_valitsin (FI)'!$C$8,100000,PO!CR32/PO!Q$297*'PO_valitsin (FI)'!E$5)</f>
        <v>4.3039537158587396E-2</v>
      </c>
      <c r="HM32" s="3">
        <f>IF($B32='PO_valitsin (FI)'!$C$8,100000,PO!EN32/PO!BO$297*'PO_valitsin (FI)'!F$5)</f>
        <v>0.32522692776668327</v>
      </c>
      <c r="HN32" s="3">
        <f>IF($B32='PO_valitsin (FI)'!$C$8,100000,PO!EO32/PO!BP$297*'PO_valitsin (FI)'!G$5)</f>
        <v>4.480620482987769E-2</v>
      </c>
      <c r="HR32" s="3">
        <f>IF($B32='PO_valitsin (FI)'!$C$8,100000,PO!ES32/PO!BT$297*'PO_valitsin (FI)'!H$5)</f>
        <v>1.5914131783546351E-2</v>
      </c>
      <c r="IF32" s="3">
        <f>IF($B32='PO_valitsin (FI)'!$C$8,100000,PO!FG32/PO!CH$297*'PO_valitsin (FI)'!I$5)</f>
        <v>0</v>
      </c>
      <c r="IH32" s="3">
        <f>IF($B32='PO_valitsin (FI)'!$C$8,100000,PO!FI32/PO!CJ$297*'PO_valitsin (FI)'!J$5)</f>
        <v>6.5615104946004574E-2</v>
      </c>
      <c r="II32" s="49">
        <f t="shared" si="0"/>
        <v>0.51290937835372929</v>
      </c>
      <c r="IJ32" s="13">
        <f t="shared" si="1"/>
        <v>68</v>
      </c>
      <c r="IK32" s="14">
        <f t="shared" si="3"/>
        <v>3.0000000000000012E-9</v>
      </c>
      <c r="IL32" s="68" t="str">
        <f t="shared" si="2"/>
        <v>Hollola</v>
      </c>
    </row>
    <row r="33" spans="1:246" x14ac:dyDescent="0.2">
      <c r="A33">
        <v>2019</v>
      </c>
      <c r="B33" t="s">
        <v>219</v>
      </c>
      <c r="C33" t="s">
        <v>220</v>
      </c>
      <c r="D33" t="s">
        <v>195</v>
      </c>
      <c r="E33" t="s">
        <v>196</v>
      </c>
      <c r="F33" t="s">
        <v>149</v>
      </c>
      <c r="G33" t="s">
        <v>150</v>
      </c>
      <c r="H33" t="s">
        <v>89</v>
      </c>
      <c r="I33" t="s">
        <v>90</v>
      </c>
      <c r="J33">
        <v>47.099998474121094</v>
      </c>
      <c r="K33">
        <v>532.6400146484375</v>
      </c>
      <c r="L33">
        <v>147.5</v>
      </c>
      <c r="M33">
        <v>10044</v>
      </c>
      <c r="N33">
        <v>18.899999618530273</v>
      </c>
      <c r="O33">
        <v>-0.5</v>
      </c>
      <c r="P33">
        <v>0</v>
      </c>
      <c r="Q33">
        <v>71.2</v>
      </c>
      <c r="R33">
        <v>7.3000000000000007</v>
      </c>
      <c r="S33">
        <v>300</v>
      </c>
      <c r="T33">
        <v>0</v>
      </c>
      <c r="U33">
        <v>3347.5</v>
      </c>
      <c r="V33">
        <v>10.29</v>
      </c>
      <c r="W33">
        <v>1465</v>
      </c>
      <c r="X33">
        <v>471</v>
      </c>
      <c r="Y33">
        <v>513</v>
      </c>
      <c r="Z33">
        <v>474</v>
      </c>
      <c r="AA33">
        <v>488</v>
      </c>
      <c r="AB33">
        <v>1319</v>
      </c>
      <c r="AC33">
        <v>17.491329193115234</v>
      </c>
      <c r="AD33">
        <v>0</v>
      </c>
      <c r="AE33">
        <v>0</v>
      </c>
      <c r="AF33">
        <v>1.6</v>
      </c>
      <c r="AG33">
        <v>6.6</v>
      </c>
      <c r="AH33">
        <v>0</v>
      </c>
      <c r="AI33">
        <v>21</v>
      </c>
      <c r="AJ33">
        <v>0.93</v>
      </c>
      <c r="AK33">
        <v>0.41</v>
      </c>
      <c r="AL33">
        <v>2</v>
      </c>
      <c r="AM33">
        <v>62.1</v>
      </c>
      <c r="AN33">
        <v>305.7</v>
      </c>
      <c r="AO33">
        <v>45.2</v>
      </c>
      <c r="AP33">
        <v>23.3</v>
      </c>
      <c r="AQ33">
        <v>83</v>
      </c>
      <c r="AR33">
        <v>93</v>
      </c>
      <c r="AS33">
        <v>411</v>
      </c>
      <c r="AT33">
        <v>4.1669999999999998</v>
      </c>
      <c r="AU33">
        <v>7330</v>
      </c>
      <c r="AV33" s="48">
        <v>8867.0820353063336</v>
      </c>
      <c r="AW33" s="48">
        <v>8813.5582627118638</v>
      </c>
      <c r="AX33">
        <v>1</v>
      </c>
      <c r="AY33">
        <v>67.119392395019531</v>
      </c>
      <c r="AZ33">
        <v>0</v>
      </c>
      <c r="BA33">
        <v>0</v>
      </c>
      <c r="BB33">
        <v>0</v>
      </c>
      <c r="BC33">
        <v>0</v>
      </c>
      <c r="BD33">
        <v>1</v>
      </c>
      <c r="BE33">
        <v>73.846153259277344</v>
      </c>
      <c r="BF33">
        <v>77.380950927734375</v>
      </c>
      <c r="BG33">
        <v>710.2803955078125</v>
      </c>
      <c r="BH33">
        <v>11407.587890625</v>
      </c>
      <c r="BI33">
        <v>14757.6259765625</v>
      </c>
      <c r="BJ33">
        <v>3.307795524597168</v>
      </c>
      <c r="BK33">
        <v>-1.49345862865448</v>
      </c>
      <c r="BL33">
        <v>26.274509429931641</v>
      </c>
      <c r="BM33">
        <v>-12.5</v>
      </c>
      <c r="BN33">
        <v>161.5</v>
      </c>
      <c r="BO33">
        <v>-1.2467518866062164</v>
      </c>
      <c r="BP33">
        <v>21738.53125</v>
      </c>
      <c r="BQ33">
        <v>43.682704925537109</v>
      </c>
      <c r="BS33">
        <v>0.68329352140426636</v>
      </c>
      <c r="BT33">
        <v>0.18916766345500946</v>
      </c>
      <c r="BU33">
        <v>3.9227399826049805</v>
      </c>
      <c r="BV33">
        <v>60.633213043212891</v>
      </c>
      <c r="BW33">
        <v>345.47988891601563</v>
      </c>
      <c r="BX33">
        <v>0</v>
      </c>
      <c r="BY33">
        <v>2</v>
      </c>
      <c r="BZ33">
        <v>9164.486328125</v>
      </c>
      <c r="CA33">
        <v>7084.1123046875</v>
      </c>
      <c r="CB33">
        <v>0.90601354837417603</v>
      </c>
      <c r="CC33">
        <v>8.6121063232421875</v>
      </c>
      <c r="CD33">
        <v>93.406593322753906</v>
      </c>
      <c r="CE33">
        <v>9.7109823226928711</v>
      </c>
      <c r="CF33">
        <v>13.52601146697998</v>
      </c>
      <c r="CG33">
        <v>1.0404623746871948</v>
      </c>
      <c r="CH33">
        <v>3.8150289058685303</v>
      </c>
      <c r="CI33">
        <v>9646.8212890625</v>
      </c>
      <c r="CJ33" s="48">
        <v>958</v>
      </c>
      <c r="CK33" s="25">
        <f>ABS(J33-'PO_valitsin (FI)'!$D$8)</f>
        <v>2.8999977111816406</v>
      </c>
      <c r="CR33" s="67">
        <f>ABS(Q33-'PO_valitsin (FI)'!$E$8)</f>
        <v>16.600000000000009</v>
      </c>
      <c r="EN33" s="7">
        <f>ABS(BO33-'PO_valitsin (FI)'!$F$8)</f>
        <v>1.5085288107395172</v>
      </c>
      <c r="EO33" s="7">
        <f>ABS(BP33-'PO_valitsin (FI)'!$G$8)</f>
        <v>1335.865234375</v>
      </c>
      <c r="ES33" s="7">
        <f>ABS(BT33-'PO_valitsin (FI)'!$H$8)</f>
        <v>1.0037720203399658E-3</v>
      </c>
      <c r="FI33" s="7">
        <f>ABS(CJ33-'PO_valitsin (FI)'!$J$8)</f>
        <v>973</v>
      </c>
      <c r="FJ33" s="3">
        <f>IF($B33='PO_valitsin (FI)'!$C$8,100000,PO!CK33/PO!J$297*'PO_valitsin (FI)'!D$5)</f>
        <v>0.1327298040303217</v>
      </c>
      <c r="FQ33" s="3">
        <f>IF($B33='PO_valitsin (FI)'!$C$8,100000,PO!CR33/PO!Q$297*'PO_valitsin (FI)'!E$5)</f>
        <v>7.8511683168412144E-2</v>
      </c>
      <c r="HM33" s="3">
        <f>IF($B33='PO_valitsin (FI)'!$C$8,100000,PO!EN33/PO!BO$297*'PO_valitsin (FI)'!F$5)</f>
        <v>0.12506376567396923</v>
      </c>
      <c r="HN33" s="3">
        <f>IF($B33='PO_valitsin (FI)'!$C$8,100000,PO!EO33/PO!BP$297*'PO_valitsin (FI)'!G$5)</f>
        <v>4.7250077898659135E-2</v>
      </c>
      <c r="HR33" s="3">
        <f>IF($B33='PO_valitsin (FI)'!$C$8,100000,PO!ES33/PO!BT$297*'PO_valitsin (FI)'!H$5)</f>
        <v>1.4987679925353636E-4</v>
      </c>
      <c r="IF33" s="3">
        <f>IF($B33='PO_valitsin (FI)'!$C$8,100000,PO!FG33/PO!CH$297*'PO_valitsin (FI)'!I$5)</f>
        <v>0</v>
      </c>
      <c r="IH33" s="3">
        <f>IF($B33='PO_valitsin (FI)'!$C$8,100000,PO!FI33/PO!CJ$297*'PO_valitsin (FI)'!J$5)</f>
        <v>9.4864037314208671E-2</v>
      </c>
      <c r="II33" s="49">
        <f t="shared" si="0"/>
        <v>0.47856924798482442</v>
      </c>
      <c r="IJ33" s="13">
        <f t="shared" si="1"/>
        <v>55</v>
      </c>
      <c r="IK33" s="14">
        <f t="shared" si="3"/>
        <v>3.1000000000000013E-9</v>
      </c>
      <c r="IL33" s="68" t="str">
        <f t="shared" si="2"/>
        <v>Huittinen</v>
      </c>
    </row>
    <row r="34" spans="1:246" x14ac:dyDescent="0.2">
      <c r="A34">
        <v>2019</v>
      </c>
      <c r="B34" t="s">
        <v>221</v>
      </c>
      <c r="C34" t="s">
        <v>130</v>
      </c>
      <c r="D34" t="s">
        <v>155</v>
      </c>
      <c r="E34" t="s">
        <v>157</v>
      </c>
      <c r="F34" t="s">
        <v>158</v>
      </c>
      <c r="G34" t="s">
        <v>159</v>
      </c>
      <c r="H34" t="s">
        <v>103</v>
      </c>
      <c r="I34" t="s">
        <v>104</v>
      </c>
      <c r="J34">
        <v>47.700000762939453</v>
      </c>
      <c r="K34">
        <v>147.96000671386719</v>
      </c>
      <c r="L34">
        <v>150.80000305175781</v>
      </c>
      <c r="M34">
        <v>2184</v>
      </c>
      <c r="N34">
        <v>14.800000190734863</v>
      </c>
      <c r="O34">
        <v>-2.2999999523162842</v>
      </c>
      <c r="P34">
        <v>-31</v>
      </c>
      <c r="Q34">
        <v>61.2</v>
      </c>
      <c r="R34">
        <v>10.3</v>
      </c>
      <c r="S34">
        <v>70</v>
      </c>
      <c r="T34">
        <v>0</v>
      </c>
      <c r="U34">
        <v>3556.8</v>
      </c>
      <c r="V34">
        <v>12.98</v>
      </c>
      <c r="W34">
        <v>1378</v>
      </c>
      <c r="X34">
        <v>800</v>
      </c>
      <c r="Y34">
        <v>1244</v>
      </c>
      <c r="Z34">
        <v>530</v>
      </c>
      <c r="AA34">
        <v>671</v>
      </c>
      <c r="AB34">
        <v>1731</v>
      </c>
      <c r="AC34">
        <v>13.935483932495117</v>
      </c>
      <c r="AD34">
        <v>0</v>
      </c>
      <c r="AE34">
        <v>0</v>
      </c>
      <c r="AF34">
        <v>0</v>
      </c>
      <c r="AG34">
        <v>7.9</v>
      </c>
      <c r="AH34">
        <v>0</v>
      </c>
      <c r="AI34">
        <v>22</v>
      </c>
      <c r="AJ34">
        <v>1.3</v>
      </c>
      <c r="AK34">
        <v>0.55000000000000004</v>
      </c>
      <c r="AL34">
        <v>1.3</v>
      </c>
      <c r="AM34">
        <v>71</v>
      </c>
      <c r="AN34">
        <v>286.60000000000002</v>
      </c>
      <c r="AO34">
        <v>48</v>
      </c>
      <c r="AP34">
        <v>19.2</v>
      </c>
      <c r="AQ34">
        <v>65</v>
      </c>
      <c r="AR34">
        <v>72</v>
      </c>
      <c r="AS34">
        <v>394</v>
      </c>
      <c r="AT34">
        <v>2</v>
      </c>
      <c r="AU34">
        <v>9318</v>
      </c>
      <c r="AV34" s="48">
        <v>9622.8070175438588</v>
      </c>
      <c r="AW34" s="48">
        <v>9259.0909090909099</v>
      </c>
      <c r="AX34">
        <v>1</v>
      </c>
      <c r="AY34">
        <v>67.565132141113281</v>
      </c>
      <c r="AZ34">
        <v>0</v>
      </c>
      <c r="BA34">
        <v>0</v>
      </c>
      <c r="BB34">
        <v>0</v>
      </c>
      <c r="BC34">
        <v>0</v>
      </c>
      <c r="BD34">
        <v>1</v>
      </c>
      <c r="BE34">
        <v>84.210525512695313</v>
      </c>
      <c r="BF34">
        <v>100</v>
      </c>
      <c r="BG34">
        <v>1310</v>
      </c>
      <c r="BH34">
        <v>11915.4931640625</v>
      </c>
      <c r="BI34">
        <v>13084.5068359375</v>
      </c>
      <c r="BJ34">
        <v>3.2509157657623291</v>
      </c>
      <c r="BK34">
        <v>-6.6182632446289063</v>
      </c>
      <c r="BL34">
        <v>29.629629135131836</v>
      </c>
      <c r="BM34">
        <v>-8.3333330154418945</v>
      </c>
      <c r="BN34">
        <v>110</v>
      </c>
      <c r="BO34">
        <v>-4.0046842217445375</v>
      </c>
      <c r="BP34">
        <v>21598.78515625</v>
      </c>
      <c r="BQ34">
        <v>42.326213836669922</v>
      </c>
      <c r="BS34">
        <v>0.69597071409225464</v>
      </c>
      <c r="BT34">
        <v>9.1575093567371368E-2</v>
      </c>
      <c r="BU34">
        <v>1.6941392421722412</v>
      </c>
      <c r="BV34">
        <v>96.611724853515625</v>
      </c>
      <c r="BW34">
        <v>203.29670715332031</v>
      </c>
      <c r="BX34">
        <v>0</v>
      </c>
      <c r="BY34">
        <v>0</v>
      </c>
      <c r="BZ34">
        <v>9290</v>
      </c>
      <c r="CA34">
        <v>8460</v>
      </c>
      <c r="CB34">
        <v>1.0073260068893433</v>
      </c>
      <c r="CC34">
        <v>9.6153850555419922</v>
      </c>
      <c r="CD34">
        <v>45.454544067382813</v>
      </c>
      <c r="CE34">
        <v>4.7619047164916992</v>
      </c>
      <c r="CF34">
        <v>16.666666030883789</v>
      </c>
      <c r="CG34">
        <v>0</v>
      </c>
      <c r="CH34">
        <v>0.9523809552192688</v>
      </c>
      <c r="CI34">
        <v>9434.572265625</v>
      </c>
      <c r="CJ34" s="48">
        <v>220</v>
      </c>
      <c r="CK34" s="25">
        <f>ABS(J34-'PO_valitsin (FI)'!$D$8)</f>
        <v>3.5</v>
      </c>
      <c r="CR34" s="67">
        <f>ABS(Q34-'PO_valitsin (FI)'!$E$8)</f>
        <v>26.600000000000009</v>
      </c>
      <c r="EN34" s="7">
        <f>ABS(BO34-'PO_valitsin (FI)'!$F$8)</f>
        <v>4.2664611458778383</v>
      </c>
      <c r="EO34" s="7">
        <f>ABS(BP34-'PO_valitsin (FI)'!$G$8)</f>
        <v>1475.611328125</v>
      </c>
      <c r="ES34" s="7">
        <f>ABS(BT34-'PO_valitsin (FI)'!$H$8)</f>
        <v>9.6588797867298126E-2</v>
      </c>
      <c r="FI34" s="7">
        <f>ABS(CJ34-'PO_valitsin (FI)'!$J$8)</f>
        <v>1711</v>
      </c>
      <c r="FJ34" s="3">
        <f>IF($B34='PO_valitsin (FI)'!$C$8,100000,PO!CK34/PO!J$297*'PO_valitsin (FI)'!D$5)</f>
        <v>0.16019126922580826</v>
      </c>
      <c r="FQ34" s="3">
        <f>IF($B34='PO_valitsin (FI)'!$C$8,100000,PO!CR34/PO!Q$297*'PO_valitsin (FI)'!E$5)</f>
        <v>0.12580787784817848</v>
      </c>
      <c r="HM34" s="3">
        <f>IF($B34='PO_valitsin (FI)'!$C$8,100000,PO!EN34/PO!BO$297*'PO_valitsin (FI)'!F$5)</f>
        <v>0.35370865521858119</v>
      </c>
      <c r="HN34" s="3">
        <f>IF($B34='PO_valitsin (FI)'!$C$8,100000,PO!EO34/PO!BP$297*'PO_valitsin (FI)'!G$5)</f>
        <v>5.2192952109177924E-2</v>
      </c>
      <c r="HR34" s="3">
        <f>IF($B34='PO_valitsin (FI)'!$C$8,100000,PO!ES34/PO!BT$297*'PO_valitsin (FI)'!H$5)</f>
        <v>1.4422019716383854E-2</v>
      </c>
      <c r="IF34" s="3">
        <f>IF($B34='PO_valitsin (FI)'!$C$8,100000,PO!FG34/PO!CH$297*'PO_valitsin (FI)'!I$5)</f>
        <v>0</v>
      </c>
      <c r="IH34" s="3">
        <f>IF($B34='PO_valitsin (FI)'!$C$8,100000,PO!FI34/PO!CJ$297*'PO_valitsin (FI)'!J$5)</f>
        <v>0.16681641093999078</v>
      </c>
      <c r="II34" s="49">
        <f t="shared" si="0"/>
        <v>0.87313918825812065</v>
      </c>
      <c r="IJ34" s="13">
        <f t="shared" si="1"/>
        <v>159</v>
      </c>
      <c r="IK34" s="14">
        <f t="shared" si="3"/>
        <v>3.2000000000000014E-9</v>
      </c>
      <c r="IL34" s="68" t="str">
        <f t="shared" si="2"/>
        <v>Humppila</v>
      </c>
    </row>
    <row r="35" spans="1:246" x14ac:dyDescent="0.2">
      <c r="A35">
        <v>2019</v>
      </c>
      <c r="B35" t="s">
        <v>222</v>
      </c>
      <c r="C35" t="s">
        <v>223</v>
      </c>
      <c r="D35" t="s">
        <v>224</v>
      </c>
      <c r="E35" t="s">
        <v>225</v>
      </c>
      <c r="F35" t="s">
        <v>226</v>
      </c>
      <c r="G35" t="s">
        <v>227</v>
      </c>
      <c r="H35" t="s">
        <v>103</v>
      </c>
      <c r="I35" t="s">
        <v>104</v>
      </c>
      <c r="J35">
        <v>54.799999237060547</v>
      </c>
      <c r="K35">
        <v>1421.18994140625</v>
      </c>
      <c r="L35">
        <v>218.5</v>
      </c>
      <c r="M35">
        <v>2271</v>
      </c>
      <c r="N35">
        <v>1.6000000238418579</v>
      </c>
      <c r="O35">
        <v>-0.69999998807907104</v>
      </c>
      <c r="P35">
        <v>4</v>
      </c>
      <c r="Q35">
        <v>56.1</v>
      </c>
      <c r="R35">
        <v>13.700000000000001</v>
      </c>
      <c r="S35">
        <v>308</v>
      </c>
      <c r="T35">
        <v>0</v>
      </c>
      <c r="U35">
        <v>3586.5</v>
      </c>
      <c r="V35">
        <v>11.07</v>
      </c>
      <c r="W35">
        <v>2154</v>
      </c>
      <c r="X35">
        <v>385</v>
      </c>
      <c r="Y35">
        <v>846</v>
      </c>
      <c r="Z35">
        <v>1597</v>
      </c>
      <c r="AA35">
        <v>735</v>
      </c>
      <c r="AB35">
        <v>2103</v>
      </c>
      <c r="AC35">
        <v>9.9777774810791016</v>
      </c>
      <c r="AD35">
        <v>0</v>
      </c>
      <c r="AE35">
        <v>0</v>
      </c>
      <c r="AF35">
        <v>0</v>
      </c>
      <c r="AG35">
        <v>0</v>
      </c>
      <c r="AH35">
        <v>1</v>
      </c>
      <c r="AI35">
        <v>21.75</v>
      </c>
      <c r="AJ35">
        <v>1</v>
      </c>
      <c r="AK35">
        <v>0.55000000000000004</v>
      </c>
      <c r="AL35">
        <v>1.1499999999999999</v>
      </c>
      <c r="AM35">
        <v>67.900000000000006</v>
      </c>
      <c r="AN35">
        <v>252.2</v>
      </c>
      <c r="AO35">
        <v>47.4</v>
      </c>
      <c r="AP35">
        <v>15.6</v>
      </c>
      <c r="AQ35">
        <v>93</v>
      </c>
      <c r="AR35">
        <v>156</v>
      </c>
      <c r="AS35">
        <v>1141</v>
      </c>
      <c r="AT35">
        <v>2.3330000000000002</v>
      </c>
      <c r="AU35">
        <v>10667</v>
      </c>
      <c r="AV35" s="48">
        <v>16746.153846153848</v>
      </c>
      <c r="AW35" s="48">
        <v>15187.5</v>
      </c>
      <c r="AX35">
        <v>1</v>
      </c>
      <c r="AY35">
        <v>147.98672485351563</v>
      </c>
      <c r="AZ35">
        <v>0</v>
      </c>
      <c r="BA35">
        <v>0</v>
      </c>
      <c r="BB35">
        <v>0</v>
      </c>
      <c r="BC35">
        <v>0</v>
      </c>
      <c r="BD35">
        <v>1</v>
      </c>
      <c r="BE35">
        <v>87.801094055175781</v>
      </c>
      <c r="BF35">
        <v>79.347137451171875</v>
      </c>
      <c r="BG35">
        <v>641.025634765625</v>
      </c>
      <c r="BH35">
        <v>14840.8291015625</v>
      </c>
      <c r="BI35">
        <v>16634.568359375</v>
      </c>
      <c r="BJ35">
        <v>2.3321003913879395</v>
      </c>
      <c r="BK35">
        <v>39.373687744140625</v>
      </c>
      <c r="BL35">
        <v>20.454545974731445</v>
      </c>
      <c r="BM35">
        <v>36.363636016845703</v>
      </c>
      <c r="BN35">
        <v>72</v>
      </c>
      <c r="BO35">
        <v>-4.9178955197334293</v>
      </c>
      <c r="BP35">
        <v>20361.384765625</v>
      </c>
      <c r="BQ35">
        <v>57.465103149414063</v>
      </c>
      <c r="BS35">
        <v>0.64068692922592163</v>
      </c>
      <c r="BT35">
        <v>8.8066928088665009E-2</v>
      </c>
      <c r="BU35">
        <v>1.5852047204971313</v>
      </c>
      <c r="BV35">
        <v>98.194625854492188</v>
      </c>
      <c r="BW35">
        <v>362.83575439453125</v>
      </c>
      <c r="BX35">
        <v>0</v>
      </c>
      <c r="BY35">
        <v>0</v>
      </c>
      <c r="BZ35">
        <v>11294.8720703125</v>
      </c>
      <c r="CA35">
        <v>10076.9228515625</v>
      </c>
      <c r="CB35">
        <v>0.66050195693969727</v>
      </c>
      <c r="CC35">
        <v>5.2399826049804688</v>
      </c>
      <c r="CD35">
        <v>66.666664123535156</v>
      </c>
      <c r="CE35">
        <v>8.4033613204956055</v>
      </c>
      <c r="CF35">
        <v>5.8823528289794922</v>
      </c>
      <c r="CG35">
        <v>0</v>
      </c>
      <c r="CH35">
        <v>0.8403361439704895</v>
      </c>
      <c r="CI35">
        <v>17450.2265625</v>
      </c>
      <c r="CJ35" s="48">
        <v>129</v>
      </c>
      <c r="CK35" s="25">
        <f>ABS(J35-'PO_valitsin (FI)'!$D$8)</f>
        <v>10.599998474121094</v>
      </c>
      <c r="CR35" s="67">
        <f>ABS(Q35-'PO_valitsin (FI)'!$E$8)</f>
        <v>31.70000000000001</v>
      </c>
      <c r="EN35" s="7">
        <f>ABS(BO35-'PO_valitsin (FI)'!$F$8)</f>
        <v>5.1796724438667301</v>
      </c>
      <c r="EO35" s="7">
        <f>ABS(BP35-'PO_valitsin (FI)'!$G$8)</f>
        <v>2713.01171875</v>
      </c>
      <c r="ES35" s="7">
        <f>ABS(BT35-'PO_valitsin (FI)'!$H$8)</f>
        <v>0.10009696334600449</v>
      </c>
      <c r="FI35" s="7">
        <f>ABS(CJ35-'PO_valitsin (FI)'!$J$8)</f>
        <v>1802</v>
      </c>
      <c r="FJ35" s="3">
        <f>IF($B35='PO_valitsin (FI)'!$C$8,100000,PO!CK35/PO!J$297*'PO_valitsin (FI)'!D$5)</f>
        <v>0.48515063124602542</v>
      </c>
      <c r="FQ35" s="3">
        <f>IF($B35='PO_valitsin (FI)'!$C$8,100000,PO!CR35/PO!Q$297*'PO_valitsin (FI)'!E$5)</f>
        <v>0.1499289371348593</v>
      </c>
      <c r="HM35" s="3">
        <f>IF($B35='PO_valitsin (FI)'!$C$8,100000,PO!EN35/PO!BO$297*'PO_valitsin (FI)'!F$5)</f>
        <v>0.42941794427519242</v>
      </c>
      <c r="HN35" s="3">
        <f>IF($B35='PO_valitsin (FI)'!$C$8,100000,PO!EO35/PO!BP$297*'PO_valitsin (FI)'!G$5)</f>
        <v>9.5960289819869288E-2</v>
      </c>
      <c r="HR35" s="3">
        <f>IF($B35='PO_valitsin (FI)'!$C$8,100000,PO!ES35/PO!BT$297*'PO_valitsin (FI)'!H$5)</f>
        <v>1.4945836482089457E-2</v>
      </c>
      <c r="IF35" s="3">
        <f>IF($B35='PO_valitsin (FI)'!$C$8,100000,PO!FG35/PO!CH$297*'PO_valitsin (FI)'!I$5)</f>
        <v>0</v>
      </c>
      <c r="IH35" s="3">
        <f>IF($B35='PO_valitsin (FI)'!$C$8,100000,PO!FI35/PO!CJ$297*'PO_valitsin (FI)'!J$5)</f>
        <v>0.17568858709167939</v>
      </c>
      <c r="II35" s="49">
        <f t="shared" si="0"/>
        <v>1.3510922293497152</v>
      </c>
      <c r="IJ35" s="13">
        <f t="shared" si="1"/>
        <v>239</v>
      </c>
      <c r="IK35" s="14">
        <f t="shared" si="3"/>
        <v>3.3000000000000014E-9</v>
      </c>
      <c r="IL35" s="68" t="str">
        <f t="shared" si="2"/>
        <v>Hyrynsalmi</v>
      </c>
    </row>
    <row r="36" spans="1:246" x14ac:dyDescent="0.2">
      <c r="A36">
        <v>2019</v>
      </c>
      <c r="B36" t="s">
        <v>228</v>
      </c>
      <c r="C36" t="s">
        <v>229</v>
      </c>
      <c r="D36" t="s">
        <v>141</v>
      </c>
      <c r="E36" t="s">
        <v>142</v>
      </c>
      <c r="F36" t="s">
        <v>119</v>
      </c>
      <c r="G36" t="s">
        <v>120</v>
      </c>
      <c r="H36" t="s">
        <v>143</v>
      </c>
      <c r="I36" t="s">
        <v>144</v>
      </c>
      <c r="J36">
        <v>43.599998474121094</v>
      </c>
      <c r="K36">
        <v>322.67999267578125</v>
      </c>
      <c r="L36">
        <v>123.90000152587891</v>
      </c>
      <c r="M36">
        <v>46470</v>
      </c>
      <c r="N36">
        <v>144</v>
      </c>
      <c r="O36">
        <v>-0.10000000149011612</v>
      </c>
      <c r="P36">
        <v>0</v>
      </c>
      <c r="Q36">
        <v>94</v>
      </c>
      <c r="R36">
        <v>8.3000000000000007</v>
      </c>
      <c r="S36">
        <v>169</v>
      </c>
      <c r="T36">
        <v>0</v>
      </c>
      <c r="U36">
        <v>4283</v>
      </c>
      <c r="V36">
        <v>16.3</v>
      </c>
      <c r="W36">
        <v>931</v>
      </c>
      <c r="X36">
        <v>17</v>
      </c>
      <c r="Y36">
        <v>391</v>
      </c>
      <c r="Z36">
        <v>92</v>
      </c>
      <c r="AA36">
        <v>450</v>
      </c>
      <c r="AB36">
        <v>2276</v>
      </c>
      <c r="AC36">
        <v>18.089122772216797</v>
      </c>
      <c r="AD36">
        <v>0.8</v>
      </c>
      <c r="AE36">
        <v>1.3</v>
      </c>
      <c r="AF36">
        <v>2.4</v>
      </c>
      <c r="AG36">
        <v>4.5999999999999996</v>
      </c>
      <c r="AH36">
        <v>0</v>
      </c>
      <c r="AI36">
        <v>19.75</v>
      </c>
      <c r="AJ36">
        <v>1.3</v>
      </c>
      <c r="AK36">
        <v>0.45</v>
      </c>
      <c r="AL36">
        <v>1.05</v>
      </c>
      <c r="AM36">
        <v>65.3</v>
      </c>
      <c r="AN36">
        <v>362.8</v>
      </c>
      <c r="AO36">
        <v>41.5</v>
      </c>
      <c r="AP36">
        <v>31.1</v>
      </c>
      <c r="AQ36">
        <v>46</v>
      </c>
      <c r="AR36">
        <v>6</v>
      </c>
      <c r="AS36">
        <v>262</v>
      </c>
      <c r="AT36">
        <v>3.3330000000000002</v>
      </c>
      <c r="AU36">
        <v>5763</v>
      </c>
      <c r="AV36" s="48">
        <v>8921.9012396694216</v>
      </c>
      <c r="AW36" s="48">
        <v>8953.1804433395482</v>
      </c>
      <c r="AX36">
        <v>1</v>
      </c>
      <c r="AY36">
        <v>48.624141693115234</v>
      </c>
      <c r="AZ36">
        <v>0</v>
      </c>
      <c r="BA36">
        <v>0</v>
      </c>
      <c r="BB36">
        <v>0</v>
      </c>
      <c r="BC36">
        <v>0</v>
      </c>
      <c r="BD36">
        <v>1</v>
      </c>
      <c r="BE36">
        <v>96.949356079101563</v>
      </c>
      <c r="BF36">
        <v>86.263160705566406</v>
      </c>
      <c r="BG36">
        <v>1182.2412109375</v>
      </c>
      <c r="BH36">
        <v>13229.126953125</v>
      </c>
      <c r="BI36">
        <v>16075.7724609375</v>
      </c>
      <c r="BJ36">
        <v>3.624030590057373</v>
      </c>
      <c r="BK36">
        <v>1.2280802726745605</v>
      </c>
      <c r="BL36">
        <v>26.443058013916016</v>
      </c>
      <c r="BM36">
        <v>-2.0618555545806885</v>
      </c>
      <c r="BN36">
        <v>299.875</v>
      </c>
      <c r="BO36">
        <v>0.77098283767700193</v>
      </c>
      <c r="BP36">
        <v>26384.09765625</v>
      </c>
      <c r="BQ36">
        <v>21.024486541748047</v>
      </c>
      <c r="BS36">
        <v>0.56051218509674072</v>
      </c>
      <c r="BT36">
        <v>0.90165698528289795</v>
      </c>
      <c r="BU36">
        <v>6.1007099151611328</v>
      </c>
      <c r="BV36">
        <v>137.48655700683594</v>
      </c>
      <c r="BW36">
        <v>472.6705322265625</v>
      </c>
      <c r="BX36">
        <v>0</v>
      </c>
      <c r="BY36">
        <v>3</v>
      </c>
      <c r="BZ36">
        <v>10497.4794921875</v>
      </c>
      <c r="CA36">
        <v>8638.619140625</v>
      </c>
      <c r="CB36">
        <v>1.0221648216247559</v>
      </c>
      <c r="CC36">
        <v>9.752528190612793</v>
      </c>
      <c r="CD36">
        <v>66.736839294433594</v>
      </c>
      <c r="CE36">
        <v>6.7961163520812988</v>
      </c>
      <c r="CF36">
        <v>13.857016563415527</v>
      </c>
      <c r="CG36">
        <v>0.52956753969192505</v>
      </c>
      <c r="CH36">
        <v>1.4121800661087036</v>
      </c>
      <c r="CI36">
        <v>9075.6064453125</v>
      </c>
      <c r="CJ36" s="48">
        <v>4849</v>
      </c>
      <c r="CK36" s="25">
        <f>ABS(J36-'PO_valitsin (FI)'!$D$8)</f>
        <v>0.60000228881835938</v>
      </c>
      <c r="CR36" s="67">
        <f>ABS(Q36-'PO_valitsin (FI)'!$E$8)</f>
        <v>6.1999999999999886</v>
      </c>
      <c r="EN36" s="7">
        <f>ABS(BO36-'PO_valitsin (FI)'!$F$8)</f>
        <v>0.50920591354370115</v>
      </c>
      <c r="EO36" s="7">
        <f>ABS(BP36-'PO_valitsin (FI)'!$G$8)</f>
        <v>3309.701171875</v>
      </c>
      <c r="ES36" s="7">
        <f>ABS(BT36-'PO_valitsin (FI)'!$H$8)</f>
        <v>0.71349309384822845</v>
      </c>
      <c r="FI36" s="7">
        <f>ABS(CJ36-'PO_valitsin (FI)'!$J$8)</f>
        <v>2918</v>
      </c>
      <c r="FJ36" s="3">
        <f>IF($B36='PO_valitsin (FI)'!$C$8,100000,PO!CK36/PO!J$297*'PO_valitsin (FI)'!D$5)</f>
        <v>2.7461465195486565E-2</v>
      </c>
      <c r="FQ36" s="3">
        <f>IF($B36='PO_valitsin (FI)'!$C$8,100000,PO!CR36/PO!Q$297*'PO_valitsin (FI)'!E$5)</f>
        <v>2.9323640701455069E-2</v>
      </c>
      <c r="HM36" s="3">
        <f>IF($B36='PO_valitsin (FI)'!$C$8,100000,PO!EN36/PO!BO$297*'PO_valitsin (FI)'!F$5)</f>
        <v>4.2215441029601439E-2</v>
      </c>
      <c r="HN36" s="3">
        <f>IF($B36='PO_valitsin (FI)'!$C$8,100000,PO!EO36/PO!BP$297*'PO_valitsin (FI)'!G$5)</f>
        <v>0.11706543008100893</v>
      </c>
      <c r="HR36" s="3">
        <f>IF($B36='PO_valitsin (FI)'!$C$8,100000,PO!ES36/PO!BT$297*'PO_valitsin (FI)'!H$5)</f>
        <v>0.10653421198098104</v>
      </c>
      <c r="IF36" s="3">
        <f>IF($B36='PO_valitsin (FI)'!$C$8,100000,PO!FG36/PO!CH$297*'PO_valitsin (FI)'!I$5)</f>
        <v>0</v>
      </c>
      <c r="IH36" s="3">
        <f>IF($B36='PO_valitsin (FI)'!$C$8,100000,PO!FI36/PO!CJ$297*'PO_valitsin (FI)'!J$5)</f>
        <v>0.28449461550139871</v>
      </c>
      <c r="II36" s="49">
        <f t="shared" si="0"/>
        <v>0.60709480788993175</v>
      </c>
      <c r="IJ36" s="13">
        <f t="shared" si="1"/>
        <v>98</v>
      </c>
      <c r="IK36" s="14">
        <f t="shared" si="3"/>
        <v>3.4000000000000015E-9</v>
      </c>
      <c r="IL36" s="68" t="str">
        <f t="shared" si="2"/>
        <v>Hyvinkää</v>
      </c>
    </row>
    <row r="37" spans="1:246" x14ac:dyDescent="0.2">
      <c r="A37">
        <v>2019</v>
      </c>
      <c r="B37" t="s">
        <v>230</v>
      </c>
      <c r="C37" t="s">
        <v>231</v>
      </c>
      <c r="D37" t="s">
        <v>232</v>
      </c>
      <c r="E37" t="s">
        <v>233</v>
      </c>
      <c r="F37" t="s">
        <v>87</v>
      </c>
      <c r="G37" t="s">
        <v>88</v>
      </c>
      <c r="H37" t="s">
        <v>89</v>
      </c>
      <c r="I37" t="s">
        <v>90</v>
      </c>
      <c r="J37">
        <v>44.400001525878906</v>
      </c>
      <c r="K37">
        <v>463.91000366210938</v>
      </c>
      <c r="L37">
        <v>141.89999389648438</v>
      </c>
      <c r="M37">
        <v>10404</v>
      </c>
      <c r="N37">
        <v>22.399999618530273</v>
      </c>
      <c r="O37">
        <v>-1</v>
      </c>
      <c r="P37">
        <v>-70</v>
      </c>
      <c r="Q37">
        <v>61.300000000000004</v>
      </c>
      <c r="R37">
        <v>7.9</v>
      </c>
      <c r="S37">
        <v>245</v>
      </c>
      <c r="T37">
        <v>0</v>
      </c>
      <c r="U37">
        <v>3639.9</v>
      </c>
      <c r="V37">
        <v>13.28</v>
      </c>
      <c r="W37">
        <v>1146</v>
      </c>
      <c r="X37">
        <v>822</v>
      </c>
      <c r="Y37">
        <v>474</v>
      </c>
      <c r="Z37">
        <v>629</v>
      </c>
      <c r="AA37">
        <v>447</v>
      </c>
      <c r="AB37">
        <v>2076</v>
      </c>
      <c r="AC37">
        <v>16.978260040283203</v>
      </c>
      <c r="AD37">
        <v>0</v>
      </c>
      <c r="AE37">
        <v>0</v>
      </c>
      <c r="AF37">
        <v>0</v>
      </c>
      <c r="AG37">
        <v>4.3</v>
      </c>
      <c r="AH37">
        <v>0</v>
      </c>
      <c r="AI37">
        <v>22</v>
      </c>
      <c r="AJ37">
        <v>0.95</v>
      </c>
      <c r="AK37">
        <v>0.48</v>
      </c>
      <c r="AL37">
        <v>1.1499999999999999</v>
      </c>
      <c r="AM37">
        <v>56.5</v>
      </c>
      <c r="AN37">
        <v>326.2</v>
      </c>
      <c r="AO37">
        <v>48.1</v>
      </c>
      <c r="AP37">
        <v>23.7</v>
      </c>
      <c r="AQ37">
        <v>66</v>
      </c>
      <c r="AR37">
        <v>60</v>
      </c>
      <c r="AS37">
        <v>251</v>
      </c>
      <c r="AT37">
        <v>2.6669999999999998</v>
      </c>
      <c r="AU37">
        <v>7349</v>
      </c>
      <c r="AV37" s="48">
        <v>9485.5157803718121</v>
      </c>
      <c r="AW37" s="48">
        <v>9603.5010940919037</v>
      </c>
      <c r="AX37">
        <v>1</v>
      </c>
      <c r="AY37">
        <v>34.026584625244141</v>
      </c>
      <c r="AZ37">
        <v>0</v>
      </c>
      <c r="BA37">
        <v>0</v>
      </c>
      <c r="BB37">
        <v>0</v>
      </c>
      <c r="BC37">
        <v>0</v>
      </c>
      <c r="BD37">
        <v>1</v>
      </c>
      <c r="BE37">
        <v>96.212120056152344</v>
      </c>
      <c r="BF37">
        <v>81.147537231445313</v>
      </c>
      <c r="BG37">
        <v>1347.8260498046875</v>
      </c>
      <c r="BH37">
        <v>14892.9072265625</v>
      </c>
      <c r="BI37">
        <v>17163.01171875</v>
      </c>
      <c r="BJ37">
        <v>3.7471165657043457</v>
      </c>
      <c r="BK37">
        <v>-21.187492370605469</v>
      </c>
      <c r="BL37">
        <v>19.784172058105469</v>
      </c>
      <c r="BM37">
        <v>-3.076923131942749</v>
      </c>
      <c r="BN37">
        <v>256.39999389648438</v>
      </c>
      <c r="BO37">
        <v>-1.5861522555351257</v>
      </c>
      <c r="BP37">
        <v>22429.869140625</v>
      </c>
      <c r="BQ37">
        <v>36.578269958496094</v>
      </c>
      <c r="BS37">
        <v>0.66128414869308472</v>
      </c>
      <c r="BT37">
        <v>0.1345636248588562</v>
      </c>
      <c r="BU37">
        <v>1.797385573387146</v>
      </c>
      <c r="BV37">
        <v>60.938098907470703</v>
      </c>
      <c r="BW37">
        <v>207.99691772460938</v>
      </c>
      <c r="BX37">
        <v>0</v>
      </c>
      <c r="BY37">
        <v>2</v>
      </c>
      <c r="BZ37">
        <v>9697.1015625</v>
      </c>
      <c r="CA37">
        <v>8414.4931640625</v>
      </c>
      <c r="CB37">
        <v>1.2110726833343506</v>
      </c>
      <c r="CC37">
        <v>9.8231449127197266</v>
      </c>
      <c r="CD37">
        <v>112.69841003417969</v>
      </c>
      <c r="CE37">
        <v>13.111545562744141</v>
      </c>
      <c r="CF37">
        <v>12.81800365447998</v>
      </c>
      <c r="CG37">
        <v>0</v>
      </c>
      <c r="CH37">
        <v>0.39138942956924438</v>
      </c>
      <c r="CI37">
        <v>10674.3447265625</v>
      </c>
      <c r="CJ37" s="48">
        <v>1156</v>
      </c>
      <c r="CK37" s="25">
        <f>ABS(J37-'PO_valitsin (FI)'!$D$8)</f>
        <v>0.20000076293945313</v>
      </c>
      <c r="CR37" s="67">
        <f>ABS(Q37-'PO_valitsin (FI)'!$E$8)</f>
        <v>26.500000000000007</v>
      </c>
      <c r="EN37" s="7">
        <f>ABS(BO37-'PO_valitsin (FI)'!$F$8)</f>
        <v>1.8479291796684265</v>
      </c>
      <c r="EO37" s="7">
        <f>ABS(BP37-'PO_valitsin (FI)'!$G$8)</f>
        <v>644.52734375</v>
      </c>
      <c r="ES37" s="7">
        <f>ABS(BT37-'PO_valitsin (FI)'!$H$8)</f>
        <v>5.3600266575813293E-2</v>
      </c>
      <c r="FI37" s="7">
        <f>ABS(CJ37-'PO_valitsin (FI)'!$J$8)</f>
        <v>775</v>
      </c>
      <c r="FJ37" s="3">
        <f>IF($B37='PO_valitsin (FI)'!$C$8,100000,PO!CK37/PO!J$297*'PO_valitsin (FI)'!D$5)</f>
        <v>9.1538217318288539E-3</v>
      </c>
      <c r="FQ37" s="3">
        <f>IF($B37='PO_valitsin (FI)'!$C$8,100000,PO!CR37/PO!Q$297*'PO_valitsin (FI)'!E$5)</f>
        <v>0.12533491590138079</v>
      </c>
      <c r="HM37" s="3">
        <f>IF($B37='PO_valitsin (FI)'!$C$8,100000,PO!EN37/PO!BO$297*'PO_valitsin (FI)'!F$5)</f>
        <v>0.15320156980949345</v>
      </c>
      <c r="HN37" s="3">
        <f>IF($B37='PO_valitsin (FI)'!$C$8,100000,PO!EO37/PO!BP$297*'PO_valitsin (FI)'!G$5)</f>
        <v>2.2797185237215637E-2</v>
      </c>
      <c r="HR37" s="3">
        <f>IF($B37='PO_valitsin (FI)'!$C$8,100000,PO!ES37/PO!BT$297*'PO_valitsin (FI)'!H$5)</f>
        <v>8.0032479793552859E-3</v>
      </c>
      <c r="IF37" s="3">
        <f>IF($B37='PO_valitsin (FI)'!$C$8,100000,PO!FG37/PO!CH$297*'PO_valitsin (FI)'!I$5)</f>
        <v>0</v>
      </c>
      <c r="IH37" s="3">
        <f>IF($B37='PO_valitsin (FI)'!$C$8,100000,PO!FI37/PO!CJ$297*'PO_valitsin (FI)'!J$5)</f>
        <v>7.5559741951193957E-2</v>
      </c>
      <c r="II37" s="49">
        <f t="shared" si="0"/>
        <v>0.394050486110468</v>
      </c>
      <c r="IJ37" s="13">
        <f t="shared" si="1"/>
        <v>33</v>
      </c>
      <c r="IK37" s="14">
        <f t="shared" si="3"/>
        <v>3.5000000000000016E-9</v>
      </c>
      <c r="IL37" s="68" t="str">
        <f t="shared" si="2"/>
        <v>Hämeenkyrö</v>
      </c>
    </row>
    <row r="38" spans="1:246" x14ac:dyDescent="0.2">
      <c r="A38">
        <v>2019</v>
      </c>
      <c r="B38" t="s">
        <v>200</v>
      </c>
      <c r="C38" t="s">
        <v>234</v>
      </c>
      <c r="D38" t="s">
        <v>200</v>
      </c>
      <c r="E38" t="s">
        <v>152</v>
      </c>
      <c r="F38" t="s">
        <v>158</v>
      </c>
      <c r="G38" t="s">
        <v>159</v>
      </c>
      <c r="H38" t="s">
        <v>143</v>
      </c>
      <c r="I38" t="s">
        <v>144</v>
      </c>
      <c r="J38">
        <v>45.099998474121094</v>
      </c>
      <c r="K38">
        <v>1785.219970703125</v>
      </c>
      <c r="L38">
        <v>142</v>
      </c>
      <c r="M38">
        <v>67633</v>
      </c>
      <c r="N38">
        <v>37.900001525878906</v>
      </c>
      <c r="O38">
        <v>0.10000000149011612</v>
      </c>
      <c r="P38">
        <v>201</v>
      </c>
      <c r="Q38">
        <v>88.2</v>
      </c>
      <c r="R38">
        <v>10.600000000000001</v>
      </c>
      <c r="S38">
        <v>717</v>
      </c>
      <c r="T38">
        <v>0</v>
      </c>
      <c r="U38">
        <v>4190.6000000000004</v>
      </c>
      <c r="V38">
        <v>12.98</v>
      </c>
      <c r="W38">
        <v>1021</v>
      </c>
      <c r="X38">
        <v>332</v>
      </c>
      <c r="Y38">
        <v>674</v>
      </c>
      <c r="Z38">
        <v>417</v>
      </c>
      <c r="AA38">
        <v>439</v>
      </c>
      <c r="AB38">
        <v>2491</v>
      </c>
      <c r="AC38">
        <v>17.905349731445313</v>
      </c>
      <c r="AD38">
        <v>1</v>
      </c>
      <c r="AE38">
        <v>1.2</v>
      </c>
      <c r="AF38">
        <v>2</v>
      </c>
      <c r="AG38">
        <v>4.3</v>
      </c>
      <c r="AH38">
        <v>0</v>
      </c>
      <c r="AI38">
        <v>20.75</v>
      </c>
      <c r="AJ38">
        <v>1.35</v>
      </c>
      <c r="AK38">
        <v>0.6</v>
      </c>
      <c r="AL38">
        <v>1.4</v>
      </c>
      <c r="AM38">
        <v>58</v>
      </c>
      <c r="AN38">
        <v>371.2</v>
      </c>
      <c r="AO38">
        <v>42.2</v>
      </c>
      <c r="AP38">
        <v>32.1</v>
      </c>
      <c r="AQ38">
        <v>65</v>
      </c>
      <c r="AR38">
        <v>37</v>
      </c>
      <c r="AS38">
        <v>180</v>
      </c>
      <c r="AT38">
        <v>4</v>
      </c>
      <c r="AU38">
        <v>5537</v>
      </c>
      <c r="AV38" s="48">
        <v>9269.2544670363532</v>
      </c>
      <c r="AW38" s="48">
        <v>9378.31822728322</v>
      </c>
      <c r="AX38">
        <v>1</v>
      </c>
      <c r="AY38">
        <v>67.4371337890625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94.9788818359375</v>
      </c>
      <c r="BF38">
        <v>72.979454040527344</v>
      </c>
      <c r="BG38">
        <v>1252.500732421875</v>
      </c>
      <c r="BH38">
        <v>12434.861328125</v>
      </c>
      <c r="BI38">
        <v>16246.236328125</v>
      </c>
      <c r="BJ38">
        <v>3.172149658203125</v>
      </c>
      <c r="BK38">
        <v>2.3810272216796875</v>
      </c>
      <c r="BL38">
        <v>26.058200836181641</v>
      </c>
      <c r="BM38">
        <v>6.7669172286987305</v>
      </c>
      <c r="BN38">
        <v>308.66665649414063</v>
      </c>
      <c r="BO38">
        <v>0.14531738162040711</v>
      </c>
      <c r="BP38">
        <v>24374.873046875</v>
      </c>
      <c r="BQ38">
        <v>24.300010681152344</v>
      </c>
      <c r="BS38">
        <v>0.58199399709701538</v>
      </c>
      <c r="BT38">
        <v>0.38294914364814758</v>
      </c>
      <c r="BU38">
        <v>5.1261959075927734</v>
      </c>
      <c r="BV38">
        <v>160.95692443847656</v>
      </c>
      <c r="BW38">
        <v>625.7891845703125</v>
      </c>
      <c r="BX38">
        <v>1</v>
      </c>
      <c r="BY38">
        <v>6</v>
      </c>
      <c r="BZ38">
        <v>9422.8173828125</v>
      </c>
      <c r="CA38">
        <v>7212.2197265625</v>
      </c>
      <c r="CB38">
        <v>1.0497833490371704</v>
      </c>
      <c r="CC38">
        <v>8.8743658065795898</v>
      </c>
      <c r="CD38">
        <v>67.605636596679688</v>
      </c>
      <c r="CE38">
        <v>7.930689811706543</v>
      </c>
      <c r="CF38">
        <v>12.145951271057129</v>
      </c>
      <c r="CG38">
        <v>0.5164945125579834</v>
      </c>
      <c r="CH38">
        <v>1.6661113500595093</v>
      </c>
      <c r="CI38">
        <v>9783.412109375</v>
      </c>
      <c r="CJ38" s="48">
        <v>6509</v>
      </c>
      <c r="CK38" s="25">
        <f>ABS(J38-'PO_valitsin (FI)'!$D$8)</f>
        <v>0.89999771118164063</v>
      </c>
      <c r="CR38" s="67">
        <f>ABS(Q38-'PO_valitsin (FI)'!$E$8)</f>
        <v>0.39999999999999147</v>
      </c>
      <c r="EN38" s="7">
        <f>ABS(BO38-'PO_valitsin (FI)'!$F$8)</f>
        <v>0.11645954251289367</v>
      </c>
      <c r="EO38" s="7">
        <f>ABS(BP38-'PO_valitsin (FI)'!$G$8)</f>
        <v>1300.4765625</v>
      </c>
      <c r="ES38" s="7">
        <f>ABS(BT38-'PO_valitsin (FI)'!$H$8)</f>
        <v>0.19478525221347809</v>
      </c>
      <c r="FI38" s="7">
        <f>ABS(CJ38-'PO_valitsin (FI)'!$J$8)</f>
        <v>4578</v>
      </c>
      <c r="FJ38" s="3">
        <f>IF($B38='PO_valitsin (FI)'!$C$8,100000,PO!CK38/PO!J$297*'PO_valitsin (FI)'!D$5)</f>
        <v>4.1191935901288404E-2</v>
      </c>
      <c r="FQ38" s="3">
        <f>IF($B38='PO_valitsin (FI)'!$C$8,100000,PO!CR38/PO!Q$297*'PO_valitsin (FI)'!E$5)</f>
        <v>1.8918477871906127E-3</v>
      </c>
      <c r="HM38" s="3">
        <f>IF($B38='PO_valitsin (FI)'!$C$8,100000,PO!EN38/PO!BO$297*'PO_valitsin (FI)'!F$5)</f>
        <v>9.6550154240608397E-3</v>
      </c>
      <c r="HN38" s="3">
        <f>IF($B38='PO_valitsin (FI)'!$C$8,100000,PO!EO38/PO!BP$297*'PO_valitsin (FI)'!G$5)</f>
        <v>4.599836667824838E-2</v>
      </c>
      <c r="HR38" s="3">
        <f>IF($B38='PO_valitsin (FI)'!$C$8,100000,PO!ES38/PO!BT$297*'PO_valitsin (FI)'!H$5)</f>
        <v>2.9084084385676848E-2</v>
      </c>
      <c r="IF38" s="3">
        <f>IF($B38='PO_valitsin (FI)'!$C$8,100000,PO!FG38/PO!CH$297*'PO_valitsin (FI)'!I$5)</f>
        <v>0</v>
      </c>
      <c r="IH38" s="3">
        <f>IF($B38='PO_valitsin (FI)'!$C$8,100000,PO!FI38/PO!CJ$297*'PO_valitsin (FI)'!J$5)</f>
        <v>0.44633870793879477</v>
      </c>
      <c r="II38" s="49">
        <f t="shared" si="0"/>
        <v>0.57415996171525985</v>
      </c>
      <c r="IJ38" s="13">
        <f t="shared" si="1"/>
        <v>88</v>
      </c>
      <c r="IK38" s="14">
        <f t="shared" si="3"/>
        <v>3.6000000000000016E-9</v>
      </c>
      <c r="IL38" s="68" t="str">
        <f t="shared" si="2"/>
        <v>Hämeenlinna</v>
      </c>
    </row>
    <row r="39" spans="1:246" x14ac:dyDescent="0.2">
      <c r="A39">
        <v>2019</v>
      </c>
      <c r="B39" t="s">
        <v>235</v>
      </c>
      <c r="C39" t="s">
        <v>236</v>
      </c>
      <c r="D39" t="s">
        <v>237</v>
      </c>
      <c r="E39" t="s">
        <v>238</v>
      </c>
      <c r="F39" t="s">
        <v>101</v>
      </c>
      <c r="G39" t="s">
        <v>102</v>
      </c>
      <c r="H39" t="s">
        <v>89</v>
      </c>
      <c r="I39" t="s">
        <v>90</v>
      </c>
      <c r="J39">
        <v>40.799999237060547</v>
      </c>
      <c r="K39">
        <v>1614.0999755859375</v>
      </c>
      <c r="L39">
        <v>166.89999389648438</v>
      </c>
      <c r="M39">
        <v>9844</v>
      </c>
      <c r="N39">
        <v>6.0999999046325684</v>
      </c>
      <c r="O39">
        <v>-0.20000000298023224</v>
      </c>
      <c r="P39">
        <v>-15</v>
      </c>
      <c r="Q39">
        <v>77.800000000000011</v>
      </c>
      <c r="R39">
        <v>12.100000000000001</v>
      </c>
      <c r="S39">
        <v>348</v>
      </c>
      <c r="T39">
        <v>0</v>
      </c>
      <c r="U39">
        <v>3442.3</v>
      </c>
      <c r="V39">
        <v>11.72</v>
      </c>
      <c r="W39">
        <v>1390</v>
      </c>
      <c r="X39">
        <v>629</v>
      </c>
      <c r="Y39">
        <v>876</v>
      </c>
      <c r="Z39">
        <v>346</v>
      </c>
      <c r="AA39">
        <v>570</v>
      </c>
      <c r="AB39">
        <v>1483</v>
      </c>
      <c r="AC39">
        <v>17.346456527709961</v>
      </c>
      <c r="AD39">
        <v>0</v>
      </c>
      <c r="AE39">
        <v>0</v>
      </c>
      <c r="AF39">
        <v>0</v>
      </c>
      <c r="AG39">
        <v>7.2</v>
      </c>
      <c r="AH39">
        <v>0</v>
      </c>
      <c r="AI39">
        <v>21.25</v>
      </c>
      <c r="AJ39">
        <v>1.2</v>
      </c>
      <c r="AK39">
        <v>0.55000000000000004</v>
      </c>
      <c r="AL39">
        <v>1.1000000000000001</v>
      </c>
      <c r="AM39">
        <v>43</v>
      </c>
      <c r="AN39">
        <v>328.1</v>
      </c>
      <c r="AO39">
        <v>49</v>
      </c>
      <c r="AP39">
        <v>22.6</v>
      </c>
      <c r="AQ39">
        <v>79</v>
      </c>
      <c r="AR39">
        <v>64</v>
      </c>
      <c r="AS39">
        <v>838</v>
      </c>
      <c r="AT39">
        <v>5</v>
      </c>
      <c r="AU39">
        <v>8313</v>
      </c>
      <c r="AV39" s="48">
        <v>8983.1448228414174</v>
      </c>
      <c r="AW39" s="48">
        <v>8471.232876712329</v>
      </c>
      <c r="AX39">
        <v>1</v>
      </c>
      <c r="AY39">
        <v>34.721157073974609</v>
      </c>
      <c r="AZ39">
        <v>0</v>
      </c>
      <c r="BA39">
        <v>0</v>
      </c>
      <c r="BB39">
        <v>0</v>
      </c>
      <c r="BC39">
        <v>0</v>
      </c>
      <c r="BD39">
        <v>1</v>
      </c>
      <c r="BE39">
        <v>83.423912048339844</v>
      </c>
      <c r="BF39">
        <v>68.4014892578125</v>
      </c>
      <c r="BG39">
        <v>458.28436279296875</v>
      </c>
      <c r="BH39">
        <v>13926.1611328125</v>
      </c>
      <c r="BI39">
        <v>18525.400390625</v>
      </c>
      <c r="BJ39">
        <v>3.7172896862030029</v>
      </c>
      <c r="BK39">
        <v>6.589411735534668</v>
      </c>
      <c r="BL39">
        <v>24.398626327514648</v>
      </c>
      <c r="BM39">
        <v>3.1055901050567627</v>
      </c>
      <c r="BN39">
        <v>169.77777099609375</v>
      </c>
      <c r="BO39">
        <v>0.71484463512897489</v>
      </c>
      <c r="BP39">
        <v>20520.875</v>
      </c>
      <c r="BQ39">
        <v>44.934654235839844</v>
      </c>
      <c r="BS39">
        <v>0.56592845916748047</v>
      </c>
      <c r="BT39">
        <v>0.14221860468387604</v>
      </c>
      <c r="BU39">
        <v>0.71109306812286377</v>
      </c>
      <c r="BV39">
        <v>124.74604034423828</v>
      </c>
      <c r="BW39">
        <v>204.18528747558594</v>
      </c>
      <c r="BX39">
        <v>0</v>
      </c>
      <c r="BY39">
        <v>1</v>
      </c>
      <c r="BZ39">
        <v>7965.92236328125</v>
      </c>
      <c r="CA39">
        <v>5988.2490234375</v>
      </c>
      <c r="CB39">
        <v>1.686306357383728</v>
      </c>
      <c r="CC39">
        <v>13.703779220581055</v>
      </c>
      <c r="CD39">
        <v>66.867469787597656</v>
      </c>
      <c r="CE39">
        <v>7.9318013191223145</v>
      </c>
      <c r="CF39">
        <v>12.824314117431641</v>
      </c>
      <c r="CG39">
        <v>0</v>
      </c>
      <c r="CH39">
        <v>2.14974045753479</v>
      </c>
      <c r="CI39">
        <v>9415.5693359375</v>
      </c>
      <c r="CJ39" s="48">
        <v>1456</v>
      </c>
      <c r="CK39" s="25">
        <f>ABS(J39-'PO_valitsin (FI)'!$D$8)</f>
        <v>3.4000015258789063</v>
      </c>
      <c r="CR39" s="67">
        <f>ABS(Q39-'PO_valitsin (FI)'!$E$8)</f>
        <v>10</v>
      </c>
      <c r="EN39" s="7">
        <f>ABS(BO39-'PO_valitsin (FI)'!$F$8)</f>
        <v>0.45306771099567411</v>
      </c>
      <c r="EO39" s="7">
        <f>ABS(BP39-'PO_valitsin (FI)'!$G$8)</f>
        <v>2553.521484375</v>
      </c>
      <c r="ES39" s="7">
        <f>ABS(BT39-'PO_valitsin (FI)'!$H$8)</f>
        <v>4.5945286750793457E-2</v>
      </c>
      <c r="FI39" s="7">
        <f>ABS(CJ39-'PO_valitsin (FI)'!$J$8)</f>
        <v>475</v>
      </c>
      <c r="FJ39" s="3">
        <f>IF($B39='PO_valitsin (FI)'!$C$8,100000,PO!CK39/PO!J$297*'PO_valitsin (FI)'!D$5)</f>
        <v>0.15561444565720767</v>
      </c>
      <c r="FQ39" s="3">
        <f>IF($B39='PO_valitsin (FI)'!$C$8,100000,PO!CR39/PO!Q$297*'PO_valitsin (FI)'!E$5)</f>
        <v>4.7296194679766326E-2</v>
      </c>
      <c r="HM39" s="3">
        <f>IF($B39='PO_valitsin (FI)'!$C$8,100000,PO!EN39/PO!BO$297*'PO_valitsin (FI)'!F$5)</f>
        <v>3.756133369082116E-2</v>
      </c>
      <c r="HN39" s="3">
        <f>IF($B39='PO_valitsin (FI)'!$C$8,100000,PO!EO39/PO!BP$297*'PO_valitsin (FI)'!G$5)</f>
        <v>9.0319057602444366E-2</v>
      </c>
      <c r="HR39" s="3">
        <f>IF($B39='PO_valitsin (FI)'!$C$8,100000,PO!ES39/PO!BT$297*'PO_valitsin (FI)'!H$5)</f>
        <v>6.8602554957275883E-3</v>
      </c>
      <c r="IF39" s="3">
        <f>IF($B39='PO_valitsin (FI)'!$C$8,100000,PO!FG39/PO!CH$297*'PO_valitsin (FI)'!I$5)</f>
        <v>0</v>
      </c>
      <c r="IH39" s="3">
        <f>IF($B39='PO_valitsin (FI)'!$C$8,100000,PO!FI39/PO!CJ$297*'PO_valitsin (FI)'!J$5)</f>
        <v>4.6310809582989845E-2</v>
      </c>
      <c r="II39" s="49">
        <f t="shared" si="0"/>
        <v>0.3839621004089569</v>
      </c>
      <c r="IJ39" s="13">
        <f t="shared" si="1"/>
        <v>31</v>
      </c>
      <c r="IK39" s="14">
        <f t="shared" si="3"/>
        <v>3.7000000000000017E-9</v>
      </c>
      <c r="IL39" s="68" t="str">
        <f t="shared" si="2"/>
        <v>Ii</v>
      </c>
    </row>
    <row r="40" spans="1:246" x14ac:dyDescent="0.2">
      <c r="A40">
        <v>2019</v>
      </c>
      <c r="B40" t="s">
        <v>239</v>
      </c>
      <c r="C40" t="s">
        <v>240</v>
      </c>
      <c r="D40" t="s">
        <v>241</v>
      </c>
      <c r="E40" t="s">
        <v>205</v>
      </c>
      <c r="F40" t="s">
        <v>242</v>
      </c>
      <c r="G40" t="s">
        <v>243</v>
      </c>
      <c r="H40" t="s">
        <v>143</v>
      </c>
      <c r="I40" t="s">
        <v>144</v>
      </c>
      <c r="J40">
        <v>45.599998474121094</v>
      </c>
      <c r="K40">
        <v>763.02001953125</v>
      </c>
      <c r="L40">
        <v>154.19999694824219</v>
      </c>
      <c r="M40">
        <v>21368</v>
      </c>
      <c r="N40">
        <v>28</v>
      </c>
      <c r="O40">
        <v>-0.5</v>
      </c>
      <c r="P40">
        <v>-49</v>
      </c>
      <c r="Q40">
        <v>75.3</v>
      </c>
      <c r="R40">
        <v>12.3</v>
      </c>
      <c r="S40">
        <v>371</v>
      </c>
      <c r="T40">
        <v>1</v>
      </c>
      <c r="U40">
        <v>3607.1</v>
      </c>
      <c r="V40">
        <v>12.35</v>
      </c>
      <c r="W40">
        <v>1193</v>
      </c>
      <c r="X40">
        <v>205</v>
      </c>
      <c r="Y40">
        <v>506</v>
      </c>
      <c r="Z40">
        <v>607</v>
      </c>
      <c r="AA40">
        <v>556</v>
      </c>
      <c r="AB40">
        <v>1743</v>
      </c>
      <c r="AC40">
        <v>17.441860198974609</v>
      </c>
      <c r="AD40">
        <v>1</v>
      </c>
      <c r="AE40">
        <v>1</v>
      </c>
      <c r="AF40">
        <v>1</v>
      </c>
      <c r="AG40">
        <v>4.7</v>
      </c>
      <c r="AH40">
        <v>0</v>
      </c>
      <c r="AI40">
        <v>20.5</v>
      </c>
      <c r="AJ40">
        <v>1.1000000000000001</v>
      </c>
      <c r="AK40">
        <v>0.55000000000000004</v>
      </c>
      <c r="AL40">
        <v>0.93</v>
      </c>
      <c r="AM40">
        <v>42</v>
      </c>
      <c r="AN40">
        <v>332.1</v>
      </c>
      <c r="AO40">
        <v>48.8</v>
      </c>
      <c r="AP40">
        <v>24.8</v>
      </c>
      <c r="AQ40">
        <v>72</v>
      </c>
      <c r="AR40">
        <v>70</v>
      </c>
      <c r="AS40">
        <v>772</v>
      </c>
      <c r="AT40">
        <v>3.6669999999999998</v>
      </c>
      <c r="AU40">
        <v>6275</v>
      </c>
      <c r="AV40" s="48">
        <v>9546.9639468690693</v>
      </c>
      <c r="AW40" s="48">
        <v>9435.8610914245219</v>
      </c>
      <c r="AX40">
        <v>1</v>
      </c>
      <c r="AY40">
        <v>78.451797485351563</v>
      </c>
      <c r="AZ40">
        <v>0</v>
      </c>
      <c r="BA40">
        <v>0</v>
      </c>
      <c r="BB40">
        <v>0</v>
      </c>
      <c r="BC40">
        <v>0</v>
      </c>
      <c r="BD40">
        <v>1</v>
      </c>
      <c r="BE40">
        <v>81.644355773925781</v>
      </c>
      <c r="BF40">
        <v>51.1241455078125</v>
      </c>
      <c r="BG40">
        <v>492.83438110351563</v>
      </c>
      <c r="BH40">
        <v>16414.54296875</v>
      </c>
      <c r="BI40">
        <v>26190.4765625</v>
      </c>
      <c r="BJ40">
        <v>2.468738317489624</v>
      </c>
      <c r="BK40">
        <v>-3.6978585720062256</v>
      </c>
      <c r="BL40">
        <v>26.490066528320313</v>
      </c>
      <c r="BM40">
        <v>19.796955108642578</v>
      </c>
      <c r="BN40">
        <v>192.36363220214844</v>
      </c>
      <c r="BO40">
        <v>0.72502766251564021</v>
      </c>
      <c r="BP40">
        <v>21991.015625</v>
      </c>
      <c r="BQ40">
        <v>41.388946533203125</v>
      </c>
      <c r="BS40">
        <v>0.58639085292816162</v>
      </c>
      <c r="BT40">
        <v>3.2759267836809158E-2</v>
      </c>
      <c r="BU40">
        <v>2.8453762531280518</v>
      </c>
      <c r="BV40">
        <v>103.42568206787109</v>
      </c>
      <c r="BW40">
        <v>453.71585083007813</v>
      </c>
      <c r="BX40">
        <v>0</v>
      </c>
      <c r="BY40">
        <v>2</v>
      </c>
      <c r="BZ40">
        <v>11000</v>
      </c>
      <c r="CA40">
        <v>6894.1083984375</v>
      </c>
      <c r="CB40">
        <v>1.1044552326202393</v>
      </c>
      <c r="CC40">
        <v>9.2240734100341797</v>
      </c>
      <c r="CD40">
        <v>58.898303985595703</v>
      </c>
      <c r="CE40">
        <v>7.0522575378417969</v>
      </c>
      <c r="CF40">
        <v>13.800101280212402</v>
      </c>
      <c r="CG40">
        <v>0.45662099123001099</v>
      </c>
      <c r="CH40">
        <v>1.572805643081665</v>
      </c>
      <c r="CI40">
        <v>9389.3603515625</v>
      </c>
      <c r="CJ40" s="48">
        <v>2119</v>
      </c>
      <c r="CK40" s="25">
        <f>ABS(J40-'PO_valitsin (FI)'!$D$8)</f>
        <v>1.3999977111816406</v>
      </c>
      <c r="CR40" s="67">
        <f>ABS(Q40-'PO_valitsin (FI)'!$E$8)</f>
        <v>12.500000000000014</v>
      </c>
      <c r="EN40" s="7">
        <f>ABS(BO40-'PO_valitsin (FI)'!$F$8)</f>
        <v>0.46325073838233943</v>
      </c>
      <c r="EO40" s="7">
        <f>ABS(BP40-'PO_valitsin (FI)'!$G$8)</f>
        <v>1083.380859375</v>
      </c>
      <c r="ES40" s="7">
        <f>ABS(BT40-'PO_valitsin (FI)'!$H$8)</f>
        <v>0.15540462359786034</v>
      </c>
      <c r="FI40" s="7">
        <f>ABS(CJ40-'PO_valitsin (FI)'!$J$8)</f>
        <v>188</v>
      </c>
      <c r="FJ40" s="3">
        <f>IF($B40='PO_valitsin (FI)'!$C$8,100000,PO!CK40/PO!J$297*'PO_valitsin (FI)'!D$5)</f>
        <v>6.4076402933546731E-2</v>
      </c>
      <c r="FQ40" s="3">
        <f>IF($B40='PO_valitsin (FI)'!$C$8,100000,PO!CR40/PO!Q$297*'PO_valitsin (FI)'!E$5)</f>
        <v>5.9120243349707974E-2</v>
      </c>
      <c r="HM40" s="3">
        <f>IF($B40='PO_valitsin (FI)'!$C$8,100000,PO!EN40/PO!BO$297*'PO_valitsin (FI)'!F$5)</f>
        <v>3.8405552072247502E-2</v>
      </c>
      <c r="HN40" s="3">
        <f>IF($B40='PO_valitsin (FI)'!$C$8,100000,PO!EO40/PO!BP$297*'PO_valitsin (FI)'!G$5)</f>
        <v>3.8319606410997575E-2</v>
      </c>
      <c r="HR40" s="3">
        <f>IF($B40='PO_valitsin (FI)'!$C$8,100000,PO!ES40/PO!BT$297*'PO_valitsin (FI)'!H$5)</f>
        <v>2.3204021532856951E-2</v>
      </c>
      <c r="IF40" s="3">
        <f>IF($B40='PO_valitsin (FI)'!$C$8,100000,PO!FG40/PO!CH$297*'PO_valitsin (FI)'!I$5)</f>
        <v>0</v>
      </c>
      <c r="IH40" s="3">
        <f>IF($B40='PO_valitsin (FI)'!$C$8,100000,PO!FI40/PO!CJ$297*'PO_valitsin (FI)'!J$5)</f>
        <v>1.8329330950741244E-2</v>
      </c>
      <c r="II40" s="49">
        <f t="shared" si="0"/>
        <v>0.24145516105009798</v>
      </c>
      <c r="IJ40" s="13">
        <f t="shared" si="1"/>
        <v>8</v>
      </c>
      <c r="IK40" s="14">
        <f t="shared" si="3"/>
        <v>3.8000000000000018E-9</v>
      </c>
      <c r="IL40" s="68" t="str">
        <f t="shared" si="2"/>
        <v>Iisalmi</v>
      </c>
    </row>
    <row r="41" spans="1:246" x14ac:dyDescent="0.2">
      <c r="A41">
        <v>2019</v>
      </c>
      <c r="B41" t="s">
        <v>244</v>
      </c>
      <c r="C41" t="s">
        <v>245</v>
      </c>
      <c r="D41" t="s">
        <v>111</v>
      </c>
      <c r="E41" t="s">
        <v>112</v>
      </c>
      <c r="F41" t="s">
        <v>113</v>
      </c>
      <c r="G41" t="s">
        <v>114</v>
      </c>
      <c r="H41" t="s">
        <v>103</v>
      </c>
      <c r="I41" t="s">
        <v>104</v>
      </c>
      <c r="J41">
        <v>48.5</v>
      </c>
      <c r="K41">
        <v>589.78997802734375</v>
      </c>
      <c r="L41">
        <v>160.19999694824219</v>
      </c>
      <c r="M41">
        <v>6711</v>
      </c>
      <c r="N41">
        <v>11.399999618530273</v>
      </c>
      <c r="O41">
        <v>-0.80000001192092896</v>
      </c>
      <c r="P41">
        <v>-6</v>
      </c>
      <c r="Q41">
        <v>59.300000000000004</v>
      </c>
      <c r="R41">
        <v>10.3</v>
      </c>
      <c r="S41">
        <v>239</v>
      </c>
      <c r="T41">
        <v>0</v>
      </c>
      <c r="U41">
        <v>3622.6</v>
      </c>
      <c r="V41">
        <v>12.18</v>
      </c>
      <c r="W41">
        <v>556</v>
      </c>
      <c r="X41">
        <v>1375</v>
      </c>
      <c r="Y41">
        <v>528</v>
      </c>
      <c r="Z41">
        <v>864</v>
      </c>
      <c r="AA41">
        <v>748</v>
      </c>
      <c r="AB41">
        <v>1261</v>
      </c>
      <c r="AC41">
        <v>16.303665161132813</v>
      </c>
      <c r="AD41">
        <v>0</v>
      </c>
      <c r="AE41">
        <v>0</v>
      </c>
      <c r="AF41">
        <v>0</v>
      </c>
      <c r="AG41">
        <v>6.9</v>
      </c>
      <c r="AH41">
        <v>0</v>
      </c>
      <c r="AI41">
        <v>20.75</v>
      </c>
      <c r="AJ41">
        <v>1.1499999999999999</v>
      </c>
      <c r="AK41">
        <v>0.65</v>
      </c>
      <c r="AL41">
        <v>1.25</v>
      </c>
      <c r="AM41">
        <v>63.2</v>
      </c>
      <c r="AN41">
        <v>307.89999999999998</v>
      </c>
      <c r="AO41">
        <v>44.2</v>
      </c>
      <c r="AP41">
        <v>23.9</v>
      </c>
      <c r="AQ41">
        <v>106</v>
      </c>
      <c r="AR41">
        <v>47</v>
      </c>
      <c r="AS41">
        <v>490</v>
      </c>
      <c r="AT41">
        <v>3.1669999999999998</v>
      </c>
      <c r="AU41">
        <v>6544</v>
      </c>
      <c r="AV41" s="48">
        <v>9324.5749613601238</v>
      </c>
      <c r="AW41" s="48">
        <v>8677.8115501519751</v>
      </c>
      <c r="AX41">
        <v>1</v>
      </c>
      <c r="AY41">
        <v>101.81467437744141</v>
      </c>
      <c r="AZ41">
        <v>0</v>
      </c>
      <c r="BA41">
        <v>0</v>
      </c>
      <c r="BB41">
        <v>0</v>
      </c>
      <c r="BC41">
        <v>0</v>
      </c>
      <c r="BD41">
        <v>1</v>
      </c>
      <c r="BE41">
        <v>98.744766235351563</v>
      </c>
      <c r="BF41">
        <v>87.867645263671875</v>
      </c>
      <c r="BG41">
        <v>518.51849365234375</v>
      </c>
      <c r="BH41">
        <v>10050.3984375</v>
      </c>
      <c r="BI41">
        <v>12088.9423828125</v>
      </c>
      <c r="BJ41">
        <v>3.559767484664917</v>
      </c>
      <c r="BK41">
        <v>1.2356981039047241</v>
      </c>
      <c r="BL41">
        <v>28.289474487304688</v>
      </c>
      <c r="BM41">
        <v>17.91044807434082</v>
      </c>
      <c r="BN41">
        <v>162.75</v>
      </c>
      <c r="BO41">
        <v>-0.58600056171417236</v>
      </c>
      <c r="BP41">
        <v>21966.19140625</v>
      </c>
      <c r="BQ41">
        <v>38.518718719482422</v>
      </c>
      <c r="BS41">
        <v>0.67918342351913452</v>
      </c>
      <c r="BT41">
        <v>0.20861272513866425</v>
      </c>
      <c r="BU41">
        <v>1.8924154043197632</v>
      </c>
      <c r="BV41">
        <v>86.872299194335938</v>
      </c>
      <c r="BW41">
        <v>337.20758056640625</v>
      </c>
      <c r="BX41">
        <v>0</v>
      </c>
      <c r="BY41">
        <v>1</v>
      </c>
      <c r="BZ41">
        <v>7640.21142578125</v>
      </c>
      <c r="CA41">
        <v>6351.85205078125</v>
      </c>
      <c r="CB41">
        <v>1.1771718263626099</v>
      </c>
      <c r="CC41">
        <v>8.4339141845703125</v>
      </c>
      <c r="CD41">
        <v>107.59494018554688</v>
      </c>
      <c r="CE41">
        <v>15.017667770385742</v>
      </c>
      <c r="CF41">
        <v>11.484099388122559</v>
      </c>
      <c r="CG41">
        <v>0</v>
      </c>
      <c r="CH41">
        <v>0.35335689783096313</v>
      </c>
      <c r="CI41">
        <v>10717.1025390625</v>
      </c>
      <c r="CJ41" s="48">
        <v>651</v>
      </c>
      <c r="CK41" s="25">
        <f>ABS(J41-'PO_valitsin (FI)'!$D$8)</f>
        <v>4.2999992370605469</v>
      </c>
      <c r="CR41" s="67">
        <f>ABS(Q41-'PO_valitsin (FI)'!$E$8)</f>
        <v>28.500000000000007</v>
      </c>
      <c r="EN41" s="7">
        <f>ABS(BO41-'PO_valitsin (FI)'!$F$8)</f>
        <v>0.84777748584747314</v>
      </c>
      <c r="EO41" s="7">
        <f>ABS(BP41-'PO_valitsin (FI)'!$G$8)</f>
        <v>1108.205078125</v>
      </c>
      <c r="ES41" s="7">
        <f>ABS(BT41-'PO_valitsin (FI)'!$H$8)</f>
        <v>2.0448833703994751E-2</v>
      </c>
      <c r="FI41" s="7">
        <f>ABS(CJ41-'PO_valitsin (FI)'!$J$8)</f>
        <v>1280</v>
      </c>
      <c r="FJ41" s="3">
        <f>IF($B41='PO_valitsin (FI)'!$C$8,100000,PO!CK41/PO!J$297*'PO_valitsin (FI)'!D$5)</f>
        <v>0.19680638155849603</v>
      </c>
      <c r="FQ41" s="3">
        <f>IF($B41='PO_valitsin (FI)'!$C$8,100000,PO!CR41/PO!Q$297*'PO_valitsin (FI)'!E$5)</f>
        <v>0.13479415483733406</v>
      </c>
      <c r="HM41" s="3">
        <f>IF($B41='PO_valitsin (FI)'!$C$8,100000,PO!EN41/PO!BO$297*'PO_valitsin (FI)'!F$5)</f>
        <v>7.0284534228894524E-2</v>
      </c>
      <c r="HN41" s="3">
        <f>IF($B41='PO_valitsin (FI)'!$C$8,100000,PO!EO41/PO!BP$297*'PO_valitsin (FI)'!G$5)</f>
        <v>3.9197648775996789E-2</v>
      </c>
      <c r="HR41" s="3">
        <f>IF($B41='PO_valitsin (FI)'!$C$8,100000,PO!ES41/PO!BT$297*'PO_valitsin (FI)'!H$5)</f>
        <v>3.0532886770290287E-3</v>
      </c>
      <c r="IF41" s="3">
        <f>IF($B41='PO_valitsin (FI)'!$C$8,100000,PO!FG41/PO!CH$297*'PO_valitsin (FI)'!I$5)</f>
        <v>0</v>
      </c>
      <c r="IH41" s="3">
        <f>IF($B41='PO_valitsin (FI)'!$C$8,100000,PO!FI41/PO!CJ$297*'PO_valitsin (FI)'!J$5)</f>
        <v>0.12479544477100421</v>
      </c>
      <c r="II41" s="49">
        <f t="shared" si="0"/>
        <v>0.56893145674875467</v>
      </c>
      <c r="IJ41" s="13">
        <f t="shared" si="1"/>
        <v>85</v>
      </c>
      <c r="IK41" s="14">
        <f t="shared" si="3"/>
        <v>3.9000000000000018E-9</v>
      </c>
      <c r="IL41" s="68" t="str">
        <f t="shared" si="2"/>
        <v>Iitti</v>
      </c>
    </row>
    <row r="42" spans="1:246" x14ac:dyDescent="0.2">
      <c r="A42">
        <v>2019</v>
      </c>
      <c r="B42" t="s">
        <v>246</v>
      </c>
      <c r="C42" t="s">
        <v>247</v>
      </c>
      <c r="D42" t="s">
        <v>248</v>
      </c>
      <c r="E42" t="s">
        <v>156</v>
      </c>
      <c r="F42" t="s">
        <v>87</v>
      </c>
      <c r="G42" t="s">
        <v>88</v>
      </c>
      <c r="H42" t="s">
        <v>103</v>
      </c>
      <c r="I42" t="s">
        <v>104</v>
      </c>
      <c r="J42">
        <v>48.299999237060547</v>
      </c>
      <c r="K42">
        <v>750.40997314453125</v>
      </c>
      <c r="L42">
        <v>171.60000610351563</v>
      </c>
      <c r="M42">
        <v>6942</v>
      </c>
      <c r="N42">
        <v>9.3000001907348633</v>
      </c>
      <c r="O42">
        <v>-0.89999997615814209</v>
      </c>
      <c r="P42">
        <v>-9</v>
      </c>
      <c r="Q42">
        <v>59.1</v>
      </c>
      <c r="R42">
        <v>9</v>
      </c>
      <c r="S42">
        <v>238</v>
      </c>
      <c r="T42">
        <v>0</v>
      </c>
      <c r="U42">
        <v>3527.2</v>
      </c>
      <c r="V42">
        <v>13.28</v>
      </c>
      <c r="W42">
        <v>939</v>
      </c>
      <c r="X42">
        <v>395</v>
      </c>
      <c r="Y42">
        <v>1293</v>
      </c>
      <c r="Z42">
        <v>681</v>
      </c>
      <c r="AA42">
        <v>622</v>
      </c>
      <c r="AB42">
        <v>1150</v>
      </c>
      <c r="AC42">
        <v>16.458824157714844</v>
      </c>
      <c r="AD42">
        <v>0</v>
      </c>
      <c r="AE42">
        <v>0</v>
      </c>
      <c r="AF42">
        <v>0</v>
      </c>
      <c r="AG42">
        <v>4</v>
      </c>
      <c r="AH42">
        <v>0</v>
      </c>
      <c r="AI42">
        <v>21.75</v>
      </c>
      <c r="AJ42">
        <v>1.23</v>
      </c>
      <c r="AK42">
        <v>0.59</v>
      </c>
      <c r="AL42">
        <v>1.19</v>
      </c>
      <c r="AM42">
        <v>58.7</v>
      </c>
      <c r="AN42">
        <v>316.39999999999998</v>
      </c>
      <c r="AO42">
        <v>45.9</v>
      </c>
      <c r="AP42">
        <v>24.9</v>
      </c>
      <c r="AQ42">
        <v>93</v>
      </c>
      <c r="AR42">
        <v>82</v>
      </c>
      <c r="AS42">
        <v>373</v>
      </c>
      <c r="AT42">
        <v>4.3330000000000002</v>
      </c>
      <c r="AU42">
        <v>6656</v>
      </c>
      <c r="AV42" s="48">
        <v>9693.3318518518518</v>
      </c>
      <c r="AW42" s="48">
        <v>9492.363636363636</v>
      </c>
      <c r="AX42">
        <v>1</v>
      </c>
      <c r="AY42">
        <v>47.274345397949219</v>
      </c>
      <c r="AZ42">
        <v>0</v>
      </c>
      <c r="BA42">
        <v>0</v>
      </c>
      <c r="BB42">
        <v>0</v>
      </c>
      <c r="BC42">
        <v>0</v>
      </c>
      <c r="BD42">
        <v>1</v>
      </c>
      <c r="BE42">
        <v>91.162788391113281</v>
      </c>
      <c r="BF42">
        <v>96.412559509277344</v>
      </c>
      <c r="BG42">
        <v>770.4918212890625</v>
      </c>
      <c r="BH42">
        <v>12609.2666015625</v>
      </c>
      <c r="BI42">
        <v>14424.5537109375</v>
      </c>
      <c r="BJ42">
        <v>3.0948140621185303</v>
      </c>
      <c r="BK42">
        <v>-10.542141914367676</v>
      </c>
      <c r="BL42">
        <v>23.200000762939453</v>
      </c>
      <c r="BM42">
        <v>-1.2820513248443604</v>
      </c>
      <c r="BN42">
        <v>142</v>
      </c>
      <c r="BO42">
        <v>0.40245632529258729</v>
      </c>
      <c r="BP42">
        <v>20915.267578125</v>
      </c>
      <c r="BQ42">
        <v>41.922843933105469</v>
      </c>
      <c r="BS42">
        <v>0.61567270755767822</v>
      </c>
      <c r="BT42">
        <v>0.24488620460033417</v>
      </c>
      <c r="BU42">
        <v>1.8870642185211182</v>
      </c>
      <c r="BV42">
        <v>83.693458557128906</v>
      </c>
      <c r="BW42">
        <v>412.56121826171875</v>
      </c>
      <c r="BX42">
        <v>0</v>
      </c>
      <c r="BY42">
        <v>3</v>
      </c>
      <c r="BZ42">
        <v>8467.212890625</v>
      </c>
      <c r="CA42">
        <v>7401.63916015625</v>
      </c>
      <c r="CB42">
        <v>1.1091904640197754</v>
      </c>
      <c r="CC42">
        <v>8.4989919662475586</v>
      </c>
      <c r="CD42">
        <v>120.77922058105469</v>
      </c>
      <c r="CE42">
        <v>15.593220710754395</v>
      </c>
      <c r="CF42">
        <v>15.084745407104492</v>
      </c>
      <c r="CG42">
        <v>0.16949152946472168</v>
      </c>
      <c r="CH42">
        <v>5.9322032928466797</v>
      </c>
      <c r="CI42">
        <v>11281.3603515625</v>
      </c>
      <c r="CJ42" s="48">
        <v>683</v>
      </c>
      <c r="CK42" s="25">
        <f>ABS(J42-'PO_valitsin (FI)'!$D$8)</f>
        <v>4.0999984741210938</v>
      </c>
      <c r="CR42" s="67">
        <f>ABS(Q42-'PO_valitsin (FI)'!$E$8)</f>
        <v>28.70000000000001</v>
      </c>
      <c r="EN42" s="7">
        <f>ABS(BO42-'PO_valitsin (FI)'!$F$8)</f>
        <v>0.14067940115928651</v>
      </c>
      <c r="EO42" s="7">
        <f>ABS(BP42-'PO_valitsin (FI)'!$G$8)</f>
        <v>2159.12890625</v>
      </c>
      <c r="ES42" s="7">
        <f>ABS(BT42-'PO_valitsin (FI)'!$H$8)</f>
        <v>5.6722313165664673E-2</v>
      </c>
      <c r="FI42" s="7">
        <f>ABS(CJ42-'PO_valitsin (FI)'!$J$8)</f>
        <v>1248</v>
      </c>
      <c r="FJ42" s="3">
        <f>IF($B42='PO_valitsin (FI)'!$C$8,100000,PO!CK42/PO!J$297*'PO_valitsin (FI)'!D$5)</f>
        <v>0.18765255982666718</v>
      </c>
      <c r="FQ42" s="3">
        <f>IF($B42='PO_valitsin (FI)'!$C$8,100000,PO!CR42/PO!Q$297*'PO_valitsin (FI)'!E$5)</f>
        <v>0.13574007873092941</v>
      </c>
      <c r="HM42" s="3">
        <f>IF($B42='PO_valitsin (FI)'!$C$8,100000,PO!EN42/PO!BO$297*'PO_valitsin (FI)'!F$5)</f>
        <v>1.166294971397621E-2</v>
      </c>
      <c r="HN42" s="3">
        <f>IF($B42='PO_valitsin (FI)'!$C$8,100000,PO!EO42/PO!BP$297*'PO_valitsin (FI)'!G$5)</f>
        <v>7.6369237246667304E-2</v>
      </c>
      <c r="HR42" s="3">
        <f>IF($B42='PO_valitsin (FI)'!$C$8,100000,PO!ES42/PO!BT$297*'PO_valitsin (FI)'!H$5)</f>
        <v>8.469411949385915E-3</v>
      </c>
      <c r="IF42" s="3">
        <f>IF($B42='PO_valitsin (FI)'!$C$8,100000,PO!FG42/PO!CH$297*'PO_valitsin (FI)'!I$5)</f>
        <v>0</v>
      </c>
      <c r="IH42" s="3">
        <f>IF($B42='PO_valitsin (FI)'!$C$8,100000,PO!FI42/PO!CJ$297*'PO_valitsin (FI)'!J$5)</f>
        <v>0.1216755586517291</v>
      </c>
      <c r="II42" s="49">
        <f t="shared" si="0"/>
        <v>0.54156980011935518</v>
      </c>
      <c r="IJ42" s="13">
        <f t="shared" si="1"/>
        <v>74</v>
      </c>
      <c r="IK42" s="14">
        <f t="shared" si="3"/>
        <v>4.0000000000000019E-9</v>
      </c>
      <c r="IL42" s="68" t="str">
        <f t="shared" si="2"/>
        <v>Ikaalinen</v>
      </c>
    </row>
    <row r="43" spans="1:246" x14ac:dyDescent="0.2">
      <c r="A43">
        <v>2019</v>
      </c>
      <c r="B43" t="s">
        <v>249</v>
      </c>
      <c r="C43" t="s">
        <v>250</v>
      </c>
      <c r="D43" t="s">
        <v>251</v>
      </c>
      <c r="E43" t="s">
        <v>245</v>
      </c>
      <c r="F43" t="s">
        <v>95</v>
      </c>
      <c r="G43" t="s">
        <v>96</v>
      </c>
      <c r="H43" t="s">
        <v>89</v>
      </c>
      <c r="I43" t="s">
        <v>90</v>
      </c>
      <c r="J43">
        <v>42</v>
      </c>
      <c r="K43">
        <v>576.80999755859375</v>
      </c>
      <c r="L43">
        <v>131.69999694824219</v>
      </c>
      <c r="M43">
        <v>12269</v>
      </c>
      <c r="N43">
        <v>21.299999237060547</v>
      </c>
      <c r="O43">
        <v>0.69999998807907104</v>
      </c>
      <c r="P43">
        <v>48</v>
      </c>
      <c r="Q43">
        <v>76.5</v>
      </c>
      <c r="R43">
        <v>6.5</v>
      </c>
      <c r="S43">
        <v>259</v>
      </c>
      <c r="T43">
        <v>0</v>
      </c>
      <c r="U43">
        <v>3333.9</v>
      </c>
      <c r="V43">
        <v>10.53</v>
      </c>
      <c r="W43">
        <v>103</v>
      </c>
      <c r="X43">
        <v>782</v>
      </c>
      <c r="Y43">
        <v>0</v>
      </c>
      <c r="Z43">
        <v>354</v>
      </c>
      <c r="AA43">
        <v>523</v>
      </c>
      <c r="AB43">
        <v>1251</v>
      </c>
      <c r="AC43">
        <v>15.809128761291504</v>
      </c>
      <c r="AD43">
        <v>0</v>
      </c>
      <c r="AE43">
        <v>0.5</v>
      </c>
      <c r="AF43">
        <v>1.3</v>
      </c>
      <c r="AG43">
        <v>6.8</v>
      </c>
      <c r="AH43">
        <v>0</v>
      </c>
      <c r="AI43">
        <v>20.75</v>
      </c>
      <c r="AJ43">
        <v>0.93</v>
      </c>
      <c r="AK43">
        <v>0.55000000000000004</v>
      </c>
      <c r="AL43">
        <v>1.2</v>
      </c>
      <c r="AM43">
        <v>80.099999999999994</v>
      </c>
      <c r="AN43">
        <v>344.7</v>
      </c>
      <c r="AO43">
        <v>47.8</v>
      </c>
      <c r="AP43">
        <v>26.3</v>
      </c>
      <c r="AQ43">
        <v>41</v>
      </c>
      <c r="AR43">
        <v>39</v>
      </c>
      <c r="AS43">
        <v>577</v>
      </c>
      <c r="AT43">
        <v>3</v>
      </c>
      <c r="AU43">
        <v>6162</v>
      </c>
      <c r="AV43" s="48">
        <v>8720.7621550591321</v>
      </c>
      <c r="AW43" s="48">
        <v>8583.8716129032255</v>
      </c>
      <c r="AX43">
        <v>0</v>
      </c>
      <c r="AY43">
        <v>63.188266754150391</v>
      </c>
      <c r="AZ43">
        <v>0</v>
      </c>
      <c r="BA43">
        <v>0</v>
      </c>
      <c r="BB43">
        <v>0</v>
      </c>
      <c r="BC43">
        <v>0</v>
      </c>
      <c r="BD43">
        <v>1</v>
      </c>
      <c r="BE43">
        <v>83.149169921875</v>
      </c>
      <c r="BF43">
        <v>100</v>
      </c>
      <c r="BG43">
        <v>8.879023551940918</v>
      </c>
      <c r="BH43">
        <v>11899.6650390625</v>
      </c>
      <c r="BI43">
        <v>12789.2294921875</v>
      </c>
      <c r="BJ43">
        <v>5.8823132514953613</v>
      </c>
      <c r="BK43">
        <v>-1.1071838140487671</v>
      </c>
      <c r="BL43">
        <v>29.981718063354492</v>
      </c>
      <c r="BM43">
        <v>-16.5</v>
      </c>
      <c r="BN43">
        <v>118.76923370361328</v>
      </c>
      <c r="BO43">
        <v>0.90435943603515623</v>
      </c>
      <c r="BP43">
        <v>21746.40234375</v>
      </c>
      <c r="BQ43">
        <v>41.726242065429688</v>
      </c>
      <c r="BS43">
        <v>0.68424487113952637</v>
      </c>
      <c r="BT43">
        <v>0.21191620826721191</v>
      </c>
      <c r="BU43">
        <v>1.1736898422241211</v>
      </c>
      <c r="BV43">
        <v>53.142066955566406</v>
      </c>
      <c r="BW43">
        <v>300.02444458007813</v>
      </c>
      <c r="BX43">
        <v>0</v>
      </c>
      <c r="BY43">
        <v>1</v>
      </c>
      <c r="BZ43">
        <v>10244.1728515625</v>
      </c>
      <c r="CA43">
        <v>9531.6318359375</v>
      </c>
      <c r="CB43">
        <v>1.3611540794372559</v>
      </c>
      <c r="CC43">
        <v>11.541282653808594</v>
      </c>
      <c r="CD43">
        <v>68.862274169921875</v>
      </c>
      <c r="CE43">
        <v>7.9802260398864746</v>
      </c>
      <c r="CF43">
        <v>11.440677642822266</v>
      </c>
      <c r="CG43">
        <v>0.70621466636657715</v>
      </c>
      <c r="CH43">
        <v>2.5423729419708252</v>
      </c>
      <c r="CI43">
        <v>8939.98828125</v>
      </c>
      <c r="CJ43" s="48">
        <v>1539</v>
      </c>
      <c r="CK43" s="25">
        <f>ABS(J43-'PO_valitsin (FI)'!$D$8)</f>
        <v>2.2000007629394531</v>
      </c>
      <c r="CR43" s="67">
        <f>ABS(Q43-'PO_valitsin (FI)'!$E$8)</f>
        <v>11.300000000000011</v>
      </c>
      <c r="EN43" s="7">
        <f>ABS(BO43-'PO_valitsin (FI)'!$F$8)</f>
        <v>0.64258251190185545</v>
      </c>
      <c r="EO43" s="7">
        <f>ABS(BP43-'PO_valitsin (FI)'!$G$8)</f>
        <v>1327.994140625</v>
      </c>
      <c r="ES43" s="7">
        <f>ABS(BT43-'PO_valitsin (FI)'!$H$8)</f>
        <v>2.3752316832542419E-2</v>
      </c>
      <c r="FI43" s="7">
        <f>ABS(CJ43-'PO_valitsin (FI)'!$J$8)</f>
        <v>392</v>
      </c>
      <c r="FJ43" s="3">
        <f>IF($B43='PO_valitsin (FI)'!$C$8,100000,PO!CK43/PO!J$297*'PO_valitsin (FI)'!D$5)</f>
        <v>0.10069168986086215</v>
      </c>
      <c r="FQ43" s="3">
        <f>IF($B43='PO_valitsin (FI)'!$C$8,100000,PO!CR43/PO!Q$297*'PO_valitsin (FI)'!E$5)</f>
        <v>5.3444699988136009E-2</v>
      </c>
      <c r="HM43" s="3">
        <f>IF($B43='PO_valitsin (FI)'!$C$8,100000,PO!EN43/PO!BO$297*'PO_valitsin (FI)'!F$5)</f>
        <v>5.327295582461427E-2</v>
      </c>
      <c r="HN43" s="3">
        <f>IF($B43='PO_valitsin (FI)'!$C$8,100000,PO!EO43/PO!BP$297*'PO_valitsin (FI)'!G$5)</f>
        <v>4.6971674221952073E-2</v>
      </c>
      <c r="HR43" s="3">
        <f>IF($B43='PO_valitsin (FI)'!$C$8,100000,PO!ES43/PO!BT$297*'PO_valitsin (FI)'!H$5)</f>
        <v>3.5465435871699725E-3</v>
      </c>
      <c r="IF43" s="3">
        <f>IF($B43='PO_valitsin (FI)'!$C$8,100000,PO!FG43/PO!CH$297*'PO_valitsin (FI)'!I$5)</f>
        <v>0</v>
      </c>
      <c r="IH43" s="3">
        <f>IF($B43='PO_valitsin (FI)'!$C$8,100000,PO!FI43/PO!CJ$297*'PO_valitsin (FI)'!J$5)</f>
        <v>3.8218604961120041E-2</v>
      </c>
      <c r="II43" s="49">
        <f t="shared" si="0"/>
        <v>0.29614617254385456</v>
      </c>
      <c r="IJ43" s="13">
        <f t="shared" si="1"/>
        <v>14</v>
      </c>
      <c r="IK43" s="14">
        <f t="shared" si="3"/>
        <v>4.100000000000002E-9</v>
      </c>
      <c r="IL43" s="68" t="str">
        <f t="shared" si="2"/>
        <v>Ilmajoki</v>
      </c>
    </row>
    <row r="44" spans="1:246" x14ac:dyDescent="0.2">
      <c r="A44">
        <v>2019</v>
      </c>
      <c r="B44" t="s">
        <v>252</v>
      </c>
      <c r="C44" t="s">
        <v>94</v>
      </c>
      <c r="D44" t="s">
        <v>208</v>
      </c>
      <c r="E44" t="s">
        <v>209</v>
      </c>
      <c r="F44" t="s">
        <v>210</v>
      </c>
      <c r="G44" t="s">
        <v>211</v>
      </c>
      <c r="H44" t="s">
        <v>103</v>
      </c>
      <c r="I44" t="s">
        <v>104</v>
      </c>
      <c r="J44">
        <v>55.099998474121094</v>
      </c>
      <c r="K44">
        <v>2763.389892578125</v>
      </c>
      <c r="L44">
        <v>223.10000610351563</v>
      </c>
      <c r="M44">
        <v>4857</v>
      </c>
      <c r="N44">
        <v>1.7999999523162842</v>
      </c>
      <c r="O44">
        <v>-2.2999999523162842</v>
      </c>
      <c r="P44">
        <v>-44</v>
      </c>
      <c r="Q44">
        <v>53.7</v>
      </c>
      <c r="R44">
        <v>18.2</v>
      </c>
      <c r="S44">
        <v>490</v>
      </c>
      <c r="T44">
        <v>0</v>
      </c>
      <c r="U44">
        <v>3559.8</v>
      </c>
      <c r="V44">
        <v>11.48</v>
      </c>
      <c r="W44">
        <v>1443</v>
      </c>
      <c r="X44">
        <v>2590</v>
      </c>
      <c r="Y44">
        <v>1148</v>
      </c>
      <c r="Z44">
        <v>2186</v>
      </c>
      <c r="AA44">
        <v>915</v>
      </c>
      <c r="AB44">
        <v>1562</v>
      </c>
      <c r="AC44">
        <v>12.29411792755127</v>
      </c>
      <c r="AD44">
        <v>0</v>
      </c>
      <c r="AE44">
        <v>0</v>
      </c>
      <c r="AF44">
        <v>0</v>
      </c>
      <c r="AG44">
        <v>4.2</v>
      </c>
      <c r="AH44">
        <v>0</v>
      </c>
      <c r="AI44">
        <v>21</v>
      </c>
      <c r="AJ44">
        <v>1</v>
      </c>
      <c r="AK44">
        <v>0.45</v>
      </c>
      <c r="AL44">
        <v>1</v>
      </c>
      <c r="AM44">
        <v>66.5</v>
      </c>
      <c r="AN44">
        <v>257.10000000000002</v>
      </c>
      <c r="AO44">
        <v>48</v>
      </c>
      <c r="AP44">
        <v>15.9</v>
      </c>
      <c r="AQ44">
        <v>98</v>
      </c>
      <c r="AR44">
        <v>72</v>
      </c>
      <c r="AS44">
        <v>1256</v>
      </c>
      <c r="AT44">
        <v>3</v>
      </c>
      <c r="AU44">
        <v>14600</v>
      </c>
      <c r="AV44" s="48">
        <v>14232.142857142857</v>
      </c>
      <c r="AW44" s="48">
        <v>13896.223270440252</v>
      </c>
      <c r="AX44">
        <v>1</v>
      </c>
      <c r="AY44">
        <v>167.04780578613281</v>
      </c>
      <c r="AZ44">
        <v>0</v>
      </c>
      <c r="BA44">
        <v>0</v>
      </c>
      <c r="BB44">
        <v>0</v>
      </c>
      <c r="BC44">
        <v>0</v>
      </c>
      <c r="BD44">
        <v>1</v>
      </c>
      <c r="BE44">
        <v>81.904762268066406</v>
      </c>
      <c r="BF44">
        <v>100</v>
      </c>
      <c r="BG44">
        <v>664.55694580078125</v>
      </c>
      <c r="BH44">
        <v>15779.9560546875</v>
      </c>
      <c r="BI44">
        <v>16941.0859375</v>
      </c>
      <c r="BJ44">
        <v>2.1632695198059082</v>
      </c>
      <c r="BK44">
        <v>-6.9921855926513672</v>
      </c>
      <c r="BL44">
        <v>20.430107116699219</v>
      </c>
      <c r="BM44">
        <v>-9.0909090042114258</v>
      </c>
      <c r="BN44">
        <v>121.66666412353516</v>
      </c>
      <c r="BO44">
        <v>-1.5031350672245025</v>
      </c>
      <c r="BP44">
        <v>20549.51953125</v>
      </c>
      <c r="BQ44">
        <v>55.486362457275391</v>
      </c>
      <c r="BS44">
        <v>0.63207739591598511</v>
      </c>
      <c r="BT44">
        <v>8.235536515712738E-2</v>
      </c>
      <c r="BU44">
        <v>3.4589252471923828</v>
      </c>
      <c r="BV44">
        <v>107.88552856445313</v>
      </c>
      <c r="BW44">
        <v>397.77639770507813</v>
      </c>
      <c r="BX44">
        <v>0</v>
      </c>
      <c r="BY44">
        <v>1</v>
      </c>
      <c r="BZ44">
        <v>11265.8232421875</v>
      </c>
      <c r="CA44">
        <v>10493.6708984375</v>
      </c>
      <c r="CB44">
        <v>0.61766523122787476</v>
      </c>
      <c r="CC44">
        <v>6.1972413063049316</v>
      </c>
      <c r="CD44">
        <v>116.66666412353516</v>
      </c>
      <c r="CE44">
        <v>11.295680999755859</v>
      </c>
      <c r="CF44">
        <v>16.279069900512695</v>
      </c>
      <c r="CG44">
        <v>0</v>
      </c>
      <c r="CH44">
        <v>3.6544849872589111</v>
      </c>
      <c r="CI44">
        <v>16097.455078125</v>
      </c>
      <c r="CJ44" s="48">
        <v>335</v>
      </c>
      <c r="CK44" s="25">
        <f>ABS(J44-'PO_valitsin (FI)'!$D$8)</f>
        <v>10.899997711181641</v>
      </c>
      <c r="CR44" s="67">
        <f>ABS(Q44-'PO_valitsin (FI)'!$E$8)</f>
        <v>34.100000000000009</v>
      </c>
      <c r="EN44" s="7">
        <f>ABS(BO44-'PO_valitsin (FI)'!$F$8)</f>
        <v>1.7649119913578033</v>
      </c>
      <c r="EO44" s="7">
        <f>ABS(BP44-'PO_valitsin (FI)'!$G$8)</f>
        <v>2524.876953125</v>
      </c>
      <c r="ES44" s="7">
        <f>ABS(BT44-'PO_valitsin (FI)'!$H$8)</f>
        <v>0.10580852627754211</v>
      </c>
      <c r="FI44" s="7">
        <f>ABS(CJ44-'PO_valitsin (FI)'!$J$8)</f>
        <v>1596</v>
      </c>
      <c r="FJ44" s="3">
        <f>IF($B44='PO_valitsin (FI)'!$C$8,100000,PO!CK44/PO!J$297*'PO_valitsin (FI)'!D$5)</f>
        <v>0.49888127654645487</v>
      </c>
      <c r="FQ44" s="3">
        <f>IF($B44='PO_valitsin (FI)'!$C$8,100000,PO!CR44/PO!Q$297*'PO_valitsin (FI)'!E$5)</f>
        <v>0.16128002385800322</v>
      </c>
      <c r="HM44" s="3">
        <f>IF($B44='PO_valitsin (FI)'!$C$8,100000,PO!EN44/PO!BO$297*'PO_valitsin (FI)'!F$5)</f>
        <v>0.14631907468452343</v>
      </c>
      <c r="HN44" s="3">
        <f>IF($B44='PO_valitsin (FI)'!$C$8,100000,PO!EO44/PO!BP$297*'PO_valitsin (FI)'!G$5)</f>
        <v>8.9305889284184842E-2</v>
      </c>
      <c r="HR44" s="3">
        <f>IF($B44='PO_valitsin (FI)'!$C$8,100000,PO!ES44/PO!BT$297*'PO_valitsin (FI)'!H$5)</f>
        <v>1.5798650421477885E-2</v>
      </c>
      <c r="IF44" s="3">
        <f>IF($B44='PO_valitsin (FI)'!$C$8,100000,PO!FG44/PO!CH$297*'PO_valitsin (FI)'!I$5)</f>
        <v>0</v>
      </c>
      <c r="IH44" s="3">
        <f>IF($B44='PO_valitsin (FI)'!$C$8,100000,PO!FI44/PO!CJ$297*'PO_valitsin (FI)'!J$5)</f>
        <v>0.15560432019884587</v>
      </c>
      <c r="II44" s="49">
        <f t="shared" si="0"/>
        <v>1.0671892391934901</v>
      </c>
      <c r="IJ44" s="13">
        <f t="shared" si="1"/>
        <v>204</v>
      </c>
      <c r="IK44" s="14">
        <f t="shared" si="3"/>
        <v>4.200000000000002E-9</v>
      </c>
      <c r="IL44" s="68" t="str">
        <f t="shared" si="2"/>
        <v>Ilomantsi</v>
      </c>
    </row>
    <row r="45" spans="1:246" x14ac:dyDescent="0.2">
      <c r="A45">
        <v>2019</v>
      </c>
      <c r="B45" t="s">
        <v>253</v>
      </c>
      <c r="C45" t="s">
        <v>254</v>
      </c>
      <c r="D45" t="s">
        <v>253</v>
      </c>
      <c r="E45" t="s">
        <v>255</v>
      </c>
      <c r="F45" t="s">
        <v>256</v>
      </c>
      <c r="G45" t="s">
        <v>257</v>
      </c>
      <c r="H45" t="s">
        <v>143</v>
      </c>
      <c r="I45" t="s">
        <v>144</v>
      </c>
      <c r="J45">
        <v>48.599998474121094</v>
      </c>
      <c r="K45">
        <v>155.00999450683594</v>
      </c>
      <c r="L45">
        <v>172.10000610351563</v>
      </c>
      <c r="M45">
        <v>26508</v>
      </c>
      <c r="N45">
        <v>171</v>
      </c>
      <c r="O45">
        <v>-1.6000000238418579</v>
      </c>
      <c r="P45">
        <v>-296</v>
      </c>
      <c r="Q45">
        <v>97.600000000000009</v>
      </c>
      <c r="R45">
        <v>14.4</v>
      </c>
      <c r="S45">
        <v>65</v>
      </c>
      <c r="T45">
        <v>0</v>
      </c>
      <c r="U45">
        <v>3997.8</v>
      </c>
      <c r="V45">
        <v>11.95</v>
      </c>
      <c r="W45">
        <v>1161</v>
      </c>
      <c r="X45">
        <v>79</v>
      </c>
      <c r="Y45">
        <v>779</v>
      </c>
      <c r="Z45">
        <v>142</v>
      </c>
      <c r="AA45">
        <v>685</v>
      </c>
      <c r="AB45">
        <v>2351</v>
      </c>
      <c r="AC45">
        <v>19.579710006713867</v>
      </c>
      <c r="AD45">
        <v>0</v>
      </c>
      <c r="AE45">
        <v>0.7</v>
      </c>
      <c r="AF45">
        <v>0</v>
      </c>
      <c r="AG45">
        <v>4.5999999999999996</v>
      </c>
      <c r="AH45">
        <v>0</v>
      </c>
      <c r="AI45">
        <v>20</v>
      </c>
      <c r="AJ45">
        <v>1.9</v>
      </c>
      <c r="AK45">
        <v>0.45</v>
      </c>
      <c r="AL45">
        <v>1</v>
      </c>
      <c r="AM45">
        <v>75.7</v>
      </c>
      <c r="AN45">
        <v>313.10000000000002</v>
      </c>
      <c r="AO45">
        <v>46.6</v>
      </c>
      <c r="AP45">
        <v>23.4</v>
      </c>
      <c r="AQ45">
        <v>36</v>
      </c>
      <c r="AR45">
        <v>94</v>
      </c>
      <c r="AS45">
        <v>673</v>
      </c>
      <c r="AT45">
        <v>3.1669999999999998</v>
      </c>
      <c r="AU45">
        <v>7029</v>
      </c>
      <c r="AV45" s="48">
        <v>9885.0895557106305</v>
      </c>
      <c r="AW45" s="48">
        <v>10086.398765725136</v>
      </c>
      <c r="AX45">
        <v>1</v>
      </c>
      <c r="AY45">
        <v>33.765281677246094</v>
      </c>
      <c r="AZ45">
        <v>0</v>
      </c>
      <c r="BA45">
        <v>0</v>
      </c>
      <c r="BB45">
        <v>0</v>
      </c>
      <c r="BC45">
        <v>1</v>
      </c>
      <c r="BD45">
        <v>1</v>
      </c>
      <c r="BE45">
        <v>93.995094299316406</v>
      </c>
      <c r="BF45">
        <v>97.491043090820313</v>
      </c>
      <c r="BG45">
        <v>963.5284423828125</v>
      </c>
      <c r="BH45">
        <v>9940.5830078125</v>
      </c>
      <c r="BI45">
        <v>11845.337890625</v>
      </c>
      <c r="BJ45">
        <v>3.3669192790985107</v>
      </c>
      <c r="BK45">
        <v>-2.4084529876708984</v>
      </c>
      <c r="BL45">
        <v>27.964601516723633</v>
      </c>
      <c r="BM45">
        <v>-2.3809523582458496</v>
      </c>
      <c r="BN45">
        <v>707</v>
      </c>
      <c r="BO45">
        <v>-0.62967908680439</v>
      </c>
      <c r="BP45">
        <v>23918.037109375</v>
      </c>
      <c r="BQ45">
        <v>34.615573883056641</v>
      </c>
      <c r="BS45">
        <v>0.64972835779190063</v>
      </c>
      <c r="BT45">
        <v>0.13958050310611725</v>
      </c>
      <c r="BU45">
        <v>6.2999849319458008</v>
      </c>
      <c r="BV45">
        <v>187.07560729980469</v>
      </c>
      <c r="BW45">
        <v>447.3743896484375</v>
      </c>
      <c r="BX45">
        <v>0</v>
      </c>
      <c r="BY45">
        <v>1</v>
      </c>
      <c r="BZ45">
        <v>8966.9208984375</v>
      </c>
      <c r="CA45">
        <v>7525.02099609375</v>
      </c>
      <c r="CB45">
        <v>0.77335143089294434</v>
      </c>
      <c r="CC45">
        <v>7.3260903358459473</v>
      </c>
      <c r="CD45">
        <v>87.317070007324219</v>
      </c>
      <c r="CE45">
        <v>8.9598350524902344</v>
      </c>
      <c r="CF45">
        <v>17.09577751159668</v>
      </c>
      <c r="CG45">
        <v>1.0813593864440918</v>
      </c>
      <c r="CH45">
        <v>1.9052523374557495</v>
      </c>
      <c r="CI45">
        <v>9994.0439453125</v>
      </c>
      <c r="CJ45" s="48">
        <v>2137</v>
      </c>
      <c r="CK45" s="25">
        <f>ABS(J45-'PO_valitsin (FI)'!$D$8)</f>
        <v>4.3999977111816406</v>
      </c>
      <c r="CR45" s="67">
        <f>ABS(Q45-'PO_valitsin (FI)'!$E$8)</f>
        <v>9.7999999999999972</v>
      </c>
      <c r="EN45" s="7">
        <f>ABS(BO45-'PO_valitsin (FI)'!$F$8)</f>
        <v>0.89145601093769078</v>
      </c>
      <c r="EO45" s="7">
        <f>ABS(BP45-'PO_valitsin (FI)'!$G$8)</f>
        <v>843.640625</v>
      </c>
      <c r="ES45" s="7">
        <f>ABS(BT45-'PO_valitsin (FI)'!$H$8)</f>
        <v>4.8583388328552246E-2</v>
      </c>
      <c r="FI45" s="7">
        <f>ABS(CJ45-'PO_valitsin (FI)'!$J$8)</f>
        <v>206</v>
      </c>
      <c r="FJ45" s="3">
        <f>IF($B45='PO_valitsin (FI)'!$C$8,100000,PO!CK45/PO!J$297*'PO_valitsin (FI)'!D$5)</f>
        <v>0.20138320512709668</v>
      </c>
      <c r="FQ45" s="3">
        <f>IF($B45='PO_valitsin (FI)'!$C$8,100000,PO!CR45/PO!Q$297*'PO_valitsin (FI)'!E$5)</f>
        <v>4.6350270786170988E-2</v>
      </c>
      <c r="HM45" s="3">
        <f>IF($B45='PO_valitsin (FI)'!$C$8,100000,PO!EN45/PO!BO$297*'PO_valitsin (FI)'!F$5)</f>
        <v>7.3905678742660671E-2</v>
      </c>
      <c r="HN45" s="3">
        <f>IF($B45='PO_valitsin (FI)'!$C$8,100000,PO!EO45/PO!BP$297*'PO_valitsin (FI)'!G$5)</f>
        <v>2.9839900181527979E-2</v>
      </c>
      <c r="HR45" s="3">
        <f>IF($B45='PO_valitsin (FI)'!$C$8,100000,PO!ES45/PO!BT$297*'PO_valitsin (FI)'!H$5)</f>
        <v>7.2541599008795442E-3</v>
      </c>
      <c r="IF45" s="3">
        <f>IF($B45='PO_valitsin (FI)'!$C$8,100000,PO!FG45/PO!CH$297*'PO_valitsin (FI)'!I$5)</f>
        <v>0</v>
      </c>
      <c r="IH45" s="3">
        <f>IF($B45='PO_valitsin (FI)'!$C$8,100000,PO!FI45/PO!CJ$297*'PO_valitsin (FI)'!J$5)</f>
        <v>2.0084266892833491E-2</v>
      </c>
      <c r="II45" s="49">
        <f t="shared" si="0"/>
        <v>0.37881748593116937</v>
      </c>
      <c r="IJ45" s="13">
        <f t="shared" si="1"/>
        <v>28</v>
      </c>
      <c r="IK45" s="14">
        <f t="shared" si="3"/>
        <v>4.3000000000000021E-9</v>
      </c>
      <c r="IL45" s="68" t="str">
        <f t="shared" si="2"/>
        <v>Imatra</v>
      </c>
    </row>
    <row r="46" spans="1:246" x14ac:dyDescent="0.2">
      <c r="A46">
        <v>2019</v>
      </c>
      <c r="B46" t="s">
        <v>258</v>
      </c>
      <c r="C46" t="s">
        <v>259</v>
      </c>
      <c r="D46" t="s">
        <v>260</v>
      </c>
      <c r="E46" t="s">
        <v>261</v>
      </c>
      <c r="F46" t="s">
        <v>137</v>
      </c>
      <c r="G46" t="s">
        <v>138</v>
      </c>
      <c r="H46" t="s">
        <v>103</v>
      </c>
      <c r="I46" t="s">
        <v>104</v>
      </c>
      <c r="J46">
        <v>47.400001525878906</v>
      </c>
      <c r="K46">
        <v>15056.2900390625</v>
      </c>
      <c r="L46">
        <v>124.40000152587891</v>
      </c>
      <c r="M46">
        <v>6907</v>
      </c>
      <c r="N46">
        <v>0.5</v>
      </c>
      <c r="O46">
        <v>-0.30000001192092896</v>
      </c>
      <c r="P46">
        <v>-12</v>
      </c>
      <c r="Q46">
        <v>66.400000000000006</v>
      </c>
      <c r="R46">
        <v>9.2000000000000011</v>
      </c>
      <c r="S46">
        <v>727</v>
      </c>
      <c r="T46">
        <v>0</v>
      </c>
      <c r="U46">
        <v>4003.6</v>
      </c>
      <c r="V46">
        <v>11.36</v>
      </c>
      <c r="W46">
        <v>2145</v>
      </c>
      <c r="X46">
        <v>1600</v>
      </c>
      <c r="Y46">
        <v>964</v>
      </c>
      <c r="Z46">
        <v>1590</v>
      </c>
      <c r="AA46">
        <v>926</v>
      </c>
      <c r="AB46">
        <v>3121</v>
      </c>
      <c r="AC46">
        <v>9.6510419845581055</v>
      </c>
      <c r="AD46">
        <v>0</v>
      </c>
      <c r="AE46">
        <v>2.1</v>
      </c>
      <c r="AF46">
        <v>3.9</v>
      </c>
      <c r="AG46">
        <v>6.3</v>
      </c>
      <c r="AH46">
        <v>0</v>
      </c>
      <c r="AI46">
        <v>19</v>
      </c>
      <c r="AJ46">
        <v>1.35</v>
      </c>
      <c r="AK46">
        <v>0.55000000000000004</v>
      </c>
      <c r="AL46">
        <v>1.1499999999999999</v>
      </c>
      <c r="AM46">
        <v>80</v>
      </c>
      <c r="AN46">
        <v>325.8</v>
      </c>
      <c r="AO46">
        <v>48</v>
      </c>
      <c r="AP46">
        <v>24.4</v>
      </c>
      <c r="AQ46">
        <v>252</v>
      </c>
      <c r="AR46">
        <v>450</v>
      </c>
      <c r="AS46">
        <v>2874</v>
      </c>
      <c r="AT46">
        <v>2</v>
      </c>
      <c r="AU46">
        <v>8783</v>
      </c>
      <c r="AV46" s="48">
        <v>16263.300270513977</v>
      </c>
      <c r="AW46" s="48">
        <v>15869.483455882353</v>
      </c>
      <c r="AX46">
        <v>1</v>
      </c>
      <c r="AY46">
        <v>273.359619140625</v>
      </c>
      <c r="AZ46">
        <v>0</v>
      </c>
      <c r="BA46">
        <v>0</v>
      </c>
      <c r="BB46">
        <v>0</v>
      </c>
      <c r="BC46">
        <v>0</v>
      </c>
      <c r="BD46">
        <v>1</v>
      </c>
      <c r="BE46">
        <v>70.535713195800781</v>
      </c>
      <c r="BF46">
        <v>100</v>
      </c>
      <c r="BG46">
        <v>954.83868408203125</v>
      </c>
      <c r="BH46">
        <v>10568.548828125</v>
      </c>
      <c r="BI46">
        <v>15088.7099609375</v>
      </c>
      <c r="BJ46">
        <v>3.5905601978302002</v>
      </c>
      <c r="BK46">
        <v>-3.1476988792419434</v>
      </c>
      <c r="BL46">
        <v>27.135679244995117</v>
      </c>
      <c r="BM46">
        <v>20</v>
      </c>
      <c r="BN46">
        <v>150.25</v>
      </c>
      <c r="BO46">
        <v>-0.20880239009857177</v>
      </c>
      <c r="BP46">
        <v>23556.201171875</v>
      </c>
      <c r="BQ46">
        <v>45.799884796142578</v>
      </c>
      <c r="BS46">
        <v>0.5778195858001709</v>
      </c>
      <c r="BT46">
        <v>0.34747359156608582</v>
      </c>
      <c r="BU46">
        <v>3.2286086082458496</v>
      </c>
      <c r="BV46">
        <v>157.5213623046875</v>
      </c>
      <c r="BW46">
        <v>348.776611328125</v>
      </c>
      <c r="BX46">
        <v>0</v>
      </c>
      <c r="BY46">
        <v>2</v>
      </c>
      <c r="BZ46">
        <v>12070.9677734375</v>
      </c>
      <c r="CA46">
        <v>8454.8388671875</v>
      </c>
      <c r="CB46">
        <v>0.86868393421173096</v>
      </c>
      <c r="CC46">
        <v>7.5285940170288086</v>
      </c>
      <c r="CD46">
        <v>38.333332061767578</v>
      </c>
      <c r="CE46">
        <v>4.4230771064758301</v>
      </c>
      <c r="CF46">
        <v>5.769230842590332</v>
      </c>
      <c r="CG46">
        <v>0.19230769574642181</v>
      </c>
      <c r="CH46">
        <v>1.7307692766189575</v>
      </c>
      <c r="CI46">
        <v>14012.55078125</v>
      </c>
      <c r="CJ46" s="48">
        <v>544</v>
      </c>
      <c r="CK46" s="25">
        <f>ABS(J46-'PO_valitsin (FI)'!$D$8)</f>
        <v>3.2000007629394531</v>
      </c>
      <c r="CR46" s="67">
        <f>ABS(Q46-'PO_valitsin (FI)'!$E$8)</f>
        <v>21.400000000000006</v>
      </c>
      <c r="EN46" s="7">
        <f>ABS(BO46-'PO_valitsin (FI)'!$F$8)</f>
        <v>0.47057931423187255</v>
      </c>
      <c r="EO46" s="7">
        <f>ABS(BP46-'PO_valitsin (FI)'!$G$8)</f>
        <v>481.8046875</v>
      </c>
      <c r="ES46" s="7">
        <f>ABS(BT46-'PO_valitsin (FI)'!$H$8)</f>
        <v>0.15930970013141632</v>
      </c>
      <c r="FI46" s="7">
        <f>ABS(CJ46-'PO_valitsin (FI)'!$J$8)</f>
        <v>1387</v>
      </c>
      <c r="FJ46" s="3">
        <f>IF($B46='PO_valitsin (FI)'!$C$8,100000,PO!CK46/PO!J$297*'PO_valitsin (FI)'!D$5)</f>
        <v>0.14646062392537879</v>
      </c>
      <c r="FQ46" s="3">
        <f>IF($B46='PO_valitsin (FI)'!$C$8,100000,PO!CR46/PO!Q$297*'PO_valitsin (FI)'!E$5)</f>
        <v>0.10121385661469996</v>
      </c>
      <c r="HM46" s="3">
        <f>IF($B46='PO_valitsin (FI)'!$C$8,100000,PO!EN46/PO!BO$297*'PO_valitsin (FI)'!F$5)</f>
        <v>3.9013123691857873E-2</v>
      </c>
      <c r="HN46" s="3">
        <f>IF($B46='PO_valitsin (FI)'!$C$8,100000,PO!EO46/PO!BP$297*'PO_valitsin (FI)'!G$5)</f>
        <v>1.7041620988785696E-2</v>
      </c>
      <c r="HR46" s="3">
        <f>IF($B46='PO_valitsin (FI)'!$C$8,100000,PO!ES46/PO!BT$297*'PO_valitsin (FI)'!H$5)</f>
        <v>2.3787102511236127E-2</v>
      </c>
      <c r="IF46" s="3">
        <f>IF($B46='PO_valitsin (FI)'!$C$8,100000,PO!FG46/PO!CH$297*'PO_valitsin (FI)'!I$5)</f>
        <v>0</v>
      </c>
      <c r="IH46" s="3">
        <f>IF($B46='PO_valitsin (FI)'!$C$8,100000,PO!FI46/PO!CJ$297*'PO_valitsin (FI)'!J$5)</f>
        <v>0.13522756398233035</v>
      </c>
      <c r="II46" s="49">
        <f t="shared" si="0"/>
        <v>0.46274389611428873</v>
      </c>
      <c r="IJ46" s="13">
        <f t="shared" si="1"/>
        <v>49</v>
      </c>
      <c r="IK46" s="14">
        <f t="shared" si="3"/>
        <v>4.4000000000000022E-9</v>
      </c>
      <c r="IL46" s="68" t="str">
        <f t="shared" si="2"/>
        <v>Inari</v>
      </c>
    </row>
    <row r="47" spans="1:246" x14ac:dyDescent="0.2">
      <c r="A47">
        <v>2019</v>
      </c>
      <c r="B47" t="s">
        <v>262</v>
      </c>
      <c r="C47" t="s">
        <v>263</v>
      </c>
      <c r="D47" t="s">
        <v>191</v>
      </c>
      <c r="E47" t="s">
        <v>192</v>
      </c>
      <c r="F47" t="s">
        <v>119</v>
      </c>
      <c r="G47" t="s">
        <v>120</v>
      </c>
      <c r="H47" t="s">
        <v>103</v>
      </c>
      <c r="I47" t="s">
        <v>104</v>
      </c>
      <c r="J47">
        <v>46</v>
      </c>
      <c r="K47">
        <v>349.8900146484375</v>
      </c>
      <c r="L47">
        <v>125.69999694824219</v>
      </c>
      <c r="M47">
        <v>5386</v>
      </c>
      <c r="N47">
        <v>15.399999618530273</v>
      </c>
      <c r="O47">
        <v>-0.30000001192092896</v>
      </c>
      <c r="P47">
        <v>4</v>
      </c>
      <c r="Q47">
        <v>41</v>
      </c>
      <c r="R47">
        <v>5.9</v>
      </c>
      <c r="S47">
        <v>145</v>
      </c>
      <c r="T47">
        <v>0</v>
      </c>
      <c r="U47">
        <v>4818.6000000000004</v>
      </c>
      <c r="V47">
        <v>16.3</v>
      </c>
      <c r="W47">
        <v>1839</v>
      </c>
      <c r="X47">
        <v>643</v>
      </c>
      <c r="Y47">
        <v>89</v>
      </c>
      <c r="Z47">
        <v>1194</v>
      </c>
      <c r="AA47">
        <v>239</v>
      </c>
      <c r="AB47">
        <v>1878</v>
      </c>
      <c r="AC47">
        <v>13.159999847412109</v>
      </c>
      <c r="AD47">
        <v>0</v>
      </c>
      <c r="AE47">
        <v>0</v>
      </c>
      <c r="AF47">
        <v>0</v>
      </c>
      <c r="AG47">
        <v>4.9000000000000004</v>
      </c>
      <c r="AH47">
        <v>0</v>
      </c>
      <c r="AI47">
        <v>20.75</v>
      </c>
      <c r="AJ47">
        <v>1.1000000000000001</v>
      </c>
      <c r="AK47">
        <v>0.65</v>
      </c>
      <c r="AL47">
        <v>1.55</v>
      </c>
      <c r="AM47">
        <v>56.6</v>
      </c>
      <c r="AN47">
        <v>381.7</v>
      </c>
      <c r="AO47">
        <v>38</v>
      </c>
      <c r="AP47">
        <v>34.5</v>
      </c>
      <c r="AQ47">
        <v>69</v>
      </c>
      <c r="AR47">
        <v>53</v>
      </c>
      <c r="AS47">
        <v>466</v>
      </c>
      <c r="AT47">
        <v>3.3330000000000002</v>
      </c>
      <c r="AU47">
        <v>8895</v>
      </c>
      <c r="AV47" s="48">
        <v>12563.706563706564</v>
      </c>
      <c r="AW47" s="48">
        <v>12286.088426527958</v>
      </c>
      <c r="AX47">
        <v>0</v>
      </c>
      <c r="AY47">
        <v>40.377716064453125</v>
      </c>
      <c r="AZ47">
        <v>0</v>
      </c>
      <c r="BA47">
        <v>1</v>
      </c>
      <c r="BB47">
        <v>0</v>
      </c>
      <c r="BC47">
        <v>1</v>
      </c>
      <c r="BD47">
        <v>1</v>
      </c>
      <c r="BE47">
        <v>94.838706970214844</v>
      </c>
      <c r="BF47">
        <v>96.875</v>
      </c>
      <c r="BG47">
        <v>915.441162109375</v>
      </c>
      <c r="BH47">
        <v>16297.287109375</v>
      </c>
      <c r="BI47">
        <v>18284.919921875</v>
      </c>
      <c r="BJ47">
        <v>2.8583734035491943</v>
      </c>
      <c r="BK47">
        <v>-3.828089714050293</v>
      </c>
      <c r="BL47">
        <v>26.811594009399414</v>
      </c>
      <c r="BM47">
        <v>19.230770111083984</v>
      </c>
      <c r="BN47">
        <v>111.25</v>
      </c>
      <c r="BO47">
        <v>-2.0855639576911926</v>
      </c>
      <c r="BP47">
        <v>27340.134765625</v>
      </c>
      <c r="BQ47">
        <v>20.923591613769531</v>
      </c>
      <c r="BS47">
        <v>0.67879688739776611</v>
      </c>
      <c r="BT47">
        <v>52.227996826171875</v>
      </c>
      <c r="BU47">
        <v>4.1403636932373047</v>
      </c>
      <c r="BV47">
        <v>110.10025787353516</v>
      </c>
      <c r="BW47">
        <v>265.3175048828125</v>
      </c>
      <c r="BX47">
        <v>0</v>
      </c>
      <c r="BY47">
        <v>0</v>
      </c>
      <c r="BZ47">
        <v>10349.2646484375</v>
      </c>
      <c r="CA47">
        <v>9224.2646484375</v>
      </c>
      <c r="CB47">
        <v>1.1511325836181641</v>
      </c>
      <c r="CC47">
        <v>6.7582621574401855</v>
      </c>
      <c r="CD47">
        <v>33.870967864990234</v>
      </c>
      <c r="CE47">
        <v>5.219780445098877</v>
      </c>
      <c r="CF47">
        <v>13.186813354492188</v>
      </c>
      <c r="CG47">
        <v>0.82417583465576172</v>
      </c>
      <c r="CH47">
        <v>1.0989011526107788</v>
      </c>
      <c r="CI47">
        <v>12516.3203125</v>
      </c>
      <c r="CJ47" s="48">
        <v>386</v>
      </c>
      <c r="CK47" s="25">
        <f>ABS(J47-'PO_valitsin (FI)'!$D$8)</f>
        <v>1.7999992370605469</v>
      </c>
      <c r="CR47" s="67">
        <f>ABS(Q47-'PO_valitsin (FI)'!$E$8)</f>
        <v>46.800000000000011</v>
      </c>
      <c r="EN47" s="7">
        <f>ABS(BO47-'PO_valitsin (FI)'!$F$8)</f>
        <v>2.3473408818244934</v>
      </c>
      <c r="EO47" s="7">
        <f>ABS(BP47-'PO_valitsin (FI)'!$G$8)</f>
        <v>4265.73828125</v>
      </c>
      <c r="ES47" s="7">
        <f>ABS(BT47-'PO_valitsin (FI)'!$H$8)</f>
        <v>52.039832934737206</v>
      </c>
      <c r="FI47" s="7">
        <f>ABS(CJ47-'PO_valitsin (FI)'!$J$8)</f>
        <v>1545</v>
      </c>
      <c r="FJ47" s="3">
        <f>IF($B47='PO_valitsin (FI)'!$C$8,100000,PO!CK47/PO!J$297*'PO_valitsin (FI)'!D$5)</f>
        <v>8.2384046397204438E-2</v>
      </c>
      <c r="FQ47" s="3">
        <f>IF($B47='PO_valitsin (FI)'!$C$8,100000,PO!CR47/PO!Q$297*'PO_valitsin (FI)'!E$5)</f>
        <v>0.22134619110130646</v>
      </c>
      <c r="HM47" s="3">
        <f>IF($B47='PO_valitsin (FI)'!$C$8,100000,PO!EN47/PO!BO$297*'PO_valitsin (FI)'!F$5)</f>
        <v>0.19460502703790789</v>
      </c>
      <c r="HN47" s="3">
        <f>IF($B47='PO_valitsin (FI)'!$C$8,100000,PO!EO47/PO!BP$297*'PO_valitsin (FI)'!G$5)</f>
        <v>0.15088083804999639</v>
      </c>
      <c r="HR47" s="3">
        <f>IF($B47='PO_valitsin (FI)'!$C$8,100000,PO!ES47/PO!BT$297*'PO_valitsin (FI)'!H$5)</f>
        <v>7.7702540376703846</v>
      </c>
      <c r="IF47" s="3">
        <f>IF($B47='PO_valitsin (FI)'!$C$8,100000,PO!FG47/PO!CH$297*'PO_valitsin (FI)'!I$5)</f>
        <v>0</v>
      </c>
      <c r="IH47" s="3">
        <f>IF($B47='PO_valitsin (FI)'!$C$8,100000,PO!FI47/PO!CJ$297*'PO_valitsin (FI)'!J$5)</f>
        <v>0.15063200169625118</v>
      </c>
      <c r="II47" s="49">
        <f t="shared" si="0"/>
        <v>8.5701021464530527</v>
      </c>
      <c r="IJ47" s="13">
        <f t="shared" si="1"/>
        <v>279</v>
      </c>
      <c r="IK47" s="14">
        <f t="shared" si="3"/>
        <v>4.5000000000000022E-9</v>
      </c>
      <c r="IL47" s="68" t="str">
        <f t="shared" si="2"/>
        <v>Inkoo</v>
      </c>
    </row>
    <row r="48" spans="1:246" x14ac:dyDescent="0.2">
      <c r="A48">
        <v>2019</v>
      </c>
      <c r="B48" t="s">
        <v>264</v>
      </c>
      <c r="C48" t="s">
        <v>265</v>
      </c>
      <c r="D48" t="s">
        <v>266</v>
      </c>
      <c r="E48" t="s">
        <v>267</v>
      </c>
      <c r="F48" t="s">
        <v>95</v>
      </c>
      <c r="G48" t="s">
        <v>96</v>
      </c>
      <c r="H48" t="s">
        <v>103</v>
      </c>
      <c r="I48" t="s">
        <v>104</v>
      </c>
      <c r="J48">
        <v>50.299999237060547</v>
      </c>
      <c r="K48">
        <v>642.3800048828125</v>
      </c>
      <c r="L48">
        <v>152</v>
      </c>
      <c r="M48">
        <v>1951</v>
      </c>
      <c r="N48">
        <v>3</v>
      </c>
      <c r="O48">
        <v>-1.2999999523162842</v>
      </c>
      <c r="P48">
        <v>-12</v>
      </c>
      <c r="Q48">
        <v>40.900000000000006</v>
      </c>
      <c r="R48">
        <v>5.7</v>
      </c>
      <c r="S48">
        <v>123</v>
      </c>
      <c r="T48">
        <v>0</v>
      </c>
      <c r="U48">
        <v>3126.1</v>
      </c>
      <c r="V48">
        <v>10.53</v>
      </c>
      <c r="W48">
        <v>1111</v>
      </c>
      <c r="X48">
        <v>2222</v>
      </c>
      <c r="Y48">
        <v>815</v>
      </c>
      <c r="Z48">
        <v>990</v>
      </c>
      <c r="AA48">
        <v>365</v>
      </c>
      <c r="AB48">
        <v>1595</v>
      </c>
      <c r="AC48">
        <v>10.629630088806152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22</v>
      </c>
      <c r="AJ48">
        <v>0.93</v>
      </c>
      <c r="AK48">
        <v>0.5</v>
      </c>
      <c r="AL48">
        <v>0.93</v>
      </c>
      <c r="AM48">
        <v>57.5</v>
      </c>
      <c r="AN48">
        <v>249.3</v>
      </c>
      <c r="AO48">
        <v>45.5</v>
      </c>
      <c r="AP48">
        <v>15.3</v>
      </c>
      <c r="AQ48">
        <v>126</v>
      </c>
      <c r="AR48">
        <v>95</v>
      </c>
      <c r="AS48">
        <v>578</v>
      </c>
      <c r="AT48">
        <v>1.667</v>
      </c>
      <c r="AU48">
        <v>9583</v>
      </c>
      <c r="AV48" s="48">
        <v>12414.239482200648</v>
      </c>
      <c r="AW48" s="48">
        <v>11375.415282392027</v>
      </c>
      <c r="AX48">
        <v>0</v>
      </c>
      <c r="AY48">
        <v>110.40596771240234</v>
      </c>
      <c r="AZ48">
        <v>0</v>
      </c>
      <c r="BA48">
        <v>0</v>
      </c>
      <c r="BB48">
        <v>0</v>
      </c>
      <c r="BC48">
        <v>0</v>
      </c>
      <c r="BD48">
        <v>1</v>
      </c>
      <c r="BE48">
        <v>80.952377319335938</v>
      </c>
      <c r="BF48">
        <v>100</v>
      </c>
      <c r="BG48">
        <v>13.698630332946777</v>
      </c>
      <c r="BH48">
        <v>13103.037109375</v>
      </c>
      <c r="BI48">
        <v>14484.8125</v>
      </c>
      <c r="BJ48">
        <v>2.1514606475830078</v>
      </c>
      <c r="BK48">
        <v>-4.6109514236450195</v>
      </c>
      <c r="BL48">
        <v>19.512195587158203</v>
      </c>
      <c r="BM48">
        <v>-20</v>
      </c>
      <c r="BN48">
        <v>163</v>
      </c>
      <c r="BO48">
        <v>-3.8943223237991331</v>
      </c>
      <c r="BP48">
        <v>20422.79296875</v>
      </c>
      <c r="BQ48">
        <v>56.22015380859375</v>
      </c>
      <c r="BS48">
        <v>0.69297796487808228</v>
      </c>
      <c r="BT48">
        <v>0.97385954856872559</v>
      </c>
      <c r="BU48">
        <v>3.4853920936584473</v>
      </c>
      <c r="BV48">
        <v>82.009223937988281</v>
      </c>
      <c r="BW48">
        <v>215.27421569824219</v>
      </c>
      <c r="BX48">
        <v>0</v>
      </c>
      <c r="BY48">
        <v>0</v>
      </c>
      <c r="BZ48">
        <v>8328.767578125</v>
      </c>
      <c r="CA48">
        <v>7534.24658203125</v>
      </c>
      <c r="CB48">
        <v>0.61506921052932739</v>
      </c>
      <c r="CC48">
        <v>7.3295745849609375</v>
      </c>
      <c r="CD48">
        <v>66.666664123535156</v>
      </c>
      <c r="CE48">
        <v>5.5944056510925293</v>
      </c>
      <c r="CF48">
        <v>15.384614944458008</v>
      </c>
      <c r="CG48">
        <v>0</v>
      </c>
      <c r="CH48">
        <v>0</v>
      </c>
      <c r="CI48">
        <v>13579.5400390625</v>
      </c>
      <c r="CJ48" s="48">
        <v>151</v>
      </c>
      <c r="CK48" s="25">
        <f>ABS(J48-'PO_valitsin (FI)'!$D$8)</f>
        <v>6.0999984741210938</v>
      </c>
      <c r="CR48" s="67">
        <f>ABS(Q48-'PO_valitsin (FI)'!$E$8)</f>
        <v>46.900000000000006</v>
      </c>
      <c r="EN48" s="7">
        <f>ABS(BO48-'PO_valitsin (FI)'!$F$8)</f>
        <v>4.1560992479324339</v>
      </c>
      <c r="EO48" s="7">
        <f>ABS(BP48-'PO_valitsin (FI)'!$G$8)</f>
        <v>2651.603515625</v>
      </c>
      <c r="ES48" s="7">
        <f>ABS(BT48-'PO_valitsin (FI)'!$H$8)</f>
        <v>0.78569565713405609</v>
      </c>
      <c r="FI48" s="7">
        <f>ABS(CJ48-'PO_valitsin (FI)'!$J$8)</f>
        <v>1780</v>
      </c>
      <c r="FJ48" s="3">
        <f>IF($B48='PO_valitsin (FI)'!$C$8,100000,PO!CK48/PO!J$297*'PO_valitsin (FI)'!D$5)</f>
        <v>0.27919042795570048</v>
      </c>
      <c r="FQ48" s="3">
        <f>IF($B48='PO_valitsin (FI)'!$C$8,100000,PO!CR48/PO!Q$297*'PO_valitsin (FI)'!E$5)</f>
        <v>0.2218191530481041</v>
      </c>
      <c r="HM48" s="3">
        <f>IF($B48='PO_valitsin (FI)'!$C$8,100000,PO!EN48/PO!BO$297*'PO_valitsin (FI)'!F$5)</f>
        <v>0.34455916172152806</v>
      </c>
      <c r="HN48" s="3">
        <f>IF($B48='PO_valitsin (FI)'!$C$8,100000,PO!EO48/PO!BP$297*'PO_valitsin (FI)'!G$5)</f>
        <v>9.378825756196682E-2</v>
      </c>
      <c r="HR48" s="3">
        <f>IF($B48='PO_valitsin (FI)'!$C$8,100000,PO!ES48/PO!BT$297*'PO_valitsin (FI)'!H$5)</f>
        <v>0.11731503557827122</v>
      </c>
      <c r="IF48" s="3">
        <f>IF($B48='PO_valitsin (FI)'!$C$8,100000,PO!FG48/PO!CH$297*'PO_valitsin (FI)'!I$5)</f>
        <v>0</v>
      </c>
      <c r="IH48" s="3">
        <f>IF($B48='PO_valitsin (FI)'!$C$8,100000,PO!FI48/PO!CJ$297*'PO_valitsin (FI)'!J$5)</f>
        <v>0.17354366538467775</v>
      </c>
      <c r="II48" s="49">
        <f t="shared" si="0"/>
        <v>1.2302157058502485</v>
      </c>
      <c r="IJ48" s="13">
        <f t="shared" si="1"/>
        <v>225</v>
      </c>
      <c r="IK48" s="14">
        <f t="shared" si="3"/>
        <v>4.6000000000000023E-9</v>
      </c>
      <c r="IL48" s="68" t="str">
        <f t="shared" si="2"/>
        <v>Isojoki</v>
      </c>
    </row>
    <row r="49" spans="1:246" x14ac:dyDescent="0.2">
      <c r="A49">
        <v>2019</v>
      </c>
      <c r="B49" t="s">
        <v>268</v>
      </c>
      <c r="C49" t="s">
        <v>269</v>
      </c>
      <c r="D49" t="s">
        <v>251</v>
      </c>
      <c r="E49" t="s">
        <v>245</v>
      </c>
      <c r="F49" t="s">
        <v>95</v>
      </c>
      <c r="G49" t="s">
        <v>96</v>
      </c>
      <c r="H49" t="s">
        <v>103</v>
      </c>
      <c r="I49" t="s">
        <v>104</v>
      </c>
      <c r="J49">
        <v>46.599998474121094</v>
      </c>
      <c r="K49">
        <v>354.1300048828125</v>
      </c>
      <c r="L49">
        <v>149.89999389648438</v>
      </c>
      <c r="M49">
        <v>4522</v>
      </c>
      <c r="N49">
        <v>12.800000190734863</v>
      </c>
      <c r="O49">
        <v>-1.7000000476837158</v>
      </c>
      <c r="P49">
        <v>-53</v>
      </c>
      <c r="Q49">
        <v>72.100000000000009</v>
      </c>
      <c r="R49">
        <v>6.5</v>
      </c>
      <c r="S49">
        <v>174</v>
      </c>
      <c r="T49">
        <v>0</v>
      </c>
      <c r="U49">
        <v>3364.4</v>
      </c>
      <c r="V49">
        <v>10.53</v>
      </c>
      <c r="W49">
        <v>210</v>
      </c>
      <c r="X49">
        <v>57</v>
      </c>
      <c r="Y49">
        <v>152</v>
      </c>
      <c r="Z49">
        <v>666</v>
      </c>
      <c r="AA49">
        <v>500</v>
      </c>
      <c r="AB49">
        <v>893</v>
      </c>
      <c r="AC49">
        <v>18.94871711730957</v>
      </c>
      <c r="AD49">
        <v>0</v>
      </c>
      <c r="AE49">
        <v>0</v>
      </c>
      <c r="AF49">
        <v>0</v>
      </c>
      <c r="AG49">
        <v>5.0999999999999996</v>
      </c>
      <c r="AH49">
        <v>0</v>
      </c>
      <c r="AI49">
        <v>21.5</v>
      </c>
      <c r="AJ49">
        <v>0.93</v>
      </c>
      <c r="AK49">
        <v>0.65</v>
      </c>
      <c r="AL49">
        <v>1.1000000000000001</v>
      </c>
      <c r="AM49">
        <v>42.1</v>
      </c>
      <c r="AN49">
        <v>322.39999999999998</v>
      </c>
      <c r="AO49">
        <v>46</v>
      </c>
      <c r="AP49">
        <v>24.8</v>
      </c>
      <c r="AQ49">
        <v>43</v>
      </c>
      <c r="AR49">
        <v>33</v>
      </c>
      <c r="AS49">
        <v>695</v>
      </c>
      <c r="AT49">
        <v>2.6669999999999998</v>
      </c>
      <c r="AU49">
        <v>2686</v>
      </c>
      <c r="AV49" s="48">
        <v>8241.7994376757269</v>
      </c>
      <c r="AW49" s="48">
        <v>7736.2637362637361</v>
      </c>
      <c r="AX49">
        <v>0</v>
      </c>
      <c r="AY49">
        <v>37.012489318847656</v>
      </c>
      <c r="AZ49">
        <v>0</v>
      </c>
      <c r="BA49">
        <v>0</v>
      </c>
      <c r="BB49">
        <v>0</v>
      </c>
      <c r="BC49">
        <v>0</v>
      </c>
      <c r="BD49">
        <v>1</v>
      </c>
      <c r="BE49">
        <v>32.407405853271484</v>
      </c>
      <c r="BF49">
        <v>62.790699005126953</v>
      </c>
      <c r="BG49">
        <v>432.43243408203125</v>
      </c>
      <c r="BH49">
        <v>14948.7802734375</v>
      </c>
      <c r="BI49">
        <v>21707.830078125</v>
      </c>
      <c r="BJ49">
        <v>2.4113004207611084</v>
      </c>
      <c r="BK49">
        <v>-6.7213606834411621</v>
      </c>
      <c r="BL49">
        <v>26.027397155761719</v>
      </c>
      <c r="BM49">
        <v>-7.2727274894714355</v>
      </c>
      <c r="BN49">
        <v>147.5</v>
      </c>
      <c r="BO49">
        <v>1.4949407815933227</v>
      </c>
      <c r="BP49">
        <v>21745.953125</v>
      </c>
      <c r="BQ49">
        <v>46.377227783203125</v>
      </c>
      <c r="BS49">
        <v>0.81777971982955933</v>
      </c>
      <c r="BT49">
        <v>0.77399379014968872</v>
      </c>
      <c r="BU49">
        <v>0.97302079200744629</v>
      </c>
      <c r="BV49">
        <v>89.119857788085938</v>
      </c>
      <c r="BW49">
        <v>308.27069091796875</v>
      </c>
      <c r="BX49">
        <v>0</v>
      </c>
      <c r="BY49">
        <v>1</v>
      </c>
      <c r="BZ49">
        <v>9138.99609375</v>
      </c>
      <c r="CA49">
        <v>6293.4365234375</v>
      </c>
      <c r="CB49">
        <v>1.1278195381164551</v>
      </c>
      <c r="CC49">
        <v>11.455108642578125</v>
      </c>
      <c r="CD49">
        <v>41.176471710205078</v>
      </c>
      <c r="CE49">
        <v>4.0540542602539063</v>
      </c>
      <c r="CF49">
        <v>9.6525096893310547</v>
      </c>
      <c r="CG49">
        <v>0</v>
      </c>
      <c r="CH49">
        <v>0.38610038161277771</v>
      </c>
      <c r="CI49">
        <v>8341.2802734375</v>
      </c>
      <c r="CJ49" s="48">
        <v>539</v>
      </c>
      <c r="CK49" s="25">
        <f>ABS(J49-'PO_valitsin (FI)'!$D$8)</f>
        <v>2.3999977111816406</v>
      </c>
      <c r="CR49" s="67">
        <f>ABS(Q49-'PO_valitsin (FI)'!$E$8)</f>
        <v>15.700000000000003</v>
      </c>
      <c r="EN49" s="7">
        <f>ABS(BO49-'PO_valitsin (FI)'!$F$8)</f>
        <v>1.2331638574600219</v>
      </c>
      <c r="EO49" s="7">
        <f>ABS(BP49-'PO_valitsin (FI)'!$G$8)</f>
        <v>1328.443359375</v>
      </c>
      <c r="ES49" s="7">
        <f>ABS(BT49-'PO_valitsin (FI)'!$H$8)</f>
        <v>0.58582989871501923</v>
      </c>
      <c r="FI49" s="7">
        <f>ABS(CJ49-'PO_valitsin (FI)'!$J$8)</f>
        <v>1392</v>
      </c>
      <c r="FJ49" s="3">
        <f>IF($B49='PO_valitsin (FI)'!$C$8,100000,PO!CK49/PO!J$297*'PO_valitsin (FI)'!D$5)</f>
        <v>0.10984533699806337</v>
      </c>
      <c r="FQ49" s="3">
        <f>IF($B49='PO_valitsin (FI)'!$C$8,100000,PO!CR49/PO!Q$297*'PO_valitsin (FI)'!E$5)</f>
        <v>7.4255025647233144E-2</v>
      </c>
      <c r="HM49" s="3">
        <f>IF($B49='PO_valitsin (FI)'!$C$8,100000,PO!EN49/PO!BO$297*'PO_valitsin (FI)'!F$5)</f>
        <v>0.10223478306084442</v>
      </c>
      <c r="HN49" s="3">
        <f>IF($B49='PO_valitsin (FI)'!$C$8,100000,PO!EO49/PO!BP$297*'PO_valitsin (FI)'!G$5)</f>
        <v>4.6987563265535846E-2</v>
      </c>
      <c r="HR49" s="3">
        <f>IF($B49='PO_valitsin (FI)'!$C$8,100000,PO!ES49/PO!BT$297*'PO_valitsin (FI)'!H$5)</f>
        <v>8.7472362595535258E-2</v>
      </c>
      <c r="IF49" s="3">
        <f>IF($B49='PO_valitsin (FI)'!$C$8,100000,PO!FG49/PO!CH$297*'PO_valitsin (FI)'!I$5)</f>
        <v>0</v>
      </c>
      <c r="IH49" s="3">
        <f>IF($B49='PO_valitsin (FI)'!$C$8,100000,PO!FI49/PO!CJ$297*'PO_valitsin (FI)'!J$5)</f>
        <v>0.13571504618846711</v>
      </c>
      <c r="II49" s="49">
        <f t="shared" si="0"/>
        <v>0.5565101224556791</v>
      </c>
      <c r="IJ49" s="13">
        <f t="shared" si="1"/>
        <v>82</v>
      </c>
      <c r="IK49" s="14">
        <f t="shared" si="3"/>
        <v>4.7000000000000024E-9</v>
      </c>
      <c r="IL49" s="68" t="str">
        <f t="shared" si="2"/>
        <v>Isokyrö</v>
      </c>
    </row>
    <row r="50" spans="1:246" x14ac:dyDescent="0.2">
      <c r="A50">
        <v>2019</v>
      </c>
      <c r="B50" t="s">
        <v>270</v>
      </c>
      <c r="C50" t="s">
        <v>271</v>
      </c>
      <c r="D50" t="s">
        <v>200</v>
      </c>
      <c r="E50" t="s">
        <v>152</v>
      </c>
      <c r="F50" t="s">
        <v>158</v>
      </c>
      <c r="G50" t="s">
        <v>159</v>
      </c>
      <c r="H50" t="s">
        <v>89</v>
      </c>
      <c r="I50" t="s">
        <v>90</v>
      </c>
      <c r="J50">
        <v>44.799999237060547</v>
      </c>
      <c r="K50">
        <v>547.41998291015625</v>
      </c>
      <c r="L50">
        <v>135.80000305175781</v>
      </c>
      <c r="M50">
        <v>16413</v>
      </c>
      <c r="N50">
        <v>30</v>
      </c>
      <c r="O50">
        <v>-0.20000000298023224</v>
      </c>
      <c r="P50">
        <v>3</v>
      </c>
      <c r="Q50">
        <v>77.2</v>
      </c>
      <c r="R50">
        <v>8</v>
      </c>
      <c r="S50">
        <v>265</v>
      </c>
      <c r="T50">
        <v>0</v>
      </c>
      <c r="U50">
        <v>3827.1</v>
      </c>
      <c r="V50">
        <v>12.98</v>
      </c>
      <c r="W50">
        <v>1069</v>
      </c>
      <c r="X50">
        <v>406</v>
      </c>
      <c r="Y50">
        <v>771</v>
      </c>
      <c r="Z50">
        <v>320</v>
      </c>
      <c r="AA50">
        <v>656</v>
      </c>
      <c r="AB50">
        <v>1737</v>
      </c>
      <c r="AC50">
        <v>17.37359619140625</v>
      </c>
      <c r="AD50">
        <v>0</v>
      </c>
      <c r="AE50">
        <v>0.9</v>
      </c>
      <c r="AF50">
        <v>1.7</v>
      </c>
      <c r="AG50">
        <v>4.3</v>
      </c>
      <c r="AH50">
        <v>0</v>
      </c>
      <c r="AI50">
        <v>21</v>
      </c>
      <c r="AJ50">
        <v>1.1000000000000001</v>
      </c>
      <c r="AK50">
        <v>0.5</v>
      </c>
      <c r="AL50">
        <v>1.1000000000000001</v>
      </c>
      <c r="AM50">
        <v>54.8</v>
      </c>
      <c r="AN50">
        <v>329.4</v>
      </c>
      <c r="AO50">
        <v>45.8</v>
      </c>
      <c r="AP50">
        <v>25.5</v>
      </c>
      <c r="AQ50">
        <v>66</v>
      </c>
      <c r="AR50">
        <v>37</v>
      </c>
      <c r="AS50">
        <v>287</v>
      </c>
      <c r="AT50">
        <v>3.3330000000000002</v>
      </c>
      <c r="AU50">
        <v>7606</v>
      </c>
      <c r="AV50" s="48">
        <v>8531.7417254476404</v>
      </c>
      <c r="AW50" s="48">
        <v>8827.7945619335351</v>
      </c>
      <c r="AX50">
        <v>1</v>
      </c>
      <c r="AY50">
        <v>79.704643249511719</v>
      </c>
      <c r="AZ50">
        <v>0</v>
      </c>
      <c r="BA50">
        <v>0</v>
      </c>
      <c r="BB50">
        <v>0</v>
      </c>
      <c r="BC50">
        <v>0</v>
      </c>
      <c r="BD50">
        <v>1</v>
      </c>
      <c r="BE50">
        <v>85.048545837402344</v>
      </c>
      <c r="BF50">
        <v>70.355194091796875</v>
      </c>
      <c r="BG50">
        <v>780.92242431640625</v>
      </c>
      <c r="BH50">
        <v>12762.24609375</v>
      </c>
      <c r="BI50">
        <v>17238.212890625</v>
      </c>
      <c r="BJ50">
        <v>3.1852312088012695</v>
      </c>
      <c r="BK50">
        <v>3.1636242866516113</v>
      </c>
      <c r="BL50">
        <v>24.671052932739258</v>
      </c>
      <c r="BM50">
        <v>-11.764705657958984</v>
      </c>
      <c r="BN50">
        <v>166.81817626953125</v>
      </c>
      <c r="BO50">
        <v>-1.0580605387687683</v>
      </c>
      <c r="BP50">
        <v>24169.798828125</v>
      </c>
      <c r="BQ50">
        <v>27.885810852050781</v>
      </c>
      <c r="BS50">
        <v>0.66940838098526001</v>
      </c>
      <c r="BT50">
        <v>0.40821298956871033</v>
      </c>
      <c r="BU50">
        <v>2.9245109558105469</v>
      </c>
      <c r="BV50">
        <v>71.772377014160156</v>
      </c>
      <c r="BW50">
        <v>268.01925659179688</v>
      </c>
      <c r="BX50">
        <v>0</v>
      </c>
      <c r="BY50">
        <v>1</v>
      </c>
      <c r="BZ50">
        <v>9446.541015625</v>
      </c>
      <c r="CA50">
        <v>6993.71044921875</v>
      </c>
      <c r="CB50">
        <v>1.0053006410598755</v>
      </c>
      <c r="CC50">
        <v>10.601352691650391</v>
      </c>
      <c r="CD50">
        <v>57.575756072998047</v>
      </c>
      <c r="CE50">
        <v>5.4597702026367188</v>
      </c>
      <c r="CF50">
        <v>12.586206436157227</v>
      </c>
      <c r="CG50">
        <v>0.34482759237289429</v>
      </c>
      <c r="CH50">
        <v>0.86206895112991333</v>
      </c>
      <c r="CI50">
        <v>8686.2236328125</v>
      </c>
      <c r="CJ50" s="48">
        <v>1841</v>
      </c>
      <c r="CK50" s="25">
        <f>ABS(J50-'PO_valitsin (FI)'!$D$8)</f>
        <v>0.59999847412109375</v>
      </c>
      <c r="CR50" s="67">
        <f>ABS(Q50-'PO_valitsin (FI)'!$E$8)</f>
        <v>10.600000000000009</v>
      </c>
      <c r="EN50" s="7">
        <f>ABS(BO50-'PO_valitsin (FI)'!$F$8)</f>
        <v>1.319837462902069</v>
      </c>
      <c r="EO50" s="7">
        <f>ABS(BP50-'PO_valitsin (FI)'!$G$8)</f>
        <v>1095.40234375</v>
      </c>
      <c r="ES50" s="7">
        <f>ABS(BT50-'PO_valitsin (FI)'!$H$8)</f>
        <v>0.22004909813404083</v>
      </c>
      <c r="FI50" s="7">
        <f>ABS(CJ50-'PO_valitsin (FI)'!$J$8)</f>
        <v>90</v>
      </c>
      <c r="FJ50" s="3">
        <f>IF($B50='PO_valitsin (FI)'!$C$8,100000,PO!CK50/PO!J$297*'PO_valitsin (FI)'!D$5)</f>
        <v>2.7461290600858935E-2</v>
      </c>
      <c r="FQ50" s="3">
        <f>IF($B50='PO_valitsin (FI)'!$C$8,100000,PO!CR50/PO!Q$297*'PO_valitsin (FI)'!E$5)</f>
        <v>5.0133966360552347E-2</v>
      </c>
      <c r="HM50" s="3">
        <f>IF($B50='PO_valitsin (FI)'!$C$8,100000,PO!EN50/PO!BO$297*'PO_valitsin (FI)'!F$5)</f>
        <v>0.10942041147175184</v>
      </c>
      <c r="HN50" s="3">
        <f>IF($B50='PO_valitsin (FI)'!$C$8,100000,PO!EO50/PO!BP$297*'PO_valitsin (FI)'!G$5)</f>
        <v>3.8744811033859114E-2</v>
      </c>
      <c r="HR50" s="3">
        <f>IF($B50='PO_valitsin (FI)'!$C$8,100000,PO!ES50/PO!BT$297*'PO_valitsin (FI)'!H$5)</f>
        <v>3.2856319800373929E-2</v>
      </c>
      <c r="IF50" s="3">
        <f>IF($B50='PO_valitsin (FI)'!$C$8,100000,PO!FG50/PO!CH$297*'PO_valitsin (FI)'!I$5)</f>
        <v>0</v>
      </c>
      <c r="IH50" s="3">
        <f>IF($B50='PO_valitsin (FI)'!$C$8,100000,PO!FI50/PO!CJ$297*'PO_valitsin (FI)'!J$5)</f>
        <v>8.7746797104612338E-3</v>
      </c>
      <c r="II50" s="49">
        <f t="shared" si="0"/>
        <v>0.26739148377785749</v>
      </c>
      <c r="IJ50" s="13">
        <f t="shared" si="1"/>
        <v>11</v>
      </c>
      <c r="IK50" s="14">
        <f t="shared" si="3"/>
        <v>4.8000000000000024E-9</v>
      </c>
      <c r="IL50" s="68" t="str">
        <f t="shared" si="2"/>
        <v>Janakkala</v>
      </c>
    </row>
    <row r="51" spans="1:246" x14ac:dyDescent="0.2">
      <c r="A51">
        <v>2019</v>
      </c>
      <c r="B51" t="s">
        <v>208</v>
      </c>
      <c r="C51" t="s">
        <v>272</v>
      </c>
      <c r="D51" t="s">
        <v>208</v>
      </c>
      <c r="E51" t="s">
        <v>209</v>
      </c>
      <c r="F51" t="s">
        <v>210</v>
      </c>
      <c r="G51" t="s">
        <v>211</v>
      </c>
      <c r="H51" t="s">
        <v>143</v>
      </c>
      <c r="I51" t="s">
        <v>144</v>
      </c>
      <c r="J51">
        <v>42.5</v>
      </c>
      <c r="K51">
        <v>2381.679931640625</v>
      </c>
      <c r="L51">
        <v>151.80000305175781</v>
      </c>
      <c r="M51">
        <v>76850</v>
      </c>
      <c r="N51">
        <v>32.299999237060547</v>
      </c>
      <c r="O51">
        <v>0.40000000596046448</v>
      </c>
      <c r="P51">
        <v>188</v>
      </c>
      <c r="Q51">
        <v>89.7</v>
      </c>
      <c r="R51">
        <v>14.200000000000001</v>
      </c>
      <c r="S51">
        <v>834</v>
      </c>
      <c r="T51">
        <v>1</v>
      </c>
      <c r="U51">
        <v>3494.7</v>
      </c>
      <c r="V51">
        <v>11.48</v>
      </c>
      <c r="W51">
        <v>936</v>
      </c>
      <c r="X51">
        <v>165</v>
      </c>
      <c r="Y51">
        <v>401</v>
      </c>
      <c r="Z51">
        <v>403</v>
      </c>
      <c r="AA51">
        <v>623</v>
      </c>
      <c r="AB51">
        <v>2431</v>
      </c>
      <c r="AC51">
        <v>17.716588973999023</v>
      </c>
      <c r="AD51">
        <v>0.4</v>
      </c>
      <c r="AE51">
        <v>1.1000000000000001</v>
      </c>
      <c r="AF51">
        <v>1.8</v>
      </c>
      <c r="AG51">
        <v>3.4</v>
      </c>
      <c r="AH51">
        <v>0</v>
      </c>
      <c r="AI51">
        <v>20.5</v>
      </c>
      <c r="AJ51">
        <v>1.1000000000000001</v>
      </c>
      <c r="AK51">
        <v>0.45</v>
      </c>
      <c r="AL51">
        <v>1</v>
      </c>
      <c r="AM51">
        <v>63.3</v>
      </c>
      <c r="AN51">
        <v>394.2</v>
      </c>
      <c r="AO51">
        <v>46.4</v>
      </c>
      <c r="AP51">
        <v>32.200000000000003</v>
      </c>
      <c r="AQ51">
        <v>19</v>
      </c>
      <c r="AR51">
        <v>2</v>
      </c>
      <c r="AS51">
        <v>847</v>
      </c>
      <c r="AT51">
        <v>4</v>
      </c>
      <c r="AU51">
        <v>5641</v>
      </c>
      <c r="AV51" s="48">
        <v>10295.699615853087</v>
      </c>
      <c r="AW51" s="48">
        <v>10279.250695345818</v>
      </c>
      <c r="AX51">
        <v>1</v>
      </c>
      <c r="AY51">
        <v>110.65265655517578</v>
      </c>
      <c r="AZ51">
        <v>0</v>
      </c>
      <c r="BA51">
        <v>0</v>
      </c>
      <c r="BB51">
        <v>1</v>
      </c>
      <c r="BC51">
        <v>1</v>
      </c>
      <c r="BD51">
        <v>0</v>
      </c>
      <c r="BE51">
        <v>86.966728210449219</v>
      </c>
      <c r="BF51">
        <v>81.5772705078125</v>
      </c>
      <c r="BG51">
        <v>1235.832763671875</v>
      </c>
      <c r="BH51">
        <v>13190.234375</v>
      </c>
      <c r="BI51">
        <v>15952.990234375</v>
      </c>
      <c r="BJ51">
        <v>3.3285007476806641</v>
      </c>
      <c r="BK51">
        <v>1.3648010492324829</v>
      </c>
      <c r="BL51">
        <v>28.712297439575195</v>
      </c>
      <c r="BM51">
        <v>-5.9050064086914063</v>
      </c>
      <c r="BN51">
        <v>251.84616088867188</v>
      </c>
      <c r="BO51">
        <v>-1.1051613748073579</v>
      </c>
      <c r="BP51">
        <v>21290.728515625</v>
      </c>
      <c r="BQ51">
        <v>35.103065490722656</v>
      </c>
      <c r="BS51">
        <v>0.51439166069030762</v>
      </c>
      <c r="BT51">
        <v>8.0676645040512085E-2</v>
      </c>
      <c r="BU51">
        <v>4.9368901252746582</v>
      </c>
      <c r="BV51">
        <v>178.91996765136719</v>
      </c>
      <c r="BW51">
        <v>625.23095703125</v>
      </c>
      <c r="BX51">
        <v>1</v>
      </c>
      <c r="BY51">
        <v>5</v>
      </c>
      <c r="BZ51">
        <v>10098.2431640625</v>
      </c>
      <c r="CA51">
        <v>8349.4189453125</v>
      </c>
      <c r="CB51">
        <v>0.95380610227584839</v>
      </c>
      <c r="CC51">
        <v>6.288874626159668</v>
      </c>
      <c r="CD51">
        <v>81.582534790039063</v>
      </c>
      <c r="CE51">
        <v>12.042209625244141</v>
      </c>
      <c r="CF51">
        <v>17.566728591918945</v>
      </c>
      <c r="CG51">
        <v>0.8897165060043335</v>
      </c>
      <c r="CH51">
        <v>2.2760190963745117</v>
      </c>
      <c r="CI51">
        <v>10311.998046875</v>
      </c>
      <c r="CJ51" s="48">
        <v>5383</v>
      </c>
      <c r="CK51" s="25">
        <f>ABS(J51-'PO_valitsin (FI)'!$D$8)</f>
        <v>1.7000007629394531</v>
      </c>
      <c r="CR51" s="67">
        <f>ABS(Q51-'PO_valitsin (FI)'!$E$8)</f>
        <v>1.8999999999999915</v>
      </c>
      <c r="EN51" s="7">
        <f>ABS(BO51-'PO_valitsin (FI)'!$F$8)</f>
        <v>1.3669382989406587</v>
      </c>
      <c r="EO51" s="7">
        <f>ABS(BP51-'PO_valitsin (FI)'!$G$8)</f>
        <v>1783.66796875</v>
      </c>
      <c r="ES51" s="7">
        <f>ABS(BT51-'PO_valitsin (FI)'!$H$8)</f>
        <v>0.10748724639415741</v>
      </c>
      <c r="FI51" s="7">
        <f>ABS(CJ51-'PO_valitsin (FI)'!$J$8)</f>
        <v>3452</v>
      </c>
      <c r="FJ51" s="3">
        <f>IF($B51='PO_valitsin (FI)'!$C$8,100000,PO!CK51/PO!J$297*'PO_valitsin (FI)'!D$5)</f>
        <v>7.7807222828603834E-2</v>
      </c>
      <c r="FQ51" s="3">
        <f>IF($B51='PO_valitsin (FI)'!$C$8,100000,PO!CR51/PO!Q$297*'PO_valitsin (FI)'!E$5)</f>
        <v>8.9862769891555627E-3</v>
      </c>
      <c r="HM51" s="3">
        <f>IF($B51='PO_valitsin (FI)'!$C$8,100000,PO!EN51/PO!BO$297*'PO_valitsin (FI)'!F$5)</f>
        <v>0.11332528082488703</v>
      </c>
      <c r="HN51" s="3">
        <f>IF($B51='PO_valitsin (FI)'!$C$8,100000,PO!EO51/PO!BP$297*'PO_valitsin (FI)'!G$5)</f>
        <v>6.3089036453749206E-2</v>
      </c>
      <c r="HR51" s="3">
        <f>IF($B51='PO_valitsin (FI)'!$C$8,100000,PO!ES51/PO!BT$297*'PO_valitsin (FI)'!H$5)</f>
        <v>1.6049306140926617E-2</v>
      </c>
      <c r="IF51" s="3">
        <f>IF($B51='PO_valitsin (FI)'!$C$8,100000,PO!FG51/PO!CH$297*'PO_valitsin (FI)'!I$5)</f>
        <v>0</v>
      </c>
      <c r="IH51" s="3">
        <f>IF($B51='PO_valitsin (FI)'!$C$8,100000,PO!FI51/PO!CJ$297*'PO_valitsin (FI)'!J$5)</f>
        <v>0.33655771511680199</v>
      </c>
      <c r="II51" s="49">
        <f t="shared" si="0"/>
        <v>0.61581484325412417</v>
      </c>
      <c r="IJ51" s="13">
        <f t="shared" si="1"/>
        <v>101</v>
      </c>
      <c r="IK51" s="14">
        <f t="shared" si="3"/>
        <v>4.9000000000000025E-9</v>
      </c>
      <c r="IL51" s="68" t="str">
        <f t="shared" si="2"/>
        <v>Joensuu</v>
      </c>
    </row>
    <row r="52" spans="1:246" x14ac:dyDescent="0.2">
      <c r="A52">
        <v>2019</v>
      </c>
      <c r="B52" t="s">
        <v>273</v>
      </c>
      <c r="C52" t="s">
        <v>274</v>
      </c>
      <c r="D52" t="s">
        <v>155</v>
      </c>
      <c r="E52" t="s">
        <v>157</v>
      </c>
      <c r="F52" t="s">
        <v>158</v>
      </c>
      <c r="G52" t="s">
        <v>159</v>
      </c>
      <c r="H52" t="s">
        <v>103</v>
      </c>
      <c r="I52" t="s">
        <v>104</v>
      </c>
      <c r="J52">
        <v>46.400001525878906</v>
      </c>
      <c r="K52">
        <v>180.41999816894531</v>
      </c>
      <c r="L52">
        <v>137.19999694824219</v>
      </c>
      <c r="M52">
        <v>5133</v>
      </c>
      <c r="N52">
        <v>28.5</v>
      </c>
      <c r="O52">
        <v>-1.2000000476837158</v>
      </c>
      <c r="P52">
        <v>-44</v>
      </c>
      <c r="Q52">
        <v>60.900000000000006</v>
      </c>
      <c r="R52">
        <v>8.9</v>
      </c>
      <c r="S52">
        <v>118</v>
      </c>
      <c r="T52">
        <v>0</v>
      </c>
      <c r="U52">
        <v>3719.9</v>
      </c>
      <c r="V52">
        <v>12.98</v>
      </c>
      <c r="W52">
        <v>830</v>
      </c>
      <c r="X52">
        <v>434</v>
      </c>
      <c r="Y52">
        <v>717</v>
      </c>
      <c r="Z52">
        <v>399</v>
      </c>
      <c r="AA52">
        <v>584</v>
      </c>
      <c r="AB52">
        <v>1971</v>
      </c>
      <c r="AC52">
        <v>14.661765098571777</v>
      </c>
      <c r="AD52">
        <v>0</v>
      </c>
      <c r="AE52">
        <v>0</v>
      </c>
      <c r="AF52">
        <v>0</v>
      </c>
      <c r="AG52">
        <v>4.5</v>
      </c>
      <c r="AH52">
        <v>0</v>
      </c>
      <c r="AI52">
        <v>21.25</v>
      </c>
      <c r="AJ52">
        <v>0.93</v>
      </c>
      <c r="AK52">
        <v>0.41</v>
      </c>
      <c r="AL52">
        <v>1</v>
      </c>
      <c r="AM52">
        <v>76.5</v>
      </c>
      <c r="AN52">
        <v>329.4</v>
      </c>
      <c r="AO52">
        <v>44.7</v>
      </c>
      <c r="AP52">
        <v>25.6</v>
      </c>
      <c r="AQ52">
        <v>84</v>
      </c>
      <c r="AR52">
        <v>77</v>
      </c>
      <c r="AS52">
        <v>437</v>
      </c>
      <c r="AT52">
        <v>3</v>
      </c>
      <c r="AU52">
        <v>7061</v>
      </c>
      <c r="AV52" s="48">
        <v>9659.3503072870935</v>
      </c>
      <c r="AW52" s="48">
        <v>9765.0224215246635</v>
      </c>
      <c r="AX52">
        <v>1</v>
      </c>
      <c r="AY52">
        <v>77.697502136230469</v>
      </c>
      <c r="AZ52">
        <v>0</v>
      </c>
      <c r="BA52">
        <v>0</v>
      </c>
      <c r="BB52">
        <v>0</v>
      </c>
      <c r="BC52">
        <v>0</v>
      </c>
      <c r="BD52">
        <v>1</v>
      </c>
      <c r="BE52">
        <v>54.358974456787109</v>
      </c>
      <c r="BF52">
        <v>100</v>
      </c>
      <c r="BG52">
        <v>694.11767578125</v>
      </c>
      <c r="BH52">
        <v>11523.7724609375</v>
      </c>
      <c r="BI52">
        <v>12718.185546875</v>
      </c>
      <c r="BJ52">
        <v>3.8004090785980225</v>
      </c>
      <c r="BK52">
        <v>6.092827320098877</v>
      </c>
      <c r="BL52">
        <v>27.516778945922852</v>
      </c>
      <c r="BM52">
        <v>-16.949151992797852</v>
      </c>
      <c r="BN52">
        <v>187.33332824707031</v>
      </c>
      <c r="BO52">
        <v>-2.3811931908130646</v>
      </c>
      <c r="BP52">
        <v>23289.146484375</v>
      </c>
      <c r="BQ52">
        <v>33.177051544189453</v>
      </c>
      <c r="BS52">
        <v>0.70621466636657715</v>
      </c>
      <c r="BT52">
        <v>0.40911749005317688</v>
      </c>
      <c r="BU52">
        <v>2.2988505363464355</v>
      </c>
      <c r="BV52">
        <v>75.784141540527344</v>
      </c>
      <c r="BW52">
        <v>190.3370361328125</v>
      </c>
      <c r="BX52">
        <v>0</v>
      </c>
      <c r="BY52">
        <v>0</v>
      </c>
      <c r="BZ52">
        <v>9729.412109375</v>
      </c>
      <c r="CA52">
        <v>8815.6865234375</v>
      </c>
      <c r="CB52">
        <v>0.95460742712020874</v>
      </c>
      <c r="CC52">
        <v>10.208455085754395</v>
      </c>
      <c r="CD52">
        <v>77.551017761230469</v>
      </c>
      <c r="CE52">
        <v>7.2519083023071289</v>
      </c>
      <c r="CF52">
        <v>16.412214279174805</v>
      </c>
      <c r="CG52">
        <v>0</v>
      </c>
      <c r="CH52">
        <v>1.9083969593048096</v>
      </c>
      <c r="CI52">
        <v>11078.298828125</v>
      </c>
      <c r="CJ52" s="48">
        <v>562</v>
      </c>
      <c r="CK52" s="25">
        <f>ABS(J52-'PO_valitsin (FI)'!$D$8)</f>
        <v>2.2000007629394531</v>
      </c>
      <c r="CR52" s="67">
        <f>ABS(Q52-'PO_valitsin (FI)'!$E$8)</f>
        <v>26.900000000000006</v>
      </c>
      <c r="EN52" s="7">
        <f>ABS(BO52-'PO_valitsin (FI)'!$F$8)</f>
        <v>2.6429701149463654</v>
      </c>
      <c r="EO52" s="7">
        <f>ABS(BP52-'PO_valitsin (FI)'!$G$8)</f>
        <v>214.75</v>
      </c>
      <c r="ES52" s="7">
        <f>ABS(BT52-'PO_valitsin (FI)'!$H$8)</f>
        <v>0.22095359861850739</v>
      </c>
      <c r="FI52" s="7">
        <f>ABS(CJ52-'PO_valitsin (FI)'!$J$8)</f>
        <v>1369</v>
      </c>
      <c r="FJ52" s="3">
        <f>IF($B52='PO_valitsin (FI)'!$C$8,100000,PO!CK52/PO!J$297*'PO_valitsin (FI)'!D$5)</f>
        <v>0.10069168986086215</v>
      </c>
      <c r="FQ52" s="3">
        <f>IF($B52='PO_valitsin (FI)'!$C$8,100000,PO!CR52/PO!Q$297*'PO_valitsin (FI)'!E$5)</f>
        <v>0.12722676368857144</v>
      </c>
      <c r="HM52" s="3">
        <f>IF($B52='PO_valitsin (FI)'!$C$8,100000,PO!EN52/PO!BO$297*'PO_valitsin (FI)'!F$5)</f>
        <v>0.21911400881824536</v>
      </c>
      <c r="HN52" s="3">
        <f>IF($B52='PO_valitsin (FI)'!$C$8,100000,PO!EO52/PO!BP$297*'PO_valitsin (FI)'!G$5)</f>
        <v>7.5957918266242024E-3</v>
      </c>
      <c r="HR52" s="3">
        <f>IF($B52='PO_valitsin (FI)'!$C$8,100000,PO!ES52/PO!BT$297*'PO_valitsin (FI)'!H$5)</f>
        <v>3.2991374010680773E-2</v>
      </c>
      <c r="IF52" s="3">
        <f>IF($B52='PO_valitsin (FI)'!$C$8,100000,PO!FG52/PO!CH$297*'PO_valitsin (FI)'!I$5)</f>
        <v>0</v>
      </c>
      <c r="IH52" s="3">
        <f>IF($B52='PO_valitsin (FI)'!$C$8,100000,PO!FI52/PO!CJ$297*'PO_valitsin (FI)'!J$5)</f>
        <v>0.1334726280402381</v>
      </c>
      <c r="II52" s="49">
        <f t="shared" si="0"/>
        <v>0.62109226124522188</v>
      </c>
      <c r="IJ52" s="13">
        <f t="shared" si="1"/>
        <v>103</v>
      </c>
      <c r="IK52" s="14">
        <f t="shared" si="3"/>
        <v>5.0000000000000026E-9</v>
      </c>
      <c r="IL52" s="68" t="str">
        <f t="shared" si="2"/>
        <v>Jokioinen</v>
      </c>
    </row>
    <row r="53" spans="1:246" x14ac:dyDescent="0.2">
      <c r="A53">
        <v>2019</v>
      </c>
      <c r="B53" t="s">
        <v>275</v>
      </c>
      <c r="C53" t="s">
        <v>170</v>
      </c>
      <c r="D53" t="s">
        <v>276</v>
      </c>
      <c r="E53" t="s">
        <v>277</v>
      </c>
      <c r="F53" t="s">
        <v>242</v>
      </c>
      <c r="G53" t="s">
        <v>243</v>
      </c>
      <c r="H53" t="s">
        <v>103</v>
      </c>
      <c r="I53" t="s">
        <v>104</v>
      </c>
      <c r="J53">
        <v>48.5</v>
      </c>
      <c r="K53">
        <v>575.1300048828125</v>
      </c>
      <c r="L53">
        <v>159.30000305175781</v>
      </c>
      <c r="M53">
        <v>4767</v>
      </c>
      <c r="N53">
        <v>8.3000001907348633</v>
      </c>
      <c r="O53">
        <v>-0.89999997615814209</v>
      </c>
      <c r="P53">
        <v>-27</v>
      </c>
      <c r="Q53">
        <v>57.6</v>
      </c>
      <c r="R53">
        <v>9.8000000000000007</v>
      </c>
      <c r="S53">
        <v>219</v>
      </c>
      <c r="T53">
        <v>0</v>
      </c>
      <c r="U53">
        <v>3562.8</v>
      </c>
      <c r="V53">
        <v>12.35</v>
      </c>
      <c r="W53">
        <v>524</v>
      </c>
      <c r="X53">
        <v>905</v>
      </c>
      <c r="Y53">
        <v>667</v>
      </c>
      <c r="Z53">
        <v>745</v>
      </c>
      <c r="AA53">
        <v>560</v>
      </c>
      <c r="AB53">
        <v>1705</v>
      </c>
      <c r="AC53">
        <v>15.817307472229004</v>
      </c>
      <c r="AD53">
        <v>0</v>
      </c>
      <c r="AE53">
        <v>0</v>
      </c>
      <c r="AF53">
        <v>0</v>
      </c>
      <c r="AG53">
        <v>4.2</v>
      </c>
      <c r="AH53">
        <v>0</v>
      </c>
      <c r="AI53">
        <v>21.25</v>
      </c>
      <c r="AJ53">
        <v>1.05</v>
      </c>
      <c r="AK53">
        <v>0.5</v>
      </c>
      <c r="AL53">
        <v>1.1000000000000001</v>
      </c>
      <c r="AM53">
        <v>88.3</v>
      </c>
      <c r="AN53">
        <v>317.2</v>
      </c>
      <c r="AO53">
        <v>48.4</v>
      </c>
      <c r="AP53">
        <v>23.4</v>
      </c>
      <c r="AQ53">
        <v>27</v>
      </c>
      <c r="AR53">
        <v>66</v>
      </c>
      <c r="AS53">
        <v>704</v>
      </c>
      <c r="AT53">
        <v>2.6669999999999998</v>
      </c>
      <c r="AU53">
        <v>8122</v>
      </c>
      <c r="AV53" s="48">
        <v>9949.3087557603685</v>
      </c>
      <c r="AW53" s="48">
        <v>9743.8928987194413</v>
      </c>
      <c r="AX53">
        <v>0</v>
      </c>
      <c r="AY53">
        <v>79.80364990234375</v>
      </c>
      <c r="AZ53">
        <v>0</v>
      </c>
      <c r="BA53">
        <v>0</v>
      </c>
      <c r="BB53">
        <v>0</v>
      </c>
      <c r="BC53">
        <v>0</v>
      </c>
      <c r="BD53">
        <v>1</v>
      </c>
      <c r="BE53">
        <v>80.975608825683594</v>
      </c>
      <c r="BF53">
        <v>99.0338134765625</v>
      </c>
      <c r="BG53">
        <v>721.7391357421875</v>
      </c>
      <c r="BH53">
        <v>9690.28515625</v>
      </c>
      <c r="BI53">
        <v>10768.625</v>
      </c>
      <c r="BJ53">
        <v>4.2603311538696289</v>
      </c>
      <c r="BK53">
        <v>4.1652789115905762</v>
      </c>
      <c r="BL53">
        <v>31.333333969116211</v>
      </c>
      <c r="BM53">
        <v>-16.326530456542969</v>
      </c>
      <c r="BN53">
        <v>214</v>
      </c>
      <c r="BO53">
        <v>-3.0219422578811646</v>
      </c>
      <c r="BP53">
        <v>21970.896484375</v>
      </c>
      <c r="BQ53">
        <v>42.107830047607422</v>
      </c>
      <c r="BS53">
        <v>0.67505770921707153</v>
      </c>
      <c r="BT53">
        <v>0.41955107450485229</v>
      </c>
      <c r="BU53">
        <v>3.2095658779144287</v>
      </c>
      <c r="BV53">
        <v>236.83657836914063</v>
      </c>
      <c r="BW53">
        <v>217.32745361328125</v>
      </c>
      <c r="BX53">
        <v>0</v>
      </c>
      <c r="BY53">
        <v>1</v>
      </c>
      <c r="BZ53">
        <v>9508.6953125</v>
      </c>
      <c r="CA53">
        <v>8556.521484375</v>
      </c>
      <c r="CB53">
        <v>0.86007970571517944</v>
      </c>
      <c r="CC53">
        <v>8.3071117401123047</v>
      </c>
      <c r="CD53">
        <v>78.048782348632813</v>
      </c>
      <c r="CE53">
        <v>8.0808076858520508</v>
      </c>
      <c r="CF53">
        <v>18.939393997192383</v>
      </c>
      <c r="CG53">
        <v>0.50505048036575317</v>
      </c>
      <c r="CH53">
        <v>2.7777776718139648</v>
      </c>
      <c r="CI53">
        <v>10550.103515625</v>
      </c>
      <c r="CJ53" s="48">
        <v>430</v>
      </c>
      <c r="CK53" s="25">
        <f>ABS(J53-'PO_valitsin (FI)'!$D$8)</f>
        <v>4.2999992370605469</v>
      </c>
      <c r="CR53" s="67">
        <f>ABS(Q53-'PO_valitsin (FI)'!$E$8)</f>
        <v>30.20000000000001</v>
      </c>
      <c r="EN53" s="7">
        <f>ABS(BO53-'PO_valitsin (FI)'!$F$8)</f>
        <v>3.2837191820144653</v>
      </c>
      <c r="EO53" s="7">
        <f>ABS(BP53-'PO_valitsin (FI)'!$G$8)</f>
        <v>1103.5</v>
      </c>
      <c r="ES53" s="7">
        <f>ABS(BT53-'PO_valitsin (FI)'!$H$8)</f>
        <v>0.2313871830701828</v>
      </c>
      <c r="FI53" s="7">
        <f>ABS(CJ53-'PO_valitsin (FI)'!$J$8)</f>
        <v>1501</v>
      </c>
      <c r="FJ53" s="3">
        <f>IF($B53='PO_valitsin (FI)'!$C$8,100000,PO!CK53/PO!J$297*'PO_valitsin (FI)'!D$5)</f>
        <v>0.19680638155849603</v>
      </c>
      <c r="FQ53" s="3">
        <f>IF($B53='PO_valitsin (FI)'!$C$8,100000,PO!CR53/PO!Q$297*'PO_valitsin (FI)'!E$5)</f>
        <v>0.14283450793289434</v>
      </c>
      <c r="HM53" s="3">
        <f>IF($B53='PO_valitsin (FI)'!$C$8,100000,PO!EN53/PO!BO$297*'PO_valitsin (FI)'!F$5)</f>
        <v>0.27223496388991902</v>
      </c>
      <c r="HN53" s="3">
        <f>IF($B53='PO_valitsin (FI)'!$C$8,100000,PO!EO53/PO!BP$297*'PO_valitsin (FI)'!G$5)</f>
        <v>3.9031228315156263E-2</v>
      </c>
      <c r="HR53" s="3">
        <f>IF($B53='PO_valitsin (FI)'!$C$8,100000,PO!ES53/PO!BT$297*'PO_valitsin (FI)'!H$5)</f>
        <v>3.4549249913446975E-2</v>
      </c>
      <c r="IF53" s="3">
        <f>IF($B53='PO_valitsin (FI)'!$C$8,100000,PO!FG53/PO!CH$297*'PO_valitsin (FI)'!I$5)</f>
        <v>0</v>
      </c>
      <c r="IH53" s="3">
        <f>IF($B53='PO_valitsin (FI)'!$C$8,100000,PO!FI53/PO!CJ$297*'PO_valitsin (FI)'!J$5)</f>
        <v>0.14634215828224792</v>
      </c>
      <c r="II53" s="49">
        <f t="shared" si="0"/>
        <v>0.83179849499216052</v>
      </c>
      <c r="IJ53" s="13">
        <f t="shared" si="1"/>
        <v>151</v>
      </c>
      <c r="IK53" s="14">
        <f t="shared" si="3"/>
        <v>5.1000000000000027E-9</v>
      </c>
      <c r="IL53" s="68" t="str">
        <f t="shared" si="2"/>
        <v>Joroinen</v>
      </c>
    </row>
    <row r="54" spans="1:246" x14ac:dyDescent="0.2">
      <c r="A54">
        <v>2019</v>
      </c>
      <c r="B54" t="s">
        <v>278</v>
      </c>
      <c r="C54" t="s">
        <v>279</v>
      </c>
      <c r="D54" t="s">
        <v>278</v>
      </c>
      <c r="E54" t="s">
        <v>280</v>
      </c>
      <c r="F54" t="s">
        <v>187</v>
      </c>
      <c r="G54" t="s">
        <v>188</v>
      </c>
      <c r="H54" t="s">
        <v>103</v>
      </c>
      <c r="I54" t="s">
        <v>104</v>
      </c>
      <c r="J54">
        <v>53.299999237060547</v>
      </c>
      <c r="K54">
        <v>867.02001953125</v>
      </c>
      <c r="L54">
        <v>191.39999389648438</v>
      </c>
      <c r="M54">
        <v>4377</v>
      </c>
      <c r="N54">
        <v>5</v>
      </c>
      <c r="O54">
        <v>-2</v>
      </c>
      <c r="P54">
        <v>-23</v>
      </c>
      <c r="Q54">
        <v>59.5</v>
      </c>
      <c r="R54">
        <v>12.3</v>
      </c>
      <c r="S54">
        <v>266</v>
      </c>
      <c r="T54">
        <v>0</v>
      </c>
      <c r="U54">
        <v>3557.2</v>
      </c>
      <c r="V54">
        <v>12.53</v>
      </c>
      <c r="W54">
        <v>1586</v>
      </c>
      <c r="X54">
        <v>1138</v>
      </c>
      <c r="Y54">
        <v>1103</v>
      </c>
      <c r="Z54">
        <v>948</v>
      </c>
      <c r="AA54">
        <v>611</v>
      </c>
      <c r="AB54">
        <v>2185</v>
      </c>
      <c r="AC54">
        <v>17.914894104003906</v>
      </c>
      <c r="AD54">
        <v>0</v>
      </c>
      <c r="AE54">
        <v>2.8</v>
      </c>
      <c r="AF54">
        <v>0</v>
      </c>
      <c r="AG54">
        <v>4.4000000000000004</v>
      </c>
      <c r="AH54">
        <v>0</v>
      </c>
      <c r="AI54">
        <v>21</v>
      </c>
      <c r="AJ54">
        <v>1.1000000000000001</v>
      </c>
      <c r="AK54">
        <v>0.6</v>
      </c>
      <c r="AL54">
        <v>1.2</v>
      </c>
      <c r="AM54">
        <v>76.3</v>
      </c>
      <c r="AN54">
        <v>270.5</v>
      </c>
      <c r="AO54">
        <v>44.3</v>
      </c>
      <c r="AP54">
        <v>19.3</v>
      </c>
      <c r="AQ54">
        <v>115</v>
      </c>
      <c r="AR54">
        <v>69</v>
      </c>
      <c r="AS54">
        <v>656</v>
      </c>
      <c r="AT54">
        <v>2.1669999999999998</v>
      </c>
      <c r="AU54">
        <v>9419</v>
      </c>
      <c r="AV54" s="48">
        <v>11191.795021961932</v>
      </c>
      <c r="AW54" s="48">
        <v>11114.114114114114</v>
      </c>
      <c r="AX54">
        <v>0</v>
      </c>
      <c r="AY54">
        <v>58.982898712158203</v>
      </c>
      <c r="AZ54">
        <v>0</v>
      </c>
      <c r="BA54">
        <v>1</v>
      </c>
      <c r="BB54">
        <v>0</v>
      </c>
      <c r="BC54">
        <v>0</v>
      </c>
      <c r="BD54">
        <v>1</v>
      </c>
      <c r="BE54">
        <v>60.344825744628906</v>
      </c>
      <c r="BF54">
        <v>100</v>
      </c>
      <c r="BG54">
        <v>664.47369384765625</v>
      </c>
      <c r="BH54">
        <v>9967.5791015625</v>
      </c>
      <c r="BI54">
        <v>10855.6943359375</v>
      </c>
      <c r="BJ54">
        <v>2.6496686935424805</v>
      </c>
      <c r="BK54">
        <v>10.482792854309082</v>
      </c>
      <c r="BL54">
        <v>25</v>
      </c>
      <c r="BM54">
        <v>6.8965516090393066</v>
      </c>
      <c r="BN54">
        <v>116.66666412353516</v>
      </c>
      <c r="BO54">
        <v>-1.0445142209529876</v>
      </c>
      <c r="BP54">
        <v>20678.435546875</v>
      </c>
      <c r="BQ54">
        <v>49.37451171875</v>
      </c>
      <c r="BS54">
        <v>0.63582360744476318</v>
      </c>
      <c r="BT54">
        <v>0.20562028884887695</v>
      </c>
      <c r="BU54">
        <v>1.9876627922058105</v>
      </c>
      <c r="BV54">
        <v>100.29700469970703</v>
      </c>
      <c r="BW54">
        <v>326.47930908203125</v>
      </c>
      <c r="BX54">
        <v>0</v>
      </c>
      <c r="BY54">
        <v>1</v>
      </c>
      <c r="BZ54">
        <v>8282.89453125</v>
      </c>
      <c r="CA54">
        <v>7605.26318359375</v>
      </c>
      <c r="CB54">
        <v>0.70824766159057617</v>
      </c>
      <c r="CC54">
        <v>7.4023303985595703</v>
      </c>
      <c r="CD54">
        <v>54.838710784912109</v>
      </c>
      <c r="CE54">
        <v>5.2469134330749512</v>
      </c>
      <c r="CF54">
        <v>13.888889312744141</v>
      </c>
      <c r="CG54">
        <v>0</v>
      </c>
      <c r="CH54">
        <v>2.4691357612609863</v>
      </c>
      <c r="CI54">
        <v>11418.7373046875</v>
      </c>
      <c r="CJ54" s="48">
        <v>341</v>
      </c>
      <c r="CK54" s="25">
        <f>ABS(J54-'PO_valitsin (FI)'!$D$8)</f>
        <v>9.0999984741210938</v>
      </c>
      <c r="CR54" s="67">
        <f>ABS(Q54-'PO_valitsin (FI)'!$E$8)</f>
        <v>28.300000000000011</v>
      </c>
      <c r="EN54" s="7">
        <f>ABS(BO54-'PO_valitsin (FI)'!$F$8)</f>
        <v>1.3062911450862884</v>
      </c>
      <c r="EO54" s="7">
        <f>ABS(BP54-'PO_valitsin (FI)'!$G$8)</f>
        <v>2395.9609375</v>
      </c>
      <c r="ES54" s="7">
        <f>ABS(BT54-'PO_valitsin (FI)'!$H$8)</f>
        <v>1.7456397414207458E-2</v>
      </c>
      <c r="FI54" s="7">
        <f>ABS(CJ54-'PO_valitsin (FI)'!$J$8)</f>
        <v>1590</v>
      </c>
      <c r="FJ54" s="3">
        <f>IF($B54='PO_valitsin (FI)'!$C$8,100000,PO!CK54/PO!J$297*'PO_valitsin (FI)'!D$5)</f>
        <v>0.41649723014925039</v>
      </c>
      <c r="FQ54" s="3">
        <f>IF($B54='PO_valitsin (FI)'!$C$8,100000,PO!CR54/PO!Q$297*'PO_valitsin (FI)'!E$5)</f>
        <v>0.13384823094373877</v>
      </c>
      <c r="HM54" s="3">
        <f>IF($B54='PO_valitsin (FI)'!$C$8,100000,PO!EN54/PO!BO$297*'PO_valitsin (FI)'!F$5)</f>
        <v>0.10829736131520402</v>
      </c>
      <c r="HN54" s="3">
        <f>IF($B54='PO_valitsin (FI)'!$C$8,100000,PO!EO54/PO!BP$297*'PO_valitsin (FI)'!G$5)</f>
        <v>8.4746079189631479E-2</v>
      </c>
      <c r="HR54" s="3">
        <f>IF($B54='PO_valitsin (FI)'!$C$8,100000,PO!ES54/PO!BT$297*'PO_valitsin (FI)'!H$5)</f>
        <v>2.606477285602172E-3</v>
      </c>
      <c r="IF54" s="3">
        <f>IF($B54='PO_valitsin (FI)'!$C$8,100000,PO!FG54/PO!CH$297*'PO_valitsin (FI)'!I$5)</f>
        <v>0</v>
      </c>
      <c r="IH54" s="3">
        <f>IF($B54='PO_valitsin (FI)'!$C$8,100000,PO!FI54/PO!CJ$297*'PO_valitsin (FI)'!J$5)</f>
        <v>0.15501934155148181</v>
      </c>
      <c r="II54" s="49">
        <f t="shared" si="0"/>
        <v>0.9010147256349087</v>
      </c>
      <c r="IJ54" s="13">
        <f t="shared" si="1"/>
        <v>168</v>
      </c>
      <c r="IK54" s="14">
        <f t="shared" si="3"/>
        <v>5.2000000000000027E-9</v>
      </c>
      <c r="IL54" s="68" t="str">
        <f t="shared" si="2"/>
        <v>Joutsa</v>
      </c>
    </row>
    <row r="55" spans="1:246" x14ac:dyDescent="0.2">
      <c r="A55">
        <v>2019</v>
      </c>
      <c r="B55" t="s">
        <v>281</v>
      </c>
      <c r="C55" t="s">
        <v>163</v>
      </c>
      <c r="D55" t="s">
        <v>208</v>
      </c>
      <c r="E55" t="s">
        <v>209</v>
      </c>
      <c r="F55" t="s">
        <v>210</v>
      </c>
      <c r="G55" t="s">
        <v>211</v>
      </c>
      <c r="H55" t="s">
        <v>103</v>
      </c>
      <c r="I55" t="s">
        <v>104</v>
      </c>
      <c r="J55">
        <v>53.299999237060547</v>
      </c>
      <c r="K55">
        <v>1501.699951171875</v>
      </c>
      <c r="L55">
        <v>229.30000305175781</v>
      </c>
      <c r="M55">
        <v>4606</v>
      </c>
      <c r="N55">
        <v>3.0999999046325684</v>
      </c>
      <c r="O55">
        <v>-2.2000000476837158</v>
      </c>
      <c r="P55">
        <v>-37</v>
      </c>
      <c r="Q55">
        <v>46.300000000000004</v>
      </c>
      <c r="R55">
        <v>18.5</v>
      </c>
      <c r="S55">
        <v>366</v>
      </c>
      <c r="T55">
        <v>0</v>
      </c>
      <c r="U55">
        <v>3012.8</v>
      </c>
      <c r="V55">
        <v>11.48</v>
      </c>
      <c r="W55">
        <v>1220</v>
      </c>
      <c r="X55">
        <v>1805</v>
      </c>
      <c r="Y55">
        <v>585</v>
      </c>
      <c r="Z55">
        <v>1302</v>
      </c>
      <c r="AA55">
        <v>747</v>
      </c>
      <c r="AB55">
        <v>2386</v>
      </c>
      <c r="AC55">
        <v>15.333333015441895</v>
      </c>
      <c r="AD55">
        <v>0</v>
      </c>
      <c r="AE55">
        <v>0</v>
      </c>
      <c r="AF55">
        <v>0</v>
      </c>
      <c r="AG55">
        <v>5</v>
      </c>
      <c r="AH55">
        <v>0</v>
      </c>
      <c r="AI55">
        <v>20.75</v>
      </c>
      <c r="AJ55">
        <v>1</v>
      </c>
      <c r="AK55">
        <v>0.45</v>
      </c>
      <c r="AL55">
        <v>0.99</v>
      </c>
      <c r="AM55">
        <v>63.8</v>
      </c>
      <c r="AN55">
        <v>260.2</v>
      </c>
      <c r="AO55">
        <v>46.9</v>
      </c>
      <c r="AP55">
        <v>16.899999999999999</v>
      </c>
      <c r="AQ55">
        <v>98</v>
      </c>
      <c r="AR55">
        <v>99</v>
      </c>
      <c r="AS55">
        <v>1079</v>
      </c>
      <c r="AT55">
        <v>2.3330000000000002</v>
      </c>
      <c r="AU55">
        <v>11354</v>
      </c>
      <c r="AV55" s="48">
        <v>11700.876832844575</v>
      </c>
      <c r="AW55" s="48">
        <v>13117.37089201878</v>
      </c>
      <c r="AX55">
        <v>1</v>
      </c>
      <c r="AY55">
        <v>88.050163269042969</v>
      </c>
      <c r="AZ55">
        <v>0</v>
      </c>
      <c r="BA55">
        <v>1</v>
      </c>
      <c r="BB55">
        <v>0</v>
      </c>
      <c r="BC55">
        <v>0</v>
      </c>
      <c r="BD55">
        <v>1</v>
      </c>
      <c r="BE55">
        <v>79.797981262207031</v>
      </c>
      <c r="BF55">
        <v>100</v>
      </c>
      <c r="BG55">
        <v>1230.26318359375</v>
      </c>
      <c r="BH55">
        <v>14962.46484375</v>
      </c>
      <c r="BI55">
        <v>16457.6796875</v>
      </c>
      <c r="BJ55">
        <v>2.1054277420043945</v>
      </c>
      <c r="BK55">
        <v>-13.451376914978027</v>
      </c>
      <c r="BL55">
        <v>25</v>
      </c>
      <c r="BM55">
        <v>-4</v>
      </c>
      <c r="BN55">
        <v>116.66666412353516</v>
      </c>
      <c r="BO55">
        <v>-5.1811496257781986</v>
      </c>
      <c r="BP55">
        <v>19226.263671875</v>
      </c>
      <c r="BQ55">
        <v>59.419197082519531</v>
      </c>
      <c r="BS55">
        <v>0.61115938425064087</v>
      </c>
      <c r="BT55">
        <v>0.10855405777692795</v>
      </c>
      <c r="BU55">
        <v>2.0408163070678711</v>
      </c>
      <c r="BV55">
        <v>80.76422119140625</v>
      </c>
      <c r="BW55">
        <v>319.80026245117188</v>
      </c>
      <c r="BX55">
        <v>0</v>
      </c>
      <c r="BY55">
        <v>1</v>
      </c>
      <c r="BZ55">
        <v>10500</v>
      </c>
      <c r="CA55">
        <v>9546.052734375</v>
      </c>
      <c r="CB55">
        <v>0.52105951309204102</v>
      </c>
      <c r="CC55">
        <v>6.5349545478820801</v>
      </c>
      <c r="CD55">
        <v>116.66666412353516</v>
      </c>
      <c r="CE55">
        <v>8.3056478500366211</v>
      </c>
      <c r="CF55">
        <v>7.6411962509155273</v>
      </c>
      <c r="CG55">
        <v>0</v>
      </c>
      <c r="CH55">
        <v>3.3222591876983643</v>
      </c>
      <c r="CI55">
        <v>12683.4287109375</v>
      </c>
      <c r="CJ55" s="48">
        <v>326</v>
      </c>
      <c r="CK55" s="25">
        <f>ABS(J55-'PO_valitsin (FI)'!$D$8)</f>
        <v>9.0999984741210938</v>
      </c>
      <c r="CR55" s="67">
        <f>ABS(Q55-'PO_valitsin (FI)'!$E$8)</f>
        <v>41.500000000000007</v>
      </c>
      <c r="EN55" s="7">
        <f>ABS(BO55-'PO_valitsin (FI)'!$F$8)</f>
        <v>5.4429265499114994</v>
      </c>
      <c r="EO55" s="7">
        <f>ABS(BP55-'PO_valitsin (FI)'!$G$8)</f>
        <v>3848.1328125</v>
      </c>
      <c r="ES55" s="7">
        <f>ABS(BT55-'PO_valitsin (FI)'!$H$8)</f>
        <v>7.9609833657741547E-2</v>
      </c>
      <c r="FI55" s="7">
        <f>ABS(CJ55-'PO_valitsin (FI)'!$J$8)</f>
        <v>1605</v>
      </c>
      <c r="FJ55" s="3">
        <f>IF($B55='PO_valitsin (FI)'!$C$8,100000,PO!CK55/PO!J$297*'PO_valitsin (FI)'!D$5)</f>
        <v>0.41649723014925039</v>
      </c>
      <c r="FQ55" s="3">
        <f>IF($B55='PO_valitsin (FI)'!$C$8,100000,PO!CR55/PO!Q$297*'PO_valitsin (FI)'!E$5)</f>
        <v>0.19627920792103029</v>
      </c>
      <c r="HM55" s="3">
        <f>IF($B55='PO_valitsin (FI)'!$C$8,100000,PO!EN55/PO!BO$297*'PO_valitsin (FI)'!F$5)</f>
        <v>0.45124288364440035</v>
      </c>
      <c r="HN55" s="3">
        <f>IF($B55='PO_valitsin (FI)'!$C$8,100000,PO!EO55/PO!BP$297*'PO_valitsin (FI)'!G$5)</f>
        <v>0.13610996863772715</v>
      </c>
      <c r="HR55" s="3">
        <f>IF($B55='PO_valitsin (FI)'!$C$8,100000,PO!ES55/PO!BT$297*'PO_valitsin (FI)'!H$5)</f>
        <v>1.1886829694343978E-2</v>
      </c>
      <c r="IF55" s="3">
        <f>IF($B55='PO_valitsin (FI)'!$C$8,100000,PO!FG55/PO!CH$297*'PO_valitsin (FI)'!I$5)</f>
        <v>0</v>
      </c>
      <c r="IH55" s="3">
        <f>IF($B55='PO_valitsin (FI)'!$C$8,100000,PO!FI55/PO!CJ$297*'PO_valitsin (FI)'!J$5)</f>
        <v>0.156481788169892</v>
      </c>
      <c r="II55" s="49">
        <f t="shared" si="0"/>
        <v>1.3684979135166442</v>
      </c>
      <c r="IJ55" s="13">
        <f t="shared" si="1"/>
        <v>241</v>
      </c>
      <c r="IK55" s="14">
        <f t="shared" si="3"/>
        <v>5.3000000000000028E-9</v>
      </c>
      <c r="IL55" s="68" t="str">
        <f t="shared" si="2"/>
        <v>Juuka</v>
      </c>
    </row>
    <row r="56" spans="1:246" x14ac:dyDescent="0.2">
      <c r="A56">
        <v>2019</v>
      </c>
      <c r="B56" t="s">
        <v>282</v>
      </c>
      <c r="C56" t="s">
        <v>100</v>
      </c>
      <c r="D56" t="s">
        <v>283</v>
      </c>
      <c r="E56" t="s">
        <v>161</v>
      </c>
      <c r="F56" t="s">
        <v>87</v>
      </c>
      <c r="G56" t="s">
        <v>88</v>
      </c>
      <c r="H56" t="s">
        <v>103</v>
      </c>
      <c r="I56" t="s">
        <v>104</v>
      </c>
      <c r="J56">
        <v>48.700000762939453</v>
      </c>
      <c r="K56">
        <v>258.5</v>
      </c>
      <c r="L56">
        <v>163.10000610351563</v>
      </c>
      <c r="M56">
        <v>1844</v>
      </c>
      <c r="N56">
        <v>7.0999999046325684</v>
      </c>
      <c r="O56">
        <v>-2.0999999046325684</v>
      </c>
      <c r="P56">
        <v>-25</v>
      </c>
      <c r="Q56">
        <v>45.6</v>
      </c>
      <c r="R56">
        <v>6.8000000000000007</v>
      </c>
      <c r="S56">
        <v>113</v>
      </c>
      <c r="T56">
        <v>0</v>
      </c>
      <c r="U56">
        <v>3882.3</v>
      </c>
      <c r="V56">
        <v>13.28</v>
      </c>
      <c r="W56">
        <v>87</v>
      </c>
      <c r="X56">
        <v>1043</v>
      </c>
      <c r="Y56">
        <v>913</v>
      </c>
      <c r="Z56">
        <v>965</v>
      </c>
      <c r="AA56">
        <v>747</v>
      </c>
      <c r="AB56">
        <v>1864</v>
      </c>
      <c r="AC56">
        <v>11.390243530273438</v>
      </c>
      <c r="AD56">
        <v>0</v>
      </c>
      <c r="AE56">
        <v>0</v>
      </c>
      <c r="AF56">
        <v>0</v>
      </c>
      <c r="AG56">
        <v>6.8</v>
      </c>
      <c r="AH56">
        <v>0</v>
      </c>
      <c r="AI56">
        <v>21</v>
      </c>
      <c r="AJ56">
        <v>1.1499999999999999</v>
      </c>
      <c r="AK56">
        <v>0.45</v>
      </c>
      <c r="AL56">
        <v>1.05</v>
      </c>
      <c r="AM56">
        <v>59.5</v>
      </c>
      <c r="AN56">
        <v>285</v>
      </c>
      <c r="AO56">
        <v>45.7</v>
      </c>
      <c r="AP56">
        <v>19.8</v>
      </c>
      <c r="AQ56">
        <v>68</v>
      </c>
      <c r="AR56">
        <v>72</v>
      </c>
      <c r="AS56">
        <v>372</v>
      </c>
      <c r="AT56">
        <v>1.333</v>
      </c>
      <c r="AU56">
        <v>10588</v>
      </c>
      <c r="AV56" s="48">
        <v>11309.09090909091</v>
      </c>
      <c r="AW56" s="48">
        <v>10565.656565656565</v>
      </c>
      <c r="AX56">
        <v>1</v>
      </c>
      <c r="AY56">
        <v>46.468173980712891</v>
      </c>
      <c r="AZ56">
        <v>0</v>
      </c>
      <c r="BA56">
        <v>0</v>
      </c>
      <c r="BB56">
        <v>0</v>
      </c>
      <c r="BC56">
        <v>0</v>
      </c>
      <c r="BD56">
        <v>1</v>
      </c>
      <c r="BE56">
        <v>85.289894104003906</v>
      </c>
      <c r="BF56">
        <v>91.516166687011719</v>
      </c>
      <c r="BG56">
        <v>11.904762268066406</v>
      </c>
      <c r="BH56">
        <v>13805.5224609375</v>
      </c>
      <c r="BI56">
        <v>15006.001953125</v>
      </c>
      <c r="BJ56">
        <v>2.7104120254516602</v>
      </c>
      <c r="BK56">
        <v>-32.469501495361328</v>
      </c>
      <c r="BL56">
        <v>21.052631378173828</v>
      </c>
      <c r="BM56">
        <v>-41.379310607910156</v>
      </c>
      <c r="BN56">
        <v>104</v>
      </c>
      <c r="BO56">
        <v>-1.5446428537368775</v>
      </c>
      <c r="BP56">
        <v>21872.26953125</v>
      </c>
      <c r="BQ56">
        <v>38.135604858398438</v>
      </c>
      <c r="BS56">
        <v>0.67624729871749878</v>
      </c>
      <c r="BT56">
        <v>0.21691973507404327</v>
      </c>
      <c r="BU56">
        <v>0.81344902515411377</v>
      </c>
      <c r="BV56">
        <v>85.683296203613281</v>
      </c>
      <c r="BW56">
        <v>208.24295043945313</v>
      </c>
      <c r="BX56">
        <v>0</v>
      </c>
      <c r="BY56">
        <v>0</v>
      </c>
      <c r="BZ56">
        <v>8928.5712890625</v>
      </c>
      <c r="CA56">
        <v>8214.2861328125</v>
      </c>
      <c r="CB56">
        <v>0.9219089150428772</v>
      </c>
      <c r="CC56">
        <v>9.4360084533691406</v>
      </c>
      <c r="CD56">
        <v>100</v>
      </c>
      <c r="CE56">
        <v>9.7701148986816406</v>
      </c>
      <c r="CF56">
        <v>13.793103218078613</v>
      </c>
      <c r="CG56">
        <v>0</v>
      </c>
      <c r="CH56">
        <v>1.1494252681732178</v>
      </c>
      <c r="CI56">
        <v>11622.216796875</v>
      </c>
      <c r="CJ56" s="48">
        <v>191</v>
      </c>
      <c r="CK56" s="25">
        <f>ABS(J56-'PO_valitsin (FI)'!$D$8)</f>
        <v>4.5</v>
      </c>
      <c r="CR56" s="67">
        <f>ABS(Q56-'PO_valitsin (FI)'!$E$8)</f>
        <v>42.20000000000001</v>
      </c>
      <c r="EN56" s="7">
        <f>ABS(BO56-'PO_valitsin (FI)'!$F$8)</f>
        <v>1.8064197778701783</v>
      </c>
      <c r="EO56" s="7">
        <f>ABS(BP56-'PO_valitsin (FI)'!$G$8)</f>
        <v>1202.126953125</v>
      </c>
      <c r="ES56" s="7">
        <f>ABS(BT56-'PO_valitsin (FI)'!$H$8)</f>
        <v>2.8755843639373779E-2</v>
      </c>
      <c r="FI56" s="7">
        <f>ABS(CJ56-'PO_valitsin (FI)'!$J$8)</f>
        <v>1740</v>
      </c>
      <c r="FJ56" s="3">
        <f>IF($B56='PO_valitsin (FI)'!$C$8,100000,PO!CK56/PO!J$297*'PO_valitsin (FI)'!D$5)</f>
        <v>0.20596020329032488</v>
      </c>
      <c r="FQ56" s="3">
        <f>IF($B56='PO_valitsin (FI)'!$C$8,100000,PO!CR56/PO!Q$297*'PO_valitsin (FI)'!E$5)</f>
        <v>0.19958994154861395</v>
      </c>
      <c r="HM56" s="3">
        <f>IF($B56='PO_valitsin (FI)'!$C$8,100000,PO!EN56/PO!BO$297*'PO_valitsin (FI)'!F$5)</f>
        <v>0.14976025528980733</v>
      </c>
      <c r="HN56" s="3">
        <f>IF($B56='PO_valitsin (FI)'!$C$8,100000,PO!EO56/PO!BP$297*'PO_valitsin (FI)'!G$5)</f>
        <v>4.2519702375373836E-2</v>
      </c>
      <c r="HR56" s="3">
        <f>IF($B56='PO_valitsin (FI)'!$C$8,100000,PO!ES56/PO!BT$297*'PO_valitsin (FI)'!H$5)</f>
        <v>4.29363811420527E-3</v>
      </c>
      <c r="IF56" s="3">
        <f>IF($B56='PO_valitsin (FI)'!$C$8,100000,PO!FG56/PO!CH$297*'PO_valitsin (FI)'!I$5)</f>
        <v>0</v>
      </c>
      <c r="IH56" s="3">
        <f>IF($B56='PO_valitsin (FI)'!$C$8,100000,PO!FI56/PO!CJ$297*'PO_valitsin (FI)'!J$5)</f>
        <v>0.16964380773558385</v>
      </c>
      <c r="II56" s="49">
        <f t="shared" si="0"/>
        <v>0.77176755375390904</v>
      </c>
      <c r="IJ56" s="13">
        <f t="shared" si="1"/>
        <v>143</v>
      </c>
      <c r="IK56" s="14">
        <f t="shared" si="3"/>
        <v>5.4000000000000029E-9</v>
      </c>
      <c r="IL56" s="68" t="str">
        <f t="shared" si="2"/>
        <v>Juupajoki</v>
      </c>
    </row>
    <row r="57" spans="1:246" x14ac:dyDescent="0.2">
      <c r="A57">
        <v>2019</v>
      </c>
      <c r="B57" t="s">
        <v>284</v>
      </c>
      <c r="C57" t="s">
        <v>285</v>
      </c>
      <c r="D57" t="s">
        <v>286</v>
      </c>
      <c r="E57" t="s">
        <v>223</v>
      </c>
      <c r="F57" t="s">
        <v>131</v>
      </c>
      <c r="G57" t="s">
        <v>132</v>
      </c>
      <c r="H57" t="s">
        <v>103</v>
      </c>
      <c r="I57" t="s">
        <v>104</v>
      </c>
      <c r="J57">
        <v>51.5</v>
      </c>
      <c r="K57">
        <v>1163.1800537109375</v>
      </c>
      <c r="L57">
        <v>167.89999389648438</v>
      </c>
      <c r="M57">
        <v>6116</v>
      </c>
      <c r="N57">
        <v>5.3000001907348633</v>
      </c>
      <c r="O57">
        <v>-1.7999999523162842</v>
      </c>
      <c r="P57">
        <v>-50</v>
      </c>
      <c r="Q57">
        <v>51.6</v>
      </c>
      <c r="R57">
        <v>9.7000000000000011</v>
      </c>
      <c r="S57">
        <v>374</v>
      </c>
      <c r="T57">
        <v>0</v>
      </c>
      <c r="U57">
        <v>3239.5</v>
      </c>
      <c r="V57">
        <v>11.04</v>
      </c>
      <c r="W57">
        <v>930</v>
      </c>
      <c r="X57">
        <v>814</v>
      </c>
      <c r="Y57">
        <v>698</v>
      </c>
      <c r="Z57">
        <v>964</v>
      </c>
      <c r="AA57">
        <v>771</v>
      </c>
      <c r="AB57">
        <v>1395</v>
      </c>
      <c r="AC57">
        <v>16.121212005615234</v>
      </c>
      <c r="AD57">
        <v>0</v>
      </c>
      <c r="AE57">
        <v>0</v>
      </c>
      <c r="AF57">
        <v>2.7</v>
      </c>
      <c r="AG57">
        <v>4.8</v>
      </c>
      <c r="AH57">
        <v>0</v>
      </c>
      <c r="AI57">
        <v>20.75</v>
      </c>
      <c r="AJ57">
        <v>0.95</v>
      </c>
      <c r="AK57">
        <v>0.43</v>
      </c>
      <c r="AL57">
        <v>1.03</v>
      </c>
      <c r="AM57">
        <v>61</v>
      </c>
      <c r="AN57">
        <v>287.7</v>
      </c>
      <c r="AO57">
        <v>46.9</v>
      </c>
      <c r="AP57">
        <v>19.7</v>
      </c>
      <c r="AQ57">
        <v>69</v>
      </c>
      <c r="AR57">
        <v>45</v>
      </c>
      <c r="AS57">
        <v>711</v>
      </c>
      <c r="AT57">
        <v>2.1669999999999998</v>
      </c>
      <c r="AU57">
        <v>7545</v>
      </c>
      <c r="AV57" s="48">
        <v>10196.789156626506</v>
      </c>
      <c r="AW57" s="48">
        <v>12276.573787409701</v>
      </c>
      <c r="AX57">
        <v>0</v>
      </c>
      <c r="AY57">
        <v>95.073387145996094</v>
      </c>
      <c r="AZ57">
        <v>0</v>
      </c>
      <c r="BA57">
        <v>0</v>
      </c>
      <c r="BB57">
        <v>0</v>
      </c>
      <c r="BC57">
        <v>0</v>
      </c>
      <c r="BD57">
        <v>1</v>
      </c>
      <c r="BE57">
        <v>66.467063903808594</v>
      </c>
      <c r="BF57">
        <v>100</v>
      </c>
      <c r="BG57">
        <v>121.21212005615234</v>
      </c>
      <c r="BH57">
        <v>14195.2314453125</v>
      </c>
      <c r="BI57">
        <v>15629.6572265625</v>
      </c>
      <c r="BJ57">
        <v>2.6330933570861816</v>
      </c>
      <c r="BK57">
        <v>-6.3666563034057617</v>
      </c>
      <c r="BL57">
        <v>21.768707275390625</v>
      </c>
      <c r="BM57">
        <v>-4.3478260040283203</v>
      </c>
      <c r="BN57">
        <v>107.59999847412109</v>
      </c>
      <c r="BO57">
        <v>-3.0492356777191163</v>
      </c>
      <c r="BP57">
        <v>20491.833984375</v>
      </c>
      <c r="BQ57">
        <v>51.686752319335938</v>
      </c>
      <c r="BS57">
        <v>0.63734465837478638</v>
      </c>
      <c r="BT57">
        <v>0.31066057085990906</v>
      </c>
      <c r="BU57">
        <v>2.5670373439788818</v>
      </c>
      <c r="BV57">
        <v>132.60301208496094</v>
      </c>
      <c r="BW57">
        <v>347.28579711914063</v>
      </c>
      <c r="BX57">
        <v>0</v>
      </c>
      <c r="BY57">
        <v>1</v>
      </c>
      <c r="BZ57">
        <v>9534.0908203125</v>
      </c>
      <c r="CA57">
        <v>8659.0908203125</v>
      </c>
      <c r="CB57">
        <v>0.71942448616027832</v>
      </c>
      <c r="CC57">
        <v>7.4885544776916504</v>
      </c>
      <c r="CD57">
        <v>86.363639831542969</v>
      </c>
      <c r="CE57">
        <v>7.8602619171142578</v>
      </c>
      <c r="CF57">
        <v>10.917030334472656</v>
      </c>
      <c r="CG57">
        <v>1.3100436925888062</v>
      </c>
      <c r="CH57">
        <v>2.4017467498779297</v>
      </c>
      <c r="CI57">
        <v>11747.478515625</v>
      </c>
      <c r="CJ57" s="48">
        <v>500</v>
      </c>
      <c r="CK57" s="25">
        <f>ABS(J57-'PO_valitsin (FI)'!$D$8)</f>
        <v>7.2999992370605469</v>
      </c>
      <c r="CR57" s="67">
        <f>ABS(Q57-'PO_valitsin (FI)'!$E$8)</f>
        <v>36.20000000000001</v>
      </c>
      <c r="EN57" s="7">
        <f>ABS(BO57-'PO_valitsin (FI)'!$F$8)</f>
        <v>3.3110126018524171</v>
      </c>
      <c r="EO57" s="7">
        <f>ABS(BP57-'PO_valitsin (FI)'!$G$8)</f>
        <v>2582.5625</v>
      </c>
      <c r="ES57" s="7">
        <f>ABS(BT57-'PO_valitsin (FI)'!$H$8)</f>
        <v>0.12249667942523956</v>
      </c>
      <c r="FI57" s="7">
        <f>ABS(CJ57-'PO_valitsin (FI)'!$J$8)</f>
        <v>1431</v>
      </c>
      <c r="FJ57" s="3">
        <f>IF($B57='PO_valitsin (FI)'!$C$8,100000,PO!CK57/PO!J$297*'PO_valitsin (FI)'!D$5)</f>
        <v>0.33411318375204602</v>
      </c>
      <c r="FQ57" s="3">
        <f>IF($B57='PO_valitsin (FI)'!$C$8,100000,PO!CR57/PO!Q$297*'PO_valitsin (FI)'!E$5)</f>
        <v>0.17121222474075415</v>
      </c>
      <c r="HM57" s="3">
        <f>IF($B57='PO_valitsin (FI)'!$C$8,100000,PO!EN57/PO!BO$297*'PO_valitsin (FI)'!F$5)</f>
        <v>0.27449771010911889</v>
      </c>
      <c r="HN57" s="3">
        <f>IF($B57='PO_valitsin (FI)'!$C$8,100000,PO!EO57/PO!BP$297*'PO_valitsin (FI)'!G$5)</f>
        <v>9.1346249728736506E-2</v>
      </c>
      <c r="HR57" s="3">
        <f>IF($B57='PO_valitsin (FI)'!$C$8,100000,PO!ES57/PO!BT$297*'PO_valitsin (FI)'!H$5)</f>
        <v>1.8290418401205596E-2</v>
      </c>
      <c r="IF57" s="3">
        <f>IF($B57='PO_valitsin (FI)'!$C$8,100000,PO!FG57/PO!CH$297*'PO_valitsin (FI)'!I$5)</f>
        <v>0</v>
      </c>
      <c r="IH57" s="3">
        <f>IF($B57='PO_valitsin (FI)'!$C$8,100000,PO!FI57/PO!CJ$297*'PO_valitsin (FI)'!J$5)</f>
        <v>0.13951740739633361</v>
      </c>
      <c r="II57" s="49">
        <f t="shared" si="0"/>
        <v>1.0289771996281949</v>
      </c>
      <c r="IJ57" s="13">
        <f t="shared" si="1"/>
        <v>198</v>
      </c>
      <c r="IK57" s="14">
        <f t="shared" si="3"/>
        <v>5.5000000000000029E-9</v>
      </c>
      <c r="IL57" s="68" t="str">
        <f t="shared" si="2"/>
        <v>Juva</v>
      </c>
    </row>
    <row r="58" spans="1:246" x14ac:dyDescent="0.2">
      <c r="A58">
        <v>2019</v>
      </c>
      <c r="B58" t="s">
        <v>185</v>
      </c>
      <c r="C58" t="s">
        <v>287</v>
      </c>
      <c r="D58" t="s">
        <v>185</v>
      </c>
      <c r="E58" t="s">
        <v>186</v>
      </c>
      <c r="F58" t="s">
        <v>187</v>
      </c>
      <c r="G58" t="s">
        <v>188</v>
      </c>
      <c r="H58" t="s">
        <v>143</v>
      </c>
      <c r="I58" t="s">
        <v>144</v>
      </c>
      <c r="J58">
        <v>40.099998474121094</v>
      </c>
      <c r="K58">
        <v>1170.969970703125</v>
      </c>
      <c r="L58">
        <v>134</v>
      </c>
      <c r="M58">
        <v>142400</v>
      </c>
      <c r="N58">
        <v>121.59999847412109</v>
      </c>
      <c r="O58">
        <v>0.80000001192092896</v>
      </c>
      <c r="P58">
        <v>600</v>
      </c>
      <c r="Q58">
        <v>95.2</v>
      </c>
      <c r="R58">
        <v>12.700000000000001</v>
      </c>
      <c r="S58">
        <v>477</v>
      </c>
      <c r="T58">
        <v>1</v>
      </c>
      <c r="U58">
        <v>3681.2</v>
      </c>
      <c r="V58">
        <v>12.53</v>
      </c>
      <c r="W58">
        <v>1727</v>
      </c>
      <c r="X58">
        <v>129</v>
      </c>
      <c r="Y58">
        <v>818</v>
      </c>
      <c r="Z58">
        <v>155</v>
      </c>
      <c r="AA58">
        <v>384</v>
      </c>
      <c r="AB58">
        <v>2648</v>
      </c>
      <c r="AC58">
        <v>18.981662750244141</v>
      </c>
      <c r="AD58">
        <v>0.6</v>
      </c>
      <c r="AE58">
        <v>1</v>
      </c>
      <c r="AF58">
        <v>1.6</v>
      </c>
      <c r="AG58">
        <v>3.6</v>
      </c>
      <c r="AH58">
        <v>0</v>
      </c>
      <c r="AI58">
        <v>20</v>
      </c>
      <c r="AJ58">
        <v>1.3</v>
      </c>
      <c r="AK58">
        <v>0.55000000000000004</v>
      </c>
      <c r="AL58">
        <v>1.55</v>
      </c>
      <c r="AM58">
        <v>59.1</v>
      </c>
      <c r="AN58">
        <v>426.4</v>
      </c>
      <c r="AO58">
        <v>43.2</v>
      </c>
      <c r="AP58">
        <v>36.700000000000003</v>
      </c>
      <c r="AQ58">
        <v>30</v>
      </c>
      <c r="AR58">
        <v>8</v>
      </c>
      <c r="AS58">
        <v>398</v>
      </c>
      <c r="AT58">
        <v>4.1669999999999998</v>
      </c>
      <c r="AU58">
        <v>9120</v>
      </c>
      <c r="AV58" s="48">
        <v>9552.6198036601618</v>
      </c>
      <c r="AW58" s="48">
        <v>9283.0808173711357</v>
      </c>
      <c r="AX58">
        <v>1</v>
      </c>
      <c r="AY58">
        <v>0</v>
      </c>
      <c r="AZ58">
        <v>0</v>
      </c>
      <c r="BA58">
        <v>1</v>
      </c>
      <c r="BB58">
        <v>1</v>
      </c>
      <c r="BC58">
        <v>0</v>
      </c>
      <c r="BD58">
        <v>0</v>
      </c>
      <c r="BE58">
        <v>96.73321533203125</v>
      </c>
      <c r="BF58">
        <v>75.640632629394531</v>
      </c>
      <c r="BG58">
        <v>1173.9544677734375</v>
      </c>
      <c r="BH58">
        <v>12031.216796875</v>
      </c>
      <c r="BI58">
        <v>15771.1396484375</v>
      </c>
      <c r="BJ58">
        <v>3.4833309650421143</v>
      </c>
      <c r="BK58">
        <v>0.50666797161102295</v>
      </c>
      <c r="BL58">
        <v>24.453023910522461</v>
      </c>
      <c r="BM58">
        <v>-2.4732620716094971</v>
      </c>
      <c r="BN58">
        <v>463.56668090820313</v>
      </c>
      <c r="BO58">
        <v>2.1017131119966508</v>
      </c>
      <c r="BP58">
        <v>22735.46484375</v>
      </c>
      <c r="BQ58">
        <v>24.879602432250977</v>
      </c>
      <c r="BS58">
        <v>0.48357445001602173</v>
      </c>
      <c r="BT58">
        <v>0.20575842261314392</v>
      </c>
      <c r="BU58">
        <v>5.2338480949401855</v>
      </c>
      <c r="BV58">
        <v>190.73033142089844</v>
      </c>
      <c r="BW58">
        <v>528.21630859375</v>
      </c>
      <c r="BX58">
        <v>1</v>
      </c>
      <c r="BY58">
        <v>5</v>
      </c>
      <c r="BZ58">
        <v>9320.7431640625</v>
      </c>
      <c r="CA58">
        <v>7110.44921875</v>
      </c>
      <c r="CB58">
        <v>1.0245786905288696</v>
      </c>
      <c r="CC58">
        <v>8.2099723815917969</v>
      </c>
      <c r="CD58">
        <v>72.378341674804688</v>
      </c>
      <c r="CE58">
        <v>8.8273029327392578</v>
      </c>
      <c r="CF58">
        <v>13.377812385559082</v>
      </c>
      <c r="CG58">
        <v>0.46189376711845398</v>
      </c>
      <c r="CH58">
        <v>2.02720046043396</v>
      </c>
      <c r="CI58">
        <v>10003.53125</v>
      </c>
      <c r="CJ58" s="48">
        <v>12437</v>
      </c>
      <c r="CK58" s="25">
        <f>ABS(J58-'PO_valitsin (FI)'!$D$8)</f>
        <v>4.1000022888183594</v>
      </c>
      <c r="CR58" s="67">
        <f>ABS(Q58-'PO_valitsin (FI)'!$E$8)</f>
        <v>7.3999999999999915</v>
      </c>
      <c r="EN58" s="7">
        <f>ABS(BO58-'PO_valitsin (FI)'!$F$8)</f>
        <v>1.83993618786335</v>
      </c>
      <c r="EO58" s="7">
        <f>ABS(BP58-'PO_valitsin (FI)'!$G$8)</f>
        <v>338.931640625</v>
      </c>
      <c r="ES58" s="7">
        <f>ABS(BT58-'PO_valitsin (FI)'!$H$8)</f>
        <v>1.7594531178474426E-2</v>
      </c>
      <c r="FI58" s="7">
        <f>ABS(CJ58-'PO_valitsin (FI)'!$J$8)</f>
        <v>10506</v>
      </c>
      <c r="FJ58" s="3">
        <f>IF($B58='PO_valitsin (FI)'!$C$8,100000,PO!CK58/PO!J$297*'PO_valitsin (FI)'!D$5)</f>
        <v>0.18765273442129482</v>
      </c>
      <c r="FQ58" s="3">
        <f>IF($B58='PO_valitsin (FI)'!$C$8,100000,PO!CR58/PO!Q$297*'PO_valitsin (FI)'!E$5)</f>
        <v>3.4999184063027045E-2</v>
      </c>
      <c r="HM58" s="3">
        <f>IF($B58='PO_valitsin (FI)'!$C$8,100000,PO!EN58/PO!BO$297*'PO_valitsin (FI)'!F$5)</f>
        <v>0.15253891514421464</v>
      </c>
      <c r="HN58" s="3">
        <f>IF($B58='PO_valitsin (FI)'!$C$8,100000,PO!EO58/PO!BP$297*'PO_valitsin (FI)'!G$5)</f>
        <v>1.1988145218364174E-2</v>
      </c>
      <c r="HR58" s="3">
        <f>IF($B58='PO_valitsin (FI)'!$C$8,100000,PO!ES58/PO!BT$297*'PO_valitsin (FI)'!H$5)</f>
        <v>2.6271025332058702E-3</v>
      </c>
      <c r="IF58" s="3">
        <f>IF($B58='PO_valitsin (FI)'!$C$8,100000,PO!FG58/PO!CH$297*'PO_valitsin (FI)'!I$5)</f>
        <v>0</v>
      </c>
      <c r="IH58" s="3">
        <f>IF($B58='PO_valitsin (FI)'!$C$8,100000,PO!FI58/PO!CJ$297*'PO_valitsin (FI)'!J$5)</f>
        <v>1.0242976115345082</v>
      </c>
      <c r="II58" s="49">
        <f t="shared" si="0"/>
        <v>1.4141036985146147</v>
      </c>
      <c r="IJ58" s="13">
        <f t="shared" si="1"/>
        <v>245</v>
      </c>
      <c r="IK58" s="14">
        <f t="shared" si="3"/>
        <v>5.600000000000003E-9</v>
      </c>
      <c r="IL58" s="68" t="str">
        <f t="shared" si="2"/>
        <v>Jyväskylä</v>
      </c>
    </row>
    <row r="59" spans="1:246" x14ac:dyDescent="0.2">
      <c r="A59">
        <v>2019</v>
      </c>
      <c r="B59" t="s">
        <v>288</v>
      </c>
      <c r="C59" t="s">
        <v>225</v>
      </c>
      <c r="D59" t="s">
        <v>289</v>
      </c>
      <c r="E59" t="s">
        <v>290</v>
      </c>
      <c r="F59" t="s">
        <v>149</v>
      </c>
      <c r="G59" t="s">
        <v>150</v>
      </c>
      <c r="H59" t="s">
        <v>103</v>
      </c>
      <c r="I59" t="s">
        <v>104</v>
      </c>
      <c r="J59">
        <v>48.200000762939453</v>
      </c>
      <c r="K59">
        <v>214.36000061035156</v>
      </c>
      <c r="L59">
        <v>160.69999694824219</v>
      </c>
      <c r="M59">
        <v>1739</v>
      </c>
      <c r="N59">
        <v>8.1000003814697266</v>
      </c>
      <c r="O59">
        <v>-3.9000000953674316</v>
      </c>
      <c r="P59">
        <v>-37</v>
      </c>
      <c r="Q59">
        <v>34.9</v>
      </c>
      <c r="R59">
        <v>8.1</v>
      </c>
      <c r="S59">
        <v>94</v>
      </c>
      <c r="T59">
        <v>0</v>
      </c>
      <c r="U59">
        <v>3527.3</v>
      </c>
      <c r="V59">
        <v>10.29</v>
      </c>
      <c r="W59">
        <v>154</v>
      </c>
      <c r="X59">
        <v>1487</v>
      </c>
      <c r="Y59">
        <v>205</v>
      </c>
      <c r="Z59">
        <v>1273</v>
      </c>
      <c r="AA59">
        <v>785</v>
      </c>
      <c r="AB59">
        <v>939</v>
      </c>
      <c r="AC59">
        <v>15.34782600402832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22.5</v>
      </c>
      <c r="AJ59">
        <v>1.03</v>
      </c>
      <c r="AK59">
        <v>0.45</v>
      </c>
      <c r="AL59">
        <v>1.03</v>
      </c>
      <c r="AM59">
        <v>66.3</v>
      </c>
      <c r="AN59">
        <v>280.5</v>
      </c>
      <c r="AO59">
        <v>49</v>
      </c>
      <c r="AP59">
        <v>18.399999999999999</v>
      </c>
      <c r="AQ59">
        <v>102</v>
      </c>
      <c r="AR59">
        <v>81</v>
      </c>
      <c r="AS59">
        <v>498</v>
      </c>
      <c r="AT59">
        <v>3.3330000000000002</v>
      </c>
      <c r="AU59">
        <v>7087</v>
      </c>
      <c r="AV59" s="48">
        <v>11863.192182410423</v>
      </c>
      <c r="AW59" s="48">
        <v>11598.726114649682</v>
      </c>
      <c r="AX59">
        <v>0</v>
      </c>
      <c r="AY59">
        <v>67.139389038085938</v>
      </c>
      <c r="AZ59">
        <v>0</v>
      </c>
      <c r="BA59">
        <v>0</v>
      </c>
      <c r="BB59">
        <v>0</v>
      </c>
      <c r="BC59">
        <v>0</v>
      </c>
      <c r="BD59">
        <v>1</v>
      </c>
      <c r="BE59">
        <v>93.846153259277344</v>
      </c>
      <c r="BF59">
        <v>91.549293518066406</v>
      </c>
      <c r="BG59">
        <v>163.26530456542969</v>
      </c>
      <c r="BH59">
        <v>7510.69677734375</v>
      </c>
      <c r="BI59">
        <v>10912.0576171875</v>
      </c>
      <c r="BJ59">
        <v>3.7362852096557617</v>
      </c>
      <c r="BK59">
        <v>131.94230651855469</v>
      </c>
      <c r="BL59">
        <v>17.30769157409668</v>
      </c>
      <c r="BM59">
        <v>9.5238094329833984</v>
      </c>
      <c r="BN59">
        <v>152</v>
      </c>
      <c r="BO59">
        <v>-4.3935219287872318</v>
      </c>
      <c r="BP59">
        <v>20972.81640625</v>
      </c>
      <c r="BQ59">
        <v>46.946723937988281</v>
      </c>
      <c r="BS59">
        <v>0.6963772177696228</v>
      </c>
      <c r="BT59">
        <v>0.17251293361186981</v>
      </c>
      <c r="BU59">
        <v>1.8976423740386963</v>
      </c>
      <c r="BV59">
        <v>64.979873657226563</v>
      </c>
      <c r="BW59">
        <v>195.51466369628906</v>
      </c>
      <c r="BX59">
        <v>0</v>
      </c>
      <c r="BY59">
        <v>0</v>
      </c>
      <c r="BZ59">
        <v>7234.69384765625</v>
      </c>
      <c r="CA59">
        <v>4979.591796875</v>
      </c>
      <c r="CB59">
        <v>1.3225991725921631</v>
      </c>
      <c r="CC59">
        <v>8.4531335830688477</v>
      </c>
      <c r="CD59">
        <v>21.739130020141602</v>
      </c>
      <c r="CE59">
        <v>3.4013605117797852</v>
      </c>
      <c r="CF59">
        <v>25.850339889526367</v>
      </c>
      <c r="CG59">
        <v>0</v>
      </c>
      <c r="CH59">
        <v>0</v>
      </c>
      <c r="CI59">
        <v>11835.2568359375</v>
      </c>
      <c r="CJ59" s="48">
        <v>152</v>
      </c>
      <c r="CK59" s="25">
        <f>ABS(J59-'PO_valitsin (FI)'!$D$8)</f>
        <v>4</v>
      </c>
      <c r="CR59" s="67">
        <f>ABS(Q59-'PO_valitsin (FI)'!$E$8)</f>
        <v>52.900000000000013</v>
      </c>
      <c r="EN59" s="7">
        <f>ABS(BO59-'PO_valitsin (FI)'!$F$8)</f>
        <v>4.6552988529205326</v>
      </c>
      <c r="EO59" s="7">
        <f>ABS(BP59-'PO_valitsin (FI)'!$G$8)</f>
        <v>2101.580078125</v>
      </c>
      <c r="ES59" s="7">
        <f>ABS(BT59-'PO_valitsin (FI)'!$H$8)</f>
        <v>1.5650957822799683E-2</v>
      </c>
      <c r="FI59" s="7">
        <f>ABS(CJ59-'PO_valitsin (FI)'!$J$8)</f>
        <v>1779</v>
      </c>
      <c r="FJ59" s="3">
        <f>IF($B59='PO_valitsin (FI)'!$C$8,100000,PO!CK59/PO!J$297*'PO_valitsin (FI)'!D$5)</f>
        <v>0.18307573625806658</v>
      </c>
      <c r="FQ59" s="3">
        <f>IF($B59='PO_valitsin (FI)'!$C$8,100000,PO!CR59/PO!Q$297*'PO_valitsin (FI)'!E$5)</f>
        <v>0.25019686985596395</v>
      </c>
      <c r="HM59" s="3">
        <f>IF($B59='PO_valitsin (FI)'!$C$8,100000,PO!EN59/PO!BO$297*'PO_valitsin (FI)'!F$5)</f>
        <v>0.38594503514887352</v>
      </c>
      <c r="HN59" s="3">
        <f>IF($B59='PO_valitsin (FI)'!$C$8,100000,PO!EO59/PO!BP$297*'PO_valitsin (FI)'!G$5)</f>
        <v>7.433371259798896E-2</v>
      </c>
      <c r="HR59" s="3">
        <f>IF($B59='PO_valitsin (FI)'!$C$8,100000,PO!ES59/PO!BT$297*'PO_valitsin (FI)'!H$5)</f>
        <v>2.3369006270356554E-3</v>
      </c>
      <c r="IF59" s="3">
        <f>IF($B59='PO_valitsin (FI)'!$C$8,100000,PO!FG59/PO!CH$297*'PO_valitsin (FI)'!I$5)</f>
        <v>0</v>
      </c>
      <c r="IH59" s="3">
        <f>IF($B59='PO_valitsin (FI)'!$C$8,100000,PO!FI59/PO!CJ$297*'PO_valitsin (FI)'!J$5)</f>
        <v>0.17344616894345039</v>
      </c>
      <c r="II59" s="49">
        <f t="shared" si="0"/>
        <v>1.0693344291313789</v>
      </c>
      <c r="IJ59" s="13">
        <f t="shared" si="1"/>
        <v>206</v>
      </c>
      <c r="IK59" s="14">
        <f t="shared" si="3"/>
        <v>5.7000000000000031E-9</v>
      </c>
      <c r="IL59" s="68" t="str">
        <f t="shared" si="2"/>
        <v>Jämijärvi</v>
      </c>
    </row>
    <row r="60" spans="1:246" x14ac:dyDescent="0.2">
      <c r="A60">
        <v>2019</v>
      </c>
      <c r="B60" t="s">
        <v>291</v>
      </c>
      <c r="C60" t="s">
        <v>292</v>
      </c>
      <c r="D60" t="s">
        <v>291</v>
      </c>
      <c r="E60" t="s">
        <v>293</v>
      </c>
      <c r="F60" t="s">
        <v>187</v>
      </c>
      <c r="G60" t="s">
        <v>188</v>
      </c>
      <c r="H60" t="s">
        <v>89</v>
      </c>
      <c r="I60" t="s">
        <v>90</v>
      </c>
      <c r="J60">
        <v>49.099998474121094</v>
      </c>
      <c r="K60">
        <v>1571.3699951171875</v>
      </c>
      <c r="L60">
        <v>171</v>
      </c>
      <c r="M60">
        <v>20182</v>
      </c>
      <c r="N60">
        <v>12.800000190734863</v>
      </c>
      <c r="O60">
        <v>-2.0999999046325684</v>
      </c>
      <c r="P60">
        <v>-272</v>
      </c>
      <c r="Q60">
        <v>74.900000000000006</v>
      </c>
      <c r="R60">
        <v>13.700000000000001</v>
      </c>
      <c r="S60">
        <v>609</v>
      </c>
      <c r="T60">
        <v>1</v>
      </c>
      <c r="U60">
        <v>4204.8999999999996</v>
      </c>
      <c r="V60">
        <v>12.53</v>
      </c>
      <c r="W60">
        <v>1261</v>
      </c>
      <c r="X60">
        <v>801</v>
      </c>
      <c r="Y60">
        <v>868</v>
      </c>
      <c r="Z60">
        <v>840</v>
      </c>
      <c r="AA60">
        <v>739</v>
      </c>
      <c r="AB60">
        <v>1992</v>
      </c>
      <c r="AC60">
        <v>18.191965103149414</v>
      </c>
      <c r="AD60">
        <v>0</v>
      </c>
      <c r="AE60">
        <v>0.8</v>
      </c>
      <c r="AF60">
        <v>1.6</v>
      </c>
      <c r="AG60">
        <v>3.9</v>
      </c>
      <c r="AH60">
        <v>0</v>
      </c>
      <c r="AI60">
        <v>21</v>
      </c>
      <c r="AJ60">
        <v>1</v>
      </c>
      <c r="AK60">
        <v>0.45</v>
      </c>
      <c r="AL60">
        <v>1.05</v>
      </c>
      <c r="AM60">
        <v>66</v>
      </c>
      <c r="AN60">
        <v>309.8</v>
      </c>
      <c r="AO60">
        <v>47.5</v>
      </c>
      <c r="AP60">
        <v>23.2</v>
      </c>
      <c r="AQ60">
        <v>67</v>
      </c>
      <c r="AR60">
        <v>49</v>
      </c>
      <c r="AS60">
        <v>377</v>
      </c>
      <c r="AT60">
        <v>2</v>
      </c>
      <c r="AU60">
        <v>7314</v>
      </c>
      <c r="AV60" s="48">
        <v>10370.708154506437</v>
      </c>
      <c r="AW60" s="48">
        <v>10493.471164309032</v>
      </c>
      <c r="AX60">
        <v>1</v>
      </c>
      <c r="AY60">
        <v>51.218147277832031</v>
      </c>
      <c r="AZ60">
        <v>0</v>
      </c>
      <c r="BA60">
        <v>0</v>
      </c>
      <c r="BB60">
        <v>0</v>
      </c>
      <c r="BC60">
        <v>0</v>
      </c>
      <c r="BD60">
        <v>1</v>
      </c>
      <c r="BE60">
        <v>87.033744812011719</v>
      </c>
      <c r="BF60">
        <v>99.294532775878906</v>
      </c>
      <c r="BG60">
        <v>933.17974853515625</v>
      </c>
      <c r="BH60">
        <v>15360.9833984375</v>
      </c>
      <c r="BI60">
        <v>16909.30078125</v>
      </c>
      <c r="BJ60">
        <v>2.838569164276123</v>
      </c>
      <c r="BK60">
        <v>-13.240485191345215</v>
      </c>
      <c r="BL60">
        <v>25.386997222900391</v>
      </c>
      <c r="BM60">
        <v>-19.211822509765625</v>
      </c>
      <c r="BN60">
        <v>263.71429443359375</v>
      </c>
      <c r="BO60">
        <v>-1.8854358792304993</v>
      </c>
      <c r="BP60">
        <v>23518.357421875</v>
      </c>
      <c r="BQ60">
        <v>33.391944885253906</v>
      </c>
      <c r="BS60">
        <v>0.65389949083328247</v>
      </c>
      <c r="BT60">
        <v>0.15855713188648224</v>
      </c>
      <c r="BU60">
        <v>2.1157467365264893</v>
      </c>
      <c r="BV60">
        <v>61.787731170654297</v>
      </c>
      <c r="BW60">
        <v>422.45565795898438</v>
      </c>
      <c r="BX60">
        <v>0</v>
      </c>
      <c r="BY60">
        <v>2</v>
      </c>
      <c r="BZ60">
        <v>11160.138671875</v>
      </c>
      <c r="CA60">
        <v>10138.2490234375</v>
      </c>
      <c r="CB60">
        <v>0.81260532140731812</v>
      </c>
      <c r="CC60">
        <v>8.5224456787109375</v>
      </c>
      <c r="CD60">
        <v>76.829269409179688</v>
      </c>
      <c r="CE60">
        <v>7.3255815505981445</v>
      </c>
      <c r="CF60">
        <v>12.5</v>
      </c>
      <c r="CG60">
        <v>0.46511629223823547</v>
      </c>
      <c r="CH60">
        <v>1.8023256063461304</v>
      </c>
      <c r="CI60">
        <v>11104.31640625</v>
      </c>
      <c r="CJ60" s="48">
        <v>1854</v>
      </c>
      <c r="CK60" s="25">
        <f>ABS(J60-'PO_valitsin (FI)'!$D$8)</f>
        <v>4.8999977111816406</v>
      </c>
      <c r="CR60" s="67">
        <f>ABS(Q60-'PO_valitsin (FI)'!$E$8)</f>
        <v>12.900000000000006</v>
      </c>
      <c r="EN60" s="7">
        <f>ABS(BO60-'PO_valitsin (FI)'!$F$8)</f>
        <v>2.1472128033638</v>
      </c>
      <c r="EO60" s="7">
        <f>ABS(BP60-'PO_valitsin (FI)'!$G$8)</f>
        <v>443.9609375</v>
      </c>
      <c r="ES60" s="7">
        <f>ABS(BT60-'PO_valitsin (FI)'!$H$8)</f>
        <v>2.9606759548187256E-2</v>
      </c>
      <c r="FI60" s="7">
        <f>ABS(CJ60-'PO_valitsin (FI)'!$J$8)</f>
        <v>77</v>
      </c>
      <c r="FJ60" s="3">
        <f>IF($B60='PO_valitsin (FI)'!$C$8,100000,PO!CK60/PO!J$297*'PO_valitsin (FI)'!D$5)</f>
        <v>0.224267672159355</v>
      </c>
      <c r="FQ60" s="3">
        <f>IF($B60='PO_valitsin (FI)'!$C$8,100000,PO!CR60/PO!Q$297*'PO_valitsin (FI)'!E$5)</f>
        <v>6.1012091136898587E-2</v>
      </c>
      <c r="HM60" s="3">
        <f>IF($B60='PO_valitsin (FI)'!$C$8,100000,PO!EN60/PO!BO$297*'PO_valitsin (FI)'!F$5)</f>
        <v>0.17801351686507919</v>
      </c>
      <c r="HN60" s="3">
        <f>IF($B60='PO_valitsin (FI)'!$C$8,100000,PO!EO60/PO!BP$297*'PO_valitsin (FI)'!G$5)</f>
        <v>1.5703072691049678E-2</v>
      </c>
      <c r="HR60" s="3">
        <f>IF($B60='PO_valitsin (FI)'!$C$8,100000,PO!ES60/PO!BT$297*'PO_valitsin (FI)'!H$5)</f>
        <v>4.4206914194006913E-3</v>
      </c>
      <c r="IF60" s="3">
        <f>IF($B60='PO_valitsin (FI)'!$C$8,100000,PO!FG60/PO!CH$297*'PO_valitsin (FI)'!I$5)</f>
        <v>0</v>
      </c>
      <c r="IH60" s="3">
        <f>IF($B60='PO_valitsin (FI)'!$C$8,100000,PO!FI60/PO!CJ$297*'PO_valitsin (FI)'!J$5)</f>
        <v>7.507225974505722E-3</v>
      </c>
      <c r="II60" s="49">
        <f t="shared" si="0"/>
        <v>0.49092427604628885</v>
      </c>
      <c r="IJ60" s="13">
        <f t="shared" si="1"/>
        <v>59</v>
      </c>
      <c r="IK60" s="14">
        <f t="shared" si="3"/>
        <v>5.8000000000000031E-9</v>
      </c>
      <c r="IL60" s="68" t="str">
        <f t="shared" si="2"/>
        <v>Jämsä</v>
      </c>
    </row>
    <row r="61" spans="1:246" x14ac:dyDescent="0.2">
      <c r="A61">
        <v>2019</v>
      </c>
      <c r="B61" t="s">
        <v>294</v>
      </c>
      <c r="C61" t="s">
        <v>295</v>
      </c>
      <c r="D61" t="s">
        <v>141</v>
      </c>
      <c r="E61" t="s">
        <v>142</v>
      </c>
      <c r="F61" t="s">
        <v>119</v>
      </c>
      <c r="G61" t="s">
        <v>120</v>
      </c>
      <c r="H61" t="s">
        <v>143</v>
      </c>
      <c r="I61" t="s">
        <v>144</v>
      </c>
      <c r="J61">
        <v>41</v>
      </c>
      <c r="K61">
        <v>37.540000915527344</v>
      </c>
      <c r="L61">
        <v>109.40000152587891</v>
      </c>
      <c r="M61">
        <v>43711</v>
      </c>
      <c r="N61">
        <v>1164.4000244140625</v>
      </c>
      <c r="O61">
        <v>0.69999998807907104</v>
      </c>
      <c r="P61">
        <v>206</v>
      </c>
      <c r="Q61">
        <v>99.9</v>
      </c>
      <c r="R61">
        <v>8.1</v>
      </c>
      <c r="S61">
        <v>31</v>
      </c>
      <c r="T61">
        <v>0</v>
      </c>
      <c r="U61">
        <v>4434.6000000000004</v>
      </c>
      <c r="V61">
        <v>16.3</v>
      </c>
      <c r="W61">
        <v>587</v>
      </c>
      <c r="X61">
        <v>8</v>
      </c>
      <c r="Y61">
        <v>617</v>
      </c>
      <c r="Z61">
        <v>125</v>
      </c>
      <c r="AA61">
        <v>605</v>
      </c>
      <c r="AB61">
        <v>1826</v>
      </c>
      <c r="AC61">
        <v>18.06944465637207</v>
      </c>
      <c r="AD61">
        <v>0</v>
      </c>
      <c r="AE61">
        <v>0.7</v>
      </c>
      <c r="AF61">
        <v>0.9</v>
      </c>
      <c r="AG61">
        <v>4.4000000000000004</v>
      </c>
      <c r="AH61">
        <v>0</v>
      </c>
      <c r="AI61">
        <v>19.75</v>
      </c>
      <c r="AJ61">
        <v>1.35</v>
      </c>
      <c r="AK61">
        <v>0.55000000000000004</v>
      </c>
      <c r="AL61">
        <v>1.1499999999999999</v>
      </c>
      <c r="AM61">
        <v>61.8</v>
      </c>
      <c r="AN61">
        <v>389.2</v>
      </c>
      <c r="AO61">
        <v>40.6</v>
      </c>
      <c r="AP61">
        <v>34.1</v>
      </c>
      <c r="AQ61">
        <v>41</v>
      </c>
      <c r="AR61">
        <v>27</v>
      </c>
      <c r="AS61">
        <v>271</v>
      </c>
      <c r="AT61">
        <v>4.1669999999999998</v>
      </c>
      <c r="AU61">
        <v>5320</v>
      </c>
      <c r="AV61" s="48">
        <v>8877.045681818181</v>
      </c>
      <c r="AW61" s="48">
        <v>10002.266802674827</v>
      </c>
      <c r="AX61">
        <v>1</v>
      </c>
      <c r="AY61">
        <v>36.087680816650391</v>
      </c>
      <c r="AZ61">
        <v>0</v>
      </c>
      <c r="BA61">
        <v>0</v>
      </c>
      <c r="BB61">
        <v>0</v>
      </c>
      <c r="BC61">
        <v>0</v>
      </c>
      <c r="BD61">
        <v>1</v>
      </c>
      <c r="BE61">
        <v>97.255577087402344</v>
      </c>
      <c r="BF61">
        <v>77.837112426757813</v>
      </c>
      <c r="BG61">
        <v>886.60498046875</v>
      </c>
      <c r="BH61">
        <v>13053.634765625</v>
      </c>
      <c r="BI61">
        <v>16622.486328125</v>
      </c>
      <c r="BJ61">
        <v>4.1269750595092773</v>
      </c>
      <c r="BK61">
        <v>1.8761886358261108</v>
      </c>
      <c r="BL61">
        <v>25.690814971923828</v>
      </c>
      <c r="BM61">
        <v>4.1666665077209473</v>
      </c>
      <c r="BN61">
        <v>419.72726440429688</v>
      </c>
      <c r="BO61">
        <v>2.2705372333526612</v>
      </c>
      <c r="BP61">
        <v>27403.65625</v>
      </c>
      <c r="BQ61">
        <v>13.067513465881348</v>
      </c>
      <c r="BS61">
        <v>0.52451330423355103</v>
      </c>
      <c r="BT61">
        <v>1.0226259231567383</v>
      </c>
      <c r="BU61">
        <v>5.9229941368103027</v>
      </c>
      <c r="BV61">
        <v>103.38359069824219</v>
      </c>
      <c r="BW61">
        <v>414.42657470703125</v>
      </c>
      <c r="BX61">
        <v>0</v>
      </c>
      <c r="BY61">
        <v>3</v>
      </c>
      <c r="BZ61">
        <v>10272.6962890625</v>
      </c>
      <c r="CA61">
        <v>8067.146484375</v>
      </c>
      <c r="CB61">
        <v>1.2010706663131714</v>
      </c>
      <c r="CC61">
        <v>9.1281366348266602</v>
      </c>
      <c r="CD61">
        <v>79.619049072265625</v>
      </c>
      <c r="CE61">
        <v>10.476190567016602</v>
      </c>
      <c r="CF61">
        <v>12.731829643249512</v>
      </c>
      <c r="CG61">
        <v>0.35087719559669495</v>
      </c>
      <c r="CH61">
        <v>1.8295739889144897</v>
      </c>
      <c r="CI61">
        <v>9399.0947265625</v>
      </c>
      <c r="CJ61" s="48">
        <v>4414</v>
      </c>
      <c r="CK61" s="25">
        <f>ABS(J61-'PO_valitsin (FI)'!$D$8)</f>
        <v>3.2000007629394531</v>
      </c>
      <c r="CR61" s="67">
        <f>ABS(Q61-'PO_valitsin (FI)'!$E$8)</f>
        <v>12.099999999999994</v>
      </c>
      <c r="EN61" s="7">
        <f>ABS(BO61-'PO_valitsin (FI)'!$F$8)</f>
        <v>2.0087603092193604</v>
      </c>
      <c r="EO61" s="7">
        <f>ABS(BP61-'PO_valitsin (FI)'!$G$8)</f>
        <v>4329.259765625</v>
      </c>
      <c r="ES61" s="7">
        <f>ABS(BT61-'PO_valitsin (FI)'!$H$8)</f>
        <v>0.83446203172206879</v>
      </c>
      <c r="FI61" s="7">
        <f>ABS(CJ61-'PO_valitsin (FI)'!$J$8)</f>
        <v>2483</v>
      </c>
      <c r="FJ61" s="3">
        <f>IF($B61='PO_valitsin (FI)'!$C$8,100000,PO!CK61/PO!J$297*'PO_valitsin (FI)'!D$5)</f>
        <v>0.14646062392537879</v>
      </c>
      <c r="FQ61" s="3">
        <f>IF($B61='PO_valitsin (FI)'!$C$8,100000,PO!CR61/PO!Q$297*'PO_valitsin (FI)'!E$5)</f>
        <v>5.7228395562517229E-2</v>
      </c>
      <c r="HM61" s="3">
        <f>IF($B61='PO_valitsin (FI)'!$C$8,100000,PO!EN61/PO!BO$297*'PO_valitsin (FI)'!F$5)</f>
        <v>0.16653518767349523</v>
      </c>
      <c r="HN61" s="3">
        <f>IF($B61='PO_valitsin (FI)'!$C$8,100000,PO!EO61/PO!BP$297*'PO_valitsin (FI)'!G$5)</f>
        <v>0.1531276178955408</v>
      </c>
      <c r="HR61" s="3">
        <f>IF($B61='PO_valitsin (FI)'!$C$8,100000,PO!ES61/PO!BT$297*'PO_valitsin (FI)'!H$5)</f>
        <v>0.1245965178136247</v>
      </c>
      <c r="IF61" s="3">
        <f>IF($B61='PO_valitsin (FI)'!$C$8,100000,PO!FG61/PO!CH$297*'PO_valitsin (FI)'!I$5)</f>
        <v>0</v>
      </c>
      <c r="IH61" s="3">
        <f>IF($B61='PO_valitsin (FI)'!$C$8,100000,PO!FI61/PO!CJ$297*'PO_valitsin (FI)'!J$5)</f>
        <v>0.24208366356750272</v>
      </c>
      <c r="II61" s="49">
        <f t="shared" si="0"/>
        <v>0.8900320123380594</v>
      </c>
      <c r="IJ61" s="13">
        <f t="shared" si="1"/>
        <v>163</v>
      </c>
      <c r="IK61" s="14">
        <f t="shared" si="3"/>
        <v>5.9000000000000032E-9</v>
      </c>
      <c r="IL61" s="68" t="str">
        <f t="shared" si="2"/>
        <v>Järvenpää</v>
      </c>
    </row>
    <row r="62" spans="1:246" x14ac:dyDescent="0.2">
      <c r="A62">
        <v>2019</v>
      </c>
      <c r="B62" t="s">
        <v>296</v>
      </c>
      <c r="C62" t="s">
        <v>297</v>
      </c>
      <c r="D62" t="s">
        <v>298</v>
      </c>
      <c r="E62" t="s">
        <v>299</v>
      </c>
      <c r="F62" t="s">
        <v>125</v>
      </c>
      <c r="G62" t="s">
        <v>126</v>
      </c>
      <c r="H62" t="s">
        <v>143</v>
      </c>
      <c r="I62" t="s">
        <v>144</v>
      </c>
      <c r="J62">
        <v>42.299999237060547</v>
      </c>
      <c r="K62">
        <v>150.64999389648438</v>
      </c>
      <c r="L62">
        <v>120.40000152587891</v>
      </c>
      <c r="M62">
        <v>33937</v>
      </c>
      <c r="N62">
        <v>225.30000305175781</v>
      </c>
      <c r="O62">
        <v>1.3999999761581421</v>
      </c>
      <c r="P62">
        <v>367</v>
      </c>
      <c r="Q62">
        <v>95.600000000000009</v>
      </c>
      <c r="R62">
        <v>6.7</v>
      </c>
      <c r="S62">
        <v>111</v>
      </c>
      <c r="T62">
        <v>0</v>
      </c>
      <c r="U62">
        <v>4281.2</v>
      </c>
      <c r="V62">
        <v>12.51</v>
      </c>
      <c r="W62">
        <v>1247</v>
      </c>
      <c r="X62">
        <v>68</v>
      </c>
      <c r="Y62">
        <v>563</v>
      </c>
      <c r="Z62">
        <v>105</v>
      </c>
      <c r="AA62">
        <v>568</v>
      </c>
      <c r="AB62">
        <v>1632</v>
      </c>
      <c r="AC62">
        <v>18.905155181884766</v>
      </c>
      <c r="AD62">
        <v>0.5</v>
      </c>
      <c r="AE62">
        <v>0.7</v>
      </c>
      <c r="AF62">
        <v>0.8</v>
      </c>
      <c r="AG62">
        <v>5.3</v>
      </c>
      <c r="AH62">
        <v>0</v>
      </c>
      <c r="AI62">
        <v>19.75</v>
      </c>
      <c r="AJ62">
        <v>1</v>
      </c>
      <c r="AK62">
        <v>0.41</v>
      </c>
      <c r="AL62">
        <v>1</v>
      </c>
      <c r="AM62">
        <v>80.3</v>
      </c>
      <c r="AN62">
        <v>424.3</v>
      </c>
      <c r="AO62">
        <v>37.799999999999997</v>
      </c>
      <c r="AP62">
        <v>38.700000000000003</v>
      </c>
      <c r="AQ62">
        <v>31</v>
      </c>
      <c r="AR62">
        <v>12</v>
      </c>
      <c r="AS62">
        <v>444</v>
      </c>
      <c r="AT62">
        <v>4</v>
      </c>
      <c r="AU62">
        <v>6357</v>
      </c>
      <c r="AV62" s="48">
        <v>8364.1402768622283</v>
      </c>
      <c r="AW62" s="48">
        <v>8219.9010185426996</v>
      </c>
      <c r="AX62">
        <v>1</v>
      </c>
      <c r="AY62">
        <v>7.552978515625</v>
      </c>
      <c r="AZ62">
        <v>0</v>
      </c>
      <c r="BA62">
        <v>1</v>
      </c>
      <c r="BB62">
        <v>0</v>
      </c>
      <c r="BC62">
        <v>0</v>
      </c>
      <c r="BD62">
        <v>1</v>
      </c>
      <c r="BE62">
        <v>86.496025085449219</v>
      </c>
      <c r="BF62">
        <v>93.791389465332031</v>
      </c>
      <c r="BG62">
        <v>486.46395874023438</v>
      </c>
      <c r="BH62">
        <v>7804.96728515625</v>
      </c>
      <c r="BI62">
        <v>13010.353515625</v>
      </c>
      <c r="BJ62">
        <v>5.681124210357666</v>
      </c>
      <c r="BK62">
        <v>4.141232967376709</v>
      </c>
      <c r="BL62">
        <v>26.904262542724609</v>
      </c>
      <c r="BM62">
        <v>-2.3529412746429443</v>
      </c>
      <c r="BN62">
        <v>390.60000610351563</v>
      </c>
      <c r="BO62">
        <v>1.0077919721603394</v>
      </c>
      <c r="BP62">
        <v>26377.451171875</v>
      </c>
      <c r="BQ62">
        <v>16.289619445800781</v>
      </c>
      <c r="BS62">
        <v>0.60031825304031372</v>
      </c>
      <c r="BT62">
        <v>4.487727165222168</v>
      </c>
      <c r="BU62">
        <v>5.1006274223327637</v>
      </c>
      <c r="BV62">
        <v>80.97357177734375</v>
      </c>
      <c r="BW62">
        <v>304.59381103515625</v>
      </c>
      <c r="BX62">
        <v>0</v>
      </c>
      <c r="BY62">
        <v>3</v>
      </c>
      <c r="BZ62">
        <v>10447.3134765625</v>
      </c>
      <c r="CA62">
        <v>6267.388671875</v>
      </c>
      <c r="CB62">
        <v>1.2228541374206543</v>
      </c>
      <c r="CC62">
        <v>10.012670516967773</v>
      </c>
      <c r="CD62">
        <v>98.072288513183594</v>
      </c>
      <c r="CE62">
        <v>11.977633476257324</v>
      </c>
      <c r="CF62">
        <v>12.919363975524902</v>
      </c>
      <c r="CG62">
        <v>0.1765744537115097</v>
      </c>
      <c r="CH62">
        <v>2.4720423221588135</v>
      </c>
      <c r="CI62">
        <v>8745.63671875</v>
      </c>
      <c r="CJ62" s="48">
        <v>3809</v>
      </c>
      <c r="CK62" s="25">
        <f>ABS(J62-'PO_valitsin (FI)'!$D$8)</f>
        <v>1.9000015258789063</v>
      </c>
      <c r="CR62" s="67">
        <f>ABS(Q62-'PO_valitsin (FI)'!$E$8)</f>
        <v>7.7999999999999972</v>
      </c>
      <c r="EN62" s="7">
        <f>ABS(BO62-'PO_valitsin (FI)'!$F$8)</f>
        <v>0.74601504802703866</v>
      </c>
      <c r="EO62" s="7">
        <f>ABS(BP62-'PO_valitsin (FI)'!$G$8)</f>
        <v>3303.0546875</v>
      </c>
      <c r="ES62" s="7">
        <f>ABS(BT62-'PO_valitsin (FI)'!$H$8)</f>
        <v>4.2995632737874985</v>
      </c>
      <c r="FI62" s="7">
        <f>ABS(CJ62-'PO_valitsin (FI)'!$J$8)</f>
        <v>1878</v>
      </c>
      <c r="FJ62" s="3">
        <f>IF($B62='PO_valitsin (FI)'!$C$8,100000,PO!CK62/PO!J$297*'PO_valitsin (FI)'!D$5)</f>
        <v>8.6961044560432688E-2</v>
      </c>
      <c r="FQ62" s="3">
        <f>IF($B62='PO_valitsin (FI)'!$C$8,100000,PO!CR62/PO!Q$297*'PO_valitsin (FI)'!E$5)</f>
        <v>3.689103185021772E-2</v>
      </c>
      <c r="HM62" s="3">
        <f>IF($B62='PO_valitsin (FI)'!$C$8,100000,PO!EN62/PO!BO$297*'PO_valitsin (FI)'!F$5)</f>
        <v>6.1847974325376538E-2</v>
      </c>
      <c r="HN62" s="3">
        <f>IF($B62='PO_valitsin (FI)'!$C$8,100000,PO!EO62/PO!BP$297*'PO_valitsin (FI)'!G$5)</f>
        <v>0.11683034131876721</v>
      </c>
      <c r="HR62" s="3">
        <f>IF($B62='PO_valitsin (FI)'!$C$8,100000,PO!ES62/PO!BT$297*'PO_valitsin (FI)'!H$5)</f>
        <v>0.64198320794504127</v>
      </c>
      <c r="IF62" s="3">
        <f>IF($B62='PO_valitsin (FI)'!$C$8,100000,PO!FG62/PO!CH$297*'PO_valitsin (FI)'!I$5)</f>
        <v>0</v>
      </c>
      <c r="IH62" s="3">
        <f>IF($B62='PO_valitsin (FI)'!$C$8,100000,PO!FI62/PO!CJ$297*'PO_valitsin (FI)'!J$5)</f>
        <v>0.18309831662495774</v>
      </c>
      <c r="II62" s="49">
        <f t="shared" si="0"/>
        <v>1.1276119226247932</v>
      </c>
      <c r="IJ62" s="13">
        <f t="shared" si="1"/>
        <v>214</v>
      </c>
      <c r="IK62" s="14">
        <f t="shared" si="3"/>
        <v>6.0000000000000033E-9</v>
      </c>
      <c r="IL62" s="68" t="str">
        <f t="shared" si="2"/>
        <v>Kaarina</v>
      </c>
    </row>
    <row r="63" spans="1:246" x14ac:dyDescent="0.2">
      <c r="A63">
        <v>2019</v>
      </c>
      <c r="B63" t="s">
        <v>300</v>
      </c>
      <c r="C63" t="s">
        <v>301</v>
      </c>
      <c r="D63" t="s">
        <v>302</v>
      </c>
      <c r="E63" t="s">
        <v>303</v>
      </c>
      <c r="F63" t="s">
        <v>242</v>
      </c>
      <c r="G63" t="s">
        <v>243</v>
      </c>
      <c r="H63" t="s">
        <v>103</v>
      </c>
      <c r="I63" t="s">
        <v>104</v>
      </c>
      <c r="J63">
        <v>51.700000762939453</v>
      </c>
      <c r="K63">
        <v>674.07000732421875</v>
      </c>
      <c r="L63">
        <v>222.5</v>
      </c>
      <c r="M63">
        <v>2893</v>
      </c>
      <c r="N63">
        <v>4.3000001907348633</v>
      </c>
      <c r="O63">
        <v>-3.2000000476837158</v>
      </c>
      <c r="P63">
        <v>-39</v>
      </c>
      <c r="Q63">
        <v>46.400000000000006</v>
      </c>
      <c r="R63">
        <v>14.100000000000001</v>
      </c>
      <c r="S63">
        <v>185</v>
      </c>
      <c r="T63">
        <v>0</v>
      </c>
      <c r="U63">
        <v>3263.7</v>
      </c>
      <c r="V63">
        <v>12.35</v>
      </c>
      <c r="W63">
        <v>1900</v>
      </c>
      <c r="X63">
        <v>750</v>
      </c>
      <c r="Y63">
        <v>950</v>
      </c>
      <c r="Z63">
        <v>715</v>
      </c>
      <c r="AA63">
        <v>745</v>
      </c>
      <c r="AB63">
        <v>2080</v>
      </c>
      <c r="AC63">
        <v>16.875</v>
      </c>
      <c r="AD63">
        <v>0</v>
      </c>
      <c r="AE63">
        <v>0</v>
      </c>
      <c r="AF63">
        <v>0</v>
      </c>
      <c r="AG63">
        <v>4.7</v>
      </c>
      <c r="AH63">
        <v>0</v>
      </c>
      <c r="AI63">
        <v>22</v>
      </c>
      <c r="AJ63">
        <v>1.5</v>
      </c>
      <c r="AK63">
        <v>0.75</v>
      </c>
      <c r="AL63">
        <v>1.55</v>
      </c>
      <c r="AM63">
        <v>70.900000000000006</v>
      </c>
      <c r="AN63">
        <v>249.4</v>
      </c>
      <c r="AO63">
        <v>48.9</v>
      </c>
      <c r="AP63">
        <v>14</v>
      </c>
      <c r="AQ63">
        <v>86</v>
      </c>
      <c r="AR63">
        <v>70</v>
      </c>
      <c r="AS63">
        <v>908</v>
      </c>
      <c r="AT63">
        <v>1</v>
      </c>
      <c r="AU63">
        <v>10130</v>
      </c>
      <c r="AV63" s="48">
        <v>12034.48275862069</v>
      </c>
      <c r="AW63" s="48">
        <v>10602.076124567475</v>
      </c>
      <c r="AX63">
        <v>0</v>
      </c>
      <c r="AY63">
        <v>41.228717803955078</v>
      </c>
      <c r="AZ63">
        <v>0</v>
      </c>
      <c r="BA63">
        <v>0</v>
      </c>
      <c r="BB63">
        <v>0</v>
      </c>
      <c r="BC63">
        <v>0</v>
      </c>
      <c r="BD63">
        <v>1</v>
      </c>
      <c r="BE63">
        <v>92.771087646484375</v>
      </c>
      <c r="BF63">
        <v>100</v>
      </c>
      <c r="BG63">
        <v>427.35043334960938</v>
      </c>
      <c r="BH63">
        <v>11560.763671875</v>
      </c>
      <c r="BI63">
        <v>12476.9443359375</v>
      </c>
      <c r="BJ63">
        <v>2.8673696517944336</v>
      </c>
      <c r="BK63">
        <v>-15.395514488220215</v>
      </c>
      <c r="BL63">
        <v>20.512821197509766</v>
      </c>
      <c r="BM63">
        <v>-8</v>
      </c>
      <c r="BN63">
        <v>170</v>
      </c>
      <c r="BO63">
        <v>-6.9120955467224121</v>
      </c>
      <c r="BP63">
        <v>19765.91015625</v>
      </c>
      <c r="BQ63">
        <v>56.905750274658203</v>
      </c>
      <c r="BS63">
        <v>0.61251294612884521</v>
      </c>
      <c r="BT63">
        <v>3.4566193819046021E-2</v>
      </c>
      <c r="BU63">
        <v>1.7974420785903931</v>
      </c>
      <c r="BV63">
        <v>75.008644104003906</v>
      </c>
      <c r="BW63">
        <v>199.44694519042969</v>
      </c>
      <c r="BX63">
        <v>0</v>
      </c>
      <c r="BY63">
        <v>0</v>
      </c>
      <c r="BZ63">
        <v>8846.154296875</v>
      </c>
      <c r="CA63">
        <v>8196.5810546875</v>
      </c>
      <c r="CB63">
        <v>0.79502248764038086</v>
      </c>
      <c r="CC63">
        <v>4.3207740783691406</v>
      </c>
      <c r="CD63">
        <v>113.04347991943359</v>
      </c>
      <c r="CE63">
        <v>17.600000381469727</v>
      </c>
      <c r="CF63">
        <v>12.800000190734863</v>
      </c>
      <c r="CG63">
        <v>0</v>
      </c>
      <c r="CH63">
        <v>5.5999999046325684</v>
      </c>
      <c r="CI63">
        <v>14046.46875</v>
      </c>
      <c r="CJ63" s="48">
        <v>147</v>
      </c>
      <c r="CK63" s="25">
        <f>ABS(J63-'PO_valitsin (FI)'!$D$8)</f>
        <v>7.5</v>
      </c>
      <c r="CR63" s="67">
        <f>ABS(Q63-'PO_valitsin (FI)'!$E$8)</f>
        <v>41.400000000000006</v>
      </c>
      <c r="EN63" s="7">
        <f>ABS(BO63-'PO_valitsin (FI)'!$F$8)</f>
        <v>7.1738724708557129</v>
      </c>
      <c r="EO63" s="7">
        <f>ABS(BP63-'PO_valitsin (FI)'!$G$8)</f>
        <v>3308.486328125</v>
      </c>
      <c r="ES63" s="7">
        <f>ABS(BT63-'PO_valitsin (FI)'!$H$8)</f>
        <v>0.15359769761562347</v>
      </c>
      <c r="FI63" s="7">
        <f>ABS(CJ63-'PO_valitsin (FI)'!$J$8)</f>
        <v>1784</v>
      </c>
      <c r="FJ63" s="3">
        <f>IF($B63='PO_valitsin (FI)'!$C$8,100000,PO!CK63/PO!J$297*'PO_valitsin (FI)'!D$5)</f>
        <v>0.34326700548387484</v>
      </c>
      <c r="FQ63" s="3">
        <f>IF($B63='PO_valitsin (FI)'!$C$8,100000,PO!CR63/PO!Q$297*'PO_valitsin (FI)'!E$5)</f>
        <v>0.19580624597423263</v>
      </c>
      <c r="HM63" s="3">
        <f>IF($B63='PO_valitsin (FI)'!$C$8,100000,PO!EN63/PO!BO$297*'PO_valitsin (FI)'!F$5)</f>
        <v>0.59474601962040929</v>
      </c>
      <c r="HN63" s="3">
        <f>IF($B63='PO_valitsin (FI)'!$C$8,100000,PO!EO63/PO!BP$297*'PO_valitsin (FI)'!G$5)</f>
        <v>0.11702246058053455</v>
      </c>
      <c r="HR63" s="3">
        <f>IF($B63='PO_valitsin (FI)'!$C$8,100000,PO!ES63/PO!BT$297*'PO_valitsin (FI)'!H$5)</f>
        <v>2.2934222935946477E-2</v>
      </c>
      <c r="IF63" s="3">
        <f>IF($B63='PO_valitsin (FI)'!$C$8,100000,PO!FG63/PO!CH$297*'PO_valitsin (FI)'!I$5)</f>
        <v>0</v>
      </c>
      <c r="IH63" s="3">
        <f>IF($B63='PO_valitsin (FI)'!$C$8,100000,PO!FI63/PO!CJ$297*'PO_valitsin (FI)'!J$5)</f>
        <v>0.17393365114958714</v>
      </c>
      <c r="II63" s="49">
        <f t="shared" si="0"/>
        <v>1.4477096118445849</v>
      </c>
      <c r="IJ63" s="13">
        <f t="shared" si="1"/>
        <v>246</v>
      </c>
      <c r="IK63" s="14">
        <f t="shared" si="3"/>
        <v>6.1000000000000033E-9</v>
      </c>
      <c r="IL63" s="68" t="str">
        <f t="shared" si="2"/>
        <v>Kaavi</v>
      </c>
    </row>
    <row r="64" spans="1:246" x14ac:dyDescent="0.2">
      <c r="A64">
        <v>2019</v>
      </c>
      <c r="B64" t="s">
        <v>304</v>
      </c>
      <c r="C64" t="s">
        <v>305</v>
      </c>
      <c r="D64" t="s">
        <v>304</v>
      </c>
      <c r="E64" t="s">
        <v>292</v>
      </c>
      <c r="F64" t="s">
        <v>226</v>
      </c>
      <c r="G64" t="s">
        <v>227</v>
      </c>
      <c r="H64" t="s">
        <v>143</v>
      </c>
      <c r="I64" t="s">
        <v>144</v>
      </c>
      <c r="J64">
        <v>43.5</v>
      </c>
      <c r="K64">
        <v>1834.780029296875</v>
      </c>
      <c r="L64">
        <v>145.19999694824219</v>
      </c>
      <c r="M64">
        <v>36709</v>
      </c>
      <c r="N64">
        <v>20</v>
      </c>
      <c r="O64">
        <v>-0.69999998807907104</v>
      </c>
      <c r="P64">
        <v>-253</v>
      </c>
      <c r="Q64">
        <v>88.2</v>
      </c>
      <c r="R64">
        <v>10.8</v>
      </c>
      <c r="S64">
        <v>455</v>
      </c>
      <c r="T64">
        <v>1</v>
      </c>
      <c r="U64">
        <v>3770.7</v>
      </c>
      <c r="V64">
        <v>11.07</v>
      </c>
      <c r="W64">
        <v>653</v>
      </c>
      <c r="X64">
        <v>99</v>
      </c>
      <c r="Y64">
        <v>720</v>
      </c>
      <c r="Z64">
        <v>207</v>
      </c>
      <c r="AA64">
        <v>542</v>
      </c>
      <c r="AB64">
        <v>1734</v>
      </c>
      <c r="AC64">
        <v>17.164764404296875</v>
      </c>
      <c r="AD64">
        <v>1.1000000000000001</v>
      </c>
      <c r="AE64">
        <v>1.3</v>
      </c>
      <c r="AF64">
        <v>2.4</v>
      </c>
      <c r="AG64">
        <v>4.3</v>
      </c>
      <c r="AH64">
        <v>0</v>
      </c>
      <c r="AI64">
        <v>21</v>
      </c>
      <c r="AJ64">
        <v>1.1000000000000001</v>
      </c>
      <c r="AK64">
        <v>0.55000000000000004</v>
      </c>
      <c r="AL64">
        <v>1.55</v>
      </c>
      <c r="AM64">
        <v>56.8</v>
      </c>
      <c r="AN64">
        <v>369.1</v>
      </c>
      <c r="AO64">
        <v>47</v>
      </c>
      <c r="AP64">
        <v>30.2</v>
      </c>
      <c r="AQ64">
        <v>14</v>
      </c>
      <c r="AR64">
        <v>119</v>
      </c>
      <c r="AS64">
        <v>852</v>
      </c>
      <c r="AT64">
        <v>3.6669999999999998</v>
      </c>
      <c r="AU64">
        <v>4893</v>
      </c>
      <c r="AV64" s="48">
        <v>9193.0478609625661</v>
      </c>
      <c r="AW64" s="48">
        <v>9210.8271195435846</v>
      </c>
      <c r="AX64">
        <v>1</v>
      </c>
      <c r="AY64">
        <v>139.03370666503906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99.67132568359375</v>
      </c>
      <c r="BF64">
        <v>68.44769287109375</v>
      </c>
      <c r="BG64">
        <v>874.88543701171875</v>
      </c>
      <c r="BH64">
        <v>14449.20703125</v>
      </c>
      <c r="BI64">
        <v>19070.88671875</v>
      </c>
      <c r="BJ64">
        <v>3.376218318939209</v>
      </c>
      <c r="BK64">
        <v>4.2445521354675293</v>
      </c>
      <c r="BL64">
        <v>27.004219055175781</v>
      </c>
      <c r="BM64">
        <v>-6.1032862663269043</v>
      </c>
      <c r="BN64">
        <v>287.23077392578125</v>
      </c>
      <c r="BO64">
        <v>-4.6697416901588441E-2</v>
      </c>
      <c r="BP64">
        <v>22841.75</v>
      </c>
      <c r="BQ64">
        <v>42.901920318603516</v>
      </c>
      <c r="BS64">
        <v>0.55806475877761841</v>
      </c>
      <c r="BT64">
        <v>0.12258574366569519</v>
      </c>
      <c r="BU64">
        <v>3.508676290512085</v>
      </c>
      <c r="BV64">
        <v>207.79644775390625</v>
      </c>
      <c r="BW64">
        <v>476.313720703125</v>
      </c>
      <c r="BX64">
        <v>1</v>
      </c>
      <c r="BY64">
        <v>2</v>
      </c>
      <c r="BZ64">
        <v>10832.263671875</v>
      </c>
      <c r="CA64">
        <v>8207.1494140625</v>
      </c>
      <c r="CB64">
        <v>1.0896509885787964</v>
      </c>
      <c r="CC64">
        <v>9.2484130859375</v>
      </c>
      <c r="CD64">
        <v>84.75</v>
      </c>
      <c r="CE64">
        <v>9.7496318817138672</v>
      </c>
      <c r="CF64">
        <v>12.665684700012207</v>
      </c>
      <c r="CG64">
        <v>0.76583212614059448</v>
      </c>
      <c r="CH64">
        <v>2.0913107395172119</v>
      </c>
      <c r="CI64">
        <v>9618.474609375</v>
      </c>
      <c r="CJ64" s="48">
        <v>3752</v>
      </c>
      <c r="CK64" s="25">
        <f>ABS(J64-'PO_valitsin (FI)'!$D$8)</f>
        <v>0.70000076293945313</v>
      </c>
      <c r="CR64" s="67">
        <f>ABS(Q64-'PO_valitsin (FI)'!$E$8)</f>
        <v>0.39999999999999147</v>
      </c>
      <c r="EN64" s="7">
        <f>ABS(BO64-'PO_valitsin (FI)'!$F$8)</f>
        <v>0.30847434103488924</v>
      </c>
      <c r="EO64" s="7">
        <f>ABS(BP64-'PO_valitsin (FI)'!$G$8)</f>
        <v>232.646484375</v>
      </c>
      <c r="ES64" s="7">
        <f>ABS(BT64-'PO_valitsin (FI)'!$H$8)</f>
        <v>6.5578147768974304E-2</v>
      </c>
      <c r="FI64" s="7">
        <f>ABS(CJ64-'PO_valitsin (FI)'!$J$8)</f>
        <v>1821</v>
      </c>
      <c r="FJ64" s="3">
        <f>IF($B64='PO_valitsin (FI)'!$C$8,100000,PO!CK64/PO!J$297*'PO_valitsin (FI)'!D$5)</f>
        <v>3.2038288764087181E-2</v>
      </c>
      <c r="FQ64" s="3">
        <f>IF($B64='PO_valitsin (FI)'!$C$8,100000,PO!CR64/PO!Q$297*'PO_valitsin (FI)'!E$5)</f>
        <v>1.8918477871906127E-3</v>
      </c>
      <c r="HM64" s="3">
        <f>IF($B64='PO_valitsin (FI)'!$C$8,100000,PO!EN64/PO!BO$297*'PO_valitsin (FI)'!F$5)</f>
        <v>2.5573898508910231E-2</v>
      </c>
      <c r="HN64" s="3">
        <f>IF($B64='PO_valitsin (FI)'!$C$8,100000,PO!EO64/PO!BP$297*'PO_valitsin (FI)'!G$5)</f>
        <v>8.2287975064422834E-3</v>
      </c>
      <c r="HR64" s="3">
        <f>IF($B64='PO_valitsin (FI)'!$C$8,100000,PO!ES64/PO!BT$297*'PO_valitsin (FI)'!H$5)</f>
        <v>9.7917083654717324E-3</v>
      </c>
      <c r="IF64" s="3">
        <f>IF($B64='PO_valitsin (FI)'!$C$8,100000,PO!FG64/PO!CH$297*'PO_valitsin (FI)'!I$5)</f>
        <v>0</v>
      </c>
      <c r="IH64" s="3">
        <f>IF($B64='PO_valitsin (FI)'!$C$8,100000,PO!FI64/PO!CJ$297*'PO_valitsin (FI)'!J$5)</f>
        <v>0.17754101947499895</v>
      </c>
      <c r="II64" s="49">
        <f t="shared" si="0"/>
        <v>0.255065566607101</v>
      </c>
      <c r="IJ64" s="13">
        <f t="shared" si="1"/>
        <v>10</v>
      </c>
      <c r="IK64" s="14">
        <f t="shared" si="3"/>
        <v>6.2000000000000034E-9</v>
      </c>
      <c r="IL64" s="68" t="str">
        <f t="shared" si="2"/>
        <v>Kajaani</v>
      </c>
    </row>
    <row r="65" spans="1:246" x14ac:dyDescent="0.2">
      <c r="A65">
        <v>2019</v>
      </c>
      <c r="B65" t="s">
        <v>306</v>
      </c>
      <c r="C65" t="s">
        <v>307</v>
      </c>
      <c r="D65" t="s">
        <v>99</v>
      </c>
      <c r="E65" t="s">
        <v>100</v>
      </c>
      <c r="F65" t="s">
        <v>101</v>
      </c>
      <c r="G65" t="s">
        <v>102</v>
      </c>
      <c r="H65" t="s">
        <v>89</v>
      </c>
      <c r="I65" t="s">
        <v>90</v>
      </c>
      <c r="J65">
        <v>44.200000762939453</v>
      </c>
      <c r="K65">
        <v>924.04998779296875</v>
      </c>
      <c r="L65">
        <v>147.69999694824219</v>
      </c>
      <c r="M65">
        <v>12373</v>
      </c>
      <c r="N65">
        <v>13.399999618530273</v>
      </c>
      <c r="O65">
        <v>-0.10000000149011612</v>
      </c>
      <c r="P65">
        <v>-22</v>
      </c>
      <c r="Q65">
        <v>76.3</v>
      </c>
      <c r="R65">
        <v>7.9</v>
      </c>
      <c r="S65">
        <v>276</v>
      </c>
      <c r="T65">
        <v>0</v>
      </c>
      <c r="U65">
        <v>3357.3</v>
      </c>
      <c r="V65">
        <v>11.72</v>
      </c>
      <c r="W65">
        <v>1013</v>
      </c>
      <c r="X65">
        <v>755</v>
      </c>
      <c r="Y65">
        <v>430</v>
      </c>
      <c r="Z65">
        <v>481</v>
      </c>
      <c r="AA65">
        <v>777</v>
      </c>
      <c r="AB65">
        <v>2341</v>
      </c>
      <c r="AC65">
        <v>15.763157844543457</v>
      </c>
      <c r="AD65">
        <v>0</v>
      </c>
      <c r="AE65">
        <v>0</v>
      </c>
      <c r="AF65">
        <v>0</v>
      </c>
      <c r="AG65">
        <v>9.6</v>
      </c>
      <c r="AH65">
        <v>0</v>
      </c>
      <c r="AI65">
        <v>21</v>
      </c>
      <c r="AJ65">
        <v>1.1000000000000001</v>
      </c>
      <c r="AK65">
        <v>0.5</v>
      </c>
      <c r="AL65">
        <v>1.1000000000000001</v>
      </c>
      <c r="AM65">
        <v>42.3</v>
      </c>
      <c r="AN65">
        <v>312.5</v>
      </c>
      <c r="AO65">
        <v>48.2</v>
      </c>
      <c r="AP65">
        <v>22.1</v>
      </c>
      <c r="AQ65">
        <v>101</v>
      </c>
      <c r="AR65">
        <v>63</v>
      </c>
      <c r="AS65">
        <v>776</v>
      </c>
      <c r="AT65">
        <v>2.8330000000000002</v>
      </c>
      <c r="AU65">
        <v>5510</v>
      </c>
      <c r="AV65" s="48">
        <v>10313.341644204851</v>
      </c>
      <c r="AW65" s="48">
        <v>9751.519243754221</v>
      </c>
      <c r="AX65">
        <v>0</v>
      </c>
      <c r="AY65">
        <v>111.12754821777344</v>
      </c>
      <c r="AZ65">
        <v>0</v>
      </c>
      <c r="BA65">
        <v>0</v>
      </c>
      <c r="BB65">
        <v>0</v>
      </c>
      <c r="BC65">
        <v>1</v>
      </c>
      <c r="BD65">
        <v>1</v>
      </c>
      <c r="BE65">
        <v>51.980197906494141</v>
      </c>
      <c r="BF65">
        <v>64.5367431640625</v>
      </c>
      <c r="BG65">
        <v>346.15383911132813</v>
      </c>
      <c r="BH65">
        <v>11601.541015625</v>
      </c>
      <c r="BI65">
        <v>17565.693359375</v>
      </c>
      <c r="BJ65">
        <v>2.8443870544433594</v>
      </c>
      <c r="BK65">
        <v>-10.843589782714844</v>
      </c>
      <c r="BL65">
        <v>31.94444465637207</v>
      </c>
      <c r="BM65">
        <v>-0.63291138410568237</v>
      </c>
      <c r="BN65">
        <v>170.88888549804688</v>
      </c>
      <c r="BO65">
        <v>-6.0291796922683716E-2</v>
      </c>
      <c r="BP65">
        <v>20765.92578125</v>
      </c>
      <c r="BQ65">
        <v>43.376846313476563</v>
      </c>
      <c r="BS65">
        <v>0.60308736562728882</v>
      </c>
      <c r="BT65">
        <v>0.4606805145740509</v>
      </c>
      <c r="BU65">
        <v>2.5135376453399658</v>
      </c>
      <c r="BV65">
        <v>143.78080749511719</v>
      </c>
      <c r="BW65">
        <v>556.21112060546875</v>
      </c>
      <c r="BX65">
        <v>0</v>
      </c>
      <c r="BY65">
        <v>1</v>
      </c>
      <c r="BZ65">
        <v>7430.28857421875</v>
      </c>
      <c r="CA65">
        <v>4907.4521484375</v>
      </c>
      <c r="CB65">
        <v>1.2688919305801392</v>
      </c>
      <c r="CC65">
        <v>11.460437774658203</v>
      </c>
      <c r="CD65">
        <v>39.490444183349609</v>
      </c>
      <c r="CE65">
        <v>4.3723554611206055</v>
      </c>
      <c r="CF65">
        <v>7.4753174781799316</v>
      </c>
      <c r="CG65">
        <v>0.21156558394432068</v>
      </c>
      <c r="CH65">
        <v>1.7630465030670166</v>
      </c>
      <c r="CI65">
        <v>9238.25</v>
      </c>
      <c r="CJ65" s="48">
        <v>1483</v>
      </c>
      <c r="CK65" s="25">
        <f>ABS(J65-'PO_valitsin (FI)'!$D$8)</f>
        <v>0</v>
      </c>
      <c r="CR65" s="67">
        <f>ABS(Q65-'PO_valitsin (FI)'!$E$8)</f>
        <v>11.500000000000014</v>
      </c>
      <c r="EN65" s="7">
        <f>ABS(BO65-'PO_valitsin (FI)'!$F$8)</f>
        <v>0.3220687210559845</v>
      </c>
      <c r="EO65" s="7">
        <f>ABS(BP65-'PO_valitsin (FI)'!$G$8)</f>
        <v>2308.470703125</v>
      </c>
      <c r="ES65" s="7">
        <f>ABS(BT65-'PO_valitsin (FI)'!$H$8)</f>
        <v>0.27251662313938141</v>
      </c>
      <c r="FI65" s="7">
        <f>ABS(CJ65-'PO_valitsin (FI)'!$J$8)</f>
        <v>448</v>
      </c>
      <c r="FJ65" s="3">
        <f>IF($B65='PO_valitsin (FI)'!$C$8,100000,PO!CK65/PO!J$297*'PO_valitsin (FI)'!D$5)</f>
        <v>0</v>
      </c>
      <c r="FQ65" s="3">
        <f>IF($B65='PO_valitsin (FI)'!$C$8,100000,PO!CR65/PO!Q$297*'PO_valitsin (FI)'!E$5)</f>
        <v>5.4390623881731347E-2</v>
      </c>
      <c r="HM65" s="3">
        <f>IF($B65='PO_valitsin (FI)'!$C$8,100000,PO!EN65/PO!BO$297*'PO_valitsin (FI)'!F$5)</f>
        <v>2.6700933236611376E-2</v>
      </c>
      <c r="HN65" s="3">
        <f>IF($B65='PO_valitsin (FI)'!$C$8,100000,PO!EO65/PO!BP$297*'PO_valitsin (FI)'!G$5)</f>
        <v>8.165151524469523E-2</v>
      </c>
      <c r="HR65" s="3">
        <f>IF($B65='PO_valitsin (FI)'!$C$8,100000,PO!ES65/PO!BT$297*'PO_valitsin (FI)'!H$5)</f>
        <v>4.0690434074541482E-2</v>
      </c>
      <c r="IF65" s="3">
        <f>IF($B65='PO_valitsin (FI)'!$C$8,100000,PO!FG65/PO!CH$297*'PO_valitsin (FI)'!I$5)</f>
        <v>0</v>
      </c>
      <c r="IH65" s="3">
        <f>IF($B65='PO_valitsin (FI)'!$C$8,100000,PO!FI65/PO!CJ$297*'PO_valitsin (FI)'!J$5)</f>
        <v>4.3678405669851476E-2</v>
      </c>
      <c r="II65" s="49">
        <f t="shared" si="0"/>
        <v>0.24711191840743091</v>
      </c>
      <c r="IJ65" s="13">
        <f t="shared" si="1"/>
        <v>9</v>
      </c>
      <c r="IK65" s="14">
        <f t="shared" si="3"/>
        <v>6.3000000000000035E-9</v>
      </c>
      <c r="IL65" s="68" t="str">
        <f t="shared" si="2"/>
        <v>Kalajoki</v>
      </c>
    </row>
    <row r="66" spans="1:246" x14ac:dyDescent="0.2">
      <c r="A66">
        <v>2019</v>
      </c>
      <c r="B66" t="s">
        <v>308</v>
      </c>
      <c r="C66" t="s">
        <v>309</v>
      </c>
      <c r="D66" t="s">
        <v>232</v>
      </c>
      <c r="E66" t="s">
        <v>233</v>
      </c>
      <c r="F66" t="s">
        <v>87</v>
      </c>
      <c r="G66" t="s">
        <v>88</v>
      </c>
      <c r="H66" t="s">
        <v>143</v>
      </c>
      <c r="I66" t="s">
        <v>144</v>
      </c>
      <c r="J66">
        <v>41.900001525878906</v>
      </c>
      <c r="K66">
        <v>658.07000732421875</v>
      </c>
      <c r="L66">
        <v>123.59999847412109</v>
      </c>
      <c r="M66">
        <v>31868</v>
      </c>
      <c r="N66">
        <v>48.400001525878906</v>
      </c>
      <c r="O66">
        <v>0.60000002384185791</v>
      </c>
      <c r="P66">
        <v>115</v>
      </c>
      <c r="Q66">
        <v>85.9</v>
      </c>
      <c r="R66">
        <v>7</v>
      </c>
      <c r="S66">
        <v>303</v>
      </c>
      <c r="T66">
        <v>0</v>
      </c>
      <c r="U66">
        <v>4112.6000000000004</v>
      </c>
      <c r="V66">
        <v>13.28</v>
      </c>
      <c r="W66">
        <v>911</v>
      </c>
      <c r="X66">
        <v>84</v>
      </c>
      <c r="Y66">
        <v>720</v>
      </c>
      <c r="Z66">
        <v>55</v>
      </c>
      <c r="AA66">
        <v>511</v>
      </c>
      <c r="AB66">
        <v>1663</v>
      </c>
      <c r="AC66">
        <v>18.228570938110352</v>
      </c>
      <c r="AD66">
        <v>0.4</v>
      </c>
      <c r="AE66">
        <v>0.6</v>
      </c>
      <c r="AF66">
        <v>1</v>
      </c>
      <c r="AG66">
        <v>4.5999999999999996</v>
      </c>
      <c r="AH66">
        <v>0</v>
      </c>
      <c r="AI66">
        <v>21</v>
      </c>
      <c r="AJ66">
        <v>0.93</v>
      </c>
      <c r="AK66">
        <v>0.43</v>
      </c>
      <c r="AL66">
        <v>1.03</v>
      </c>
      <c r="AM66">
        <v>57.6</v>
      </c>
      <c r="AN66">
        <v>407.4</v>
      </c>
      <c r="AO66">
        <v>41.8</v>
      </c>
      <c r="AP66">
        <v>35</v>
      </c>
      <c r="AQ66">
        <v>59</v>
      </c>
      <c r="AR66">
        <v>28</v>
      </c>
      <c r="AS66">
        <v>168</v>
      </c>
      <c r="AT66">
        <v>3.6669999999999998</v>
      </c>
      <c r="AU66">
        <v>6237</v>
      </c>
      <c r="AV66" s="48">
        <v>8632.6557037420698</v>
      </c>
      <c r="AW66" s="48">
        <v>8776.3401501423759</v>
      </c>
      <c r="AX66">
        <v>1</v>
      </c>
      <c r="AY66">
        <v>16.746625900268555</v>
      </c>
      <c r="AZ66">
        <v>0</v>
      </c>
      <c r="BA66">
        <v>0</v>
      </c>
      <c r="BB66">
        <v>0</v>
      </c>
      <c r="BC66">
        <v>0</v>
      </c>
      <c r="BD66">
        <v>1</v>
      </c>
      <c r="BE66">
        <v>98.059005737304688</v>
      </c>
      <c r="BF66">
        <v>73.810890197753906</v>
      </c>
      <c r="BG66">
        <v>817.81915283203125</v>
      </c>
      <c r="BH66">
        <v>11016.1484375</v>
      </c>
      <c r="BI66">
        <v>14775.4140625</v>
      </c>
      <c r="BJ66">
        <v>4.0776205062866211</v>
      </c>
      <c r="BK66">
        <v>-1.4667874574661255</v>
      </c>
      <c r="BL66">
        <v>21.852731704711914</v>
      </c>
      <c r="BM66">
        <v>-3.3632287979125977</v>
      </c>
      <c r="BN66">
        <v>279.07144165039063</v>
      </c>
      <c r="BO66">
        <v>1.0678650081157683</v>
      </c>
      <c r="BP66">
        <v>24863.537109375</v>
      </c>
      <c r="BQ66">
        <v>22.739057540893555</v>
      </c>
      <c r="BS66">
        <v>0.59988075494766235</v>
      </c>
      <c r="BT66">
        <v>0.24162168800830841</v>
      </c>
      <c r="BU66">
        <v>2.4507343769073486</v>
      </c>
      <c r="BV66">
        <v>84.379318237304688</v>
      </c>
      <c r="BW66">
        <v>276.67251586914063</v>
      </c>
      <c r="BX66">
        <v>0</v>
      </c>
      <c r="BY66">
        <v>1</v>
      </c>
      <c r="BZ66">
        <v>8510.638671875</v>
      </c>
      <c r="CA66">
        <v>6345.30126953125</v>
      </c>
      <c r="CB66">
        <v>1.3524538278579712</v>
      </c>
      <c r="CC66">
        <v>11.547634124755859</v>
      </c>
      <c r="CD66">
        <v>43.155452728271484</v>
      </c>
      <c r="CE66">
        <v>4.9456520080566406</v>
      </c>
      <c r="CF66">
        <v>15.65217399597168</v>
      </c>
      <c r="CG66">
        <v>0</v>
      </c>
      <c r="CH66">
        <v>1.1141303777694702</v>
      </c>
      <c r="CI66">
        <v>8914.64453125</v>
      </c>
      <c r="CJ66" s="48">
        <v>3862</v>
      </c>
      <c r="CK66" s="25">
        <f>ABS(J66-'PO_valitsin (FI)'!$D$8)</f>
        <v>2.2999992370605469</v>
      </c>
      <c r="CR66" s="67">
        <f>ABS(Q66-'PO_valitsin (FI)'!$E$8)</f>
        <v>1.9000000000000057</v>
      </c>
      <c r="EN66" s="7">
        <f>ABS(BO66-'PO_valitsin (FI)'!$F$8)</f>
        <v>0.80608808398246756</v>
      </c>
      <c r="EO66" s="7">
        <f>ABS(BP66-'PO_valitsin (FI)'!$G$8)</f>
        <v>1789.140625</v>
      </c>
      <c r="ES66" s="7">
        <f>ABS(BT66-'PO_valitsin (FI)'!$H$8)</f>
        <v>5.3457796573638916E-2</v>
      </c>
      <c r="FI66" s="7">
        <f>ABS(CJ66-'PO_valitsin (FI)'!$J$8)</f>
        <v>1931</v>
      </c>
      <c r="FJ66" s="3">
        <f>IF($B66='PO_valitsin (FI)'!$C$8,100000,PO!CK66/PO!J$297*'PO_valitsin (FI)'!D$5)</f>
        <v>0.10526851342946275</v>
      </c>
      <c r="FQ66" s="3">
        <f>IF($B66='PO_valitsin (FI)'!$C$8,100000,PO!CR66/PO!Q$297*'PO_valitsin (FI)'!E$5)</f>
        <v>8.9862769891556303E-3</v>
      </c>
      <c r="HM66" s="3">
        <f>IF($B66='PO_valitsin (FI)'!$C$8,100000,PO!EN66/PO!BO$297*'PO_valitsin (FI)'!F$5)</f>
        <v>6.6828296900966366E-2</v>
      </c>
      <c r="HN66" s="3">
        <f>IF($B66='PO_valitsin (FI)'!$C$8,100000,PO!EO66/PO!BP$297*'PO_valitsin (FI)'!G$5)</f>
        <v>6.3282606454278537E-2</v>
      </c>
      <c r="HR66" s="3">
        <f>IF($B66='PO_valitsin (FI)'!$C$8,100000,PO!ES66/PO!BT$297*'PO_valitsin (FI)'!H$5)</f>
        <v>7.981975272522604E-3</v>
      </c>
      <c r="IF66" s="3">
        <f>IF($B66='PO_valitsin (FI)'!$C$8,100000,PO!FG66/PO!CH$297*'PO_valitsin (FI)'!I$5)</f>
        <v>0</v>
      </c>
      <c r="IH66" s="3">
        <f>IF($B66='PO_valitsin (FI)'!$C$8,100000,PO!FI66/PO!CJ$297*'PO_valitsin (FI)'!J$5)</f>
        <v>0.18826562801000715</v>
      </c>
      <c r="II66" s="49">
        <f t="shared" si="0"/>
        <v>0.44061330345639305</v>
      </c>
      <c r="IJ66" s="13">
        <f t="shared" si="1"/>
        <v>40</v>
      </c>
      <c r="IK66" s="14">
        <f t="shared" si="3"/>
        <v>6.4000000000000035E-9</v>
      </c>
      <c r="IL66" s="68" t="str">
        <f t="shared" si="2"/>
        <v>Kangasala</v>
      </c>
    </row>
    <row r="67" spans="1:246" x14ac:dyDescent="0.2">
      <c r="A67">
        <v>2019</v>
      </c>
      <c r="B67" t="s">
        <v>310</v>
      </c>
      <c r="C67" t="s">
        <v>311</v>
      </c>
      <c r="D67" t="s">
        <v>215</v>
      </c>
      <c r="E67" t="s">
        <v>216</v>
      </c>
      <c r="F67" t="s">
        <v>131</v>
      </c>
      <c r="G67" t="s">
        <v>132</v>
      </c>
      <c r="H67" t="s">
        <v>103</v>
      </c>
      <c r="I67" t="s">
        <v>104</v>
      </c>
      <c r="J67">
        <v>51.799999237060547</v>
      </c>
      <c r="K67">
        <v>1068.8399658203125</v>
      </c>
      <c r="L67">
        <v>189.19999694824219</v>
      </c>
      <c r="M67">
        <v>5356</v>
      </c>
      <c r="N67">
        <v>5</v>
      </c>
      <c r="O67">
        <v>-1.7999999523162842</v>
      </c>
      <c r="P67">
        <v>-6</v>
      </c>
      <c r="Q67">
        <v>50.6</v>
      </c>
      <c r="R67">
        <v>10</v>
      </c>
      <c r="S67">
        <v>378</v>
      </c>
      <c r="T67">
        <v>0</v>
      </c>
      <c r="U67">
        <v>3456.5</v>
      </c>
      <c r="V67">
        <v>11.04</v>
      </c>
      <c r="W67">
        <v>1383</v>
      </c>
      <c r="X67">
        <v>1012</v>
      </c>
      <c r="Y67">
        <v>593</v>
      </c>
      <c r="Z67">
        <v>802</v>
      </c>
      <c r="AA67">
        <v>498</v>
      </c>
      <c r="AB67">
        <v>1521</v>
      </c>
      <c r="AC67">
        <v>11.55555534362793</v>
      </c>
      <c r="AD67">
        <v>0</v>
      </c>
      <c r="AE67">
        <v>0</v>
      </c>
      <c r="AF67">
        <v>0</v>
      </c>
      <c r="AG67">
        <v>4.8</v>
      </c>
      <c r="AH67">
        <v>0</v>
      </c>
      <c r="AI67">
        <v>20.75</v>
      </c>
      <c r="AJ67">
        <v>0.93</v>
      </c>
      <c r="AK67">
        <v>0.45</v>
      </c>
      <c r="AL67">
        <v>1.05</v>
      </c>
      <c r="AM67">
        <v>75.3</v>
      </c>
      <c r="AN67">
        <v>291.3</v>
      </c>
      <c r="AO67">
        <v>45</v>
      </c>
      <c r="AP67">
        <v>21.7</v>
      </c>
      <c r="AQ67">
        <v>100</v>
      </c>
      <c r="AR67">
        <v>41</v>
      </c>
      <c r="AS67">
        <v>638</v>
      </c>
      <c r="AT67">
        <v>2.1669999999999998</v>
      </c>
      <c r="AU67">
        <v>11103</v>
      </c>
      <c r="AV67" s="48">
        <v>11093.863267670915</v>
      </c>
      <c r="AW67" s="48">
        <v>10672.853828306264</v>
      </c>
      <c r="AX67">
        <v>1</v>
      </c>
      <c r="AY67">
        <v>54.458999633789063</v>
      </c>
      <c r="AZ67">
        <v>0</v>
      </c>
      <c r="BA67">
        <v>0</v>
      </c>
      <c r="BB67">
        <v>0</v>
      </c>
      <c r="BC67">
        <v>0</v>
      </c>
      <c r="BD67">
        <v>1</v>
      </c>
      <c r="BE67">
        <v>82.911392211914063</v>
      </c>
      <c r="BF67">
        <v>100</v>
      </c>
      <c r="BG67">
        <v>121.07623291015625</v>
      </c>
      <c r="BH67">
        <v>8617.25</v>
      </c>
      <c r="BI67">
        <v>9855.9423828125</v>
      </c>
      <c r="BJ67">
        <v>3.1351568698883057</v>
      </c>
      <c r="BK67">
        <v>-1.8143845796585083</v>
      </c>
      <c r="BL67">
        <v>23.333333969116211</v>
      </c>
      <c r="BM67">
        <v>-11.363636016845703</v>
      </c>
      <c r="BN67">
        <v>78.5</v>
      </c>
      <c r="BO67">
        <v>-0.97858482003211977</v>
      </c>
      <c r="BP67">
        <v>20361.076171875</v>
      </c>
      <c r="BQ67">
        <v>49.809051513671875</v>
      </c>
      <c r="BS67">
        <v>0.60866320133209229</v>
      </c>
      <c r="BT67">
        <v>0.13069455325603485</v>
      </c>
      <c r="BU67">
        <v>1.3442867994308472</v>
      </c>
      <c r="BV67">
        <v>93.539955139160156</v>
      </c>
      <c r="BW67">
        <v>321.13516235351563</v>
      </c>
      <c r="BX67">
        <v>0</v>
      </c>
      <c r="BY67">
        <v>1</v>
      </c>
      <c r="BZ67">
        <v>7421.52490234375</v>
      </c>
      <c r="CA67">
        <v>6488.7890625</v>
      </c>
      <c r="CB67">
        <v>0.72815531492233276</v>
      </c>
      <c r="CC67">
        <v>7.3188948631286621</v>
      </c>
      <c r="CD67">
        <v>105.12820434570313</v>
      </c>
      <c r="CE67">
        <v>10.204081535339355</v>
      </c>
      <c r="CF67">
        <v>10.204081535339355</v>
      </c>
      <c r="CG67">
        <v>0</v>
      </c>
      <c r="CH67">
        <v>2.5510203838348389</v>
      </c>
      <c r="CI67">
        <v>11498.2958984375</v>
      </c>
      <c r="CJ67" s="48">
        <v>432</v>
      </c>
      <c r="CK67" s="25">
        <f>ABS(J67-'PO_valitsin (FI)'!$D$8)</f>
        <v>7.5999984741210938</v>
      </c>
      <c r="CR67" s="67">
        <f>ABS(Q67-'PO_valitsin (FI)'!$E$8)</f>
        <v>37.20000000000001</v>
      </c>
      <c r="EN67" s="7">
        <f>ABS(BO67-'PO_valitsin (FI)'!$F$8)</f>
        <v>1.2403617441654204</v>
      </c>
      <c r="EO67" s="7">
        <f>ABS(BP67-'PO_valitsin (FI)'!$G$8)</f>
        <v>2713.3203125</v>
      </c>
      <c r="ES67" s="7">
        <f>ABS(BT67-'PO_valitsin (FI)'!$H$8)</f>
        <v>5.7469338178634644E-2</v>
      </c>
      <c r="FI67" s="7">
        <f>ABS(CJ67-'PO_valitsin (FI)'!$J$8)</f>
        <v>1499</v>
      </c>
      <c r="FJ67" s="3">
        <f>IF($B67='PO_valitsin (FI)'!$C$8,100000,PO!CK67/PO!J$297*'PO_valitsin (FI)'!D$5)</f>
        <v>0.34784382905247546</v>
      </c>
      <c r="FQ67" s="3">
        <f>IF($B67='PO_valitsin (FI)'!$C$8,100000,PO!CR67/PO!Q$297*'PO_valitsin (FI)'!E$5)</f>
        <v>0.1759418442087308</v>
      </c>
      <c r="HM67" s="3">
        <f>IF($B67='PO_valitsin (FI)'!$C$8,100000,PO!EN67/PO!BO$297*'PO_valitsin (FI)'!F$5)</f>
        <v>0.10283151996759958</v>
      </c>
      <c r="HN67" s="3">
        <f>IF($B67='PO_valitsin (FI)'!$C$8,100000,PO!EO67/PO!BP$297*'PO_valitsin (FI)'!G$5)</f>
        <v>9.5971204901983354E-2</v>
      </c>
      <c r="HR67" s="3">
        <f>IF($B67='PO_valitsin (FI)'!$C$8,100000,PO!ES67/PO!BT$297*'PO_valitsin (FI)'!H$5)</f>
        <v>8.5809529324353817E-3</v>
      </c>
      <c r="IF67" s="3">
        <f>IF($B67='PO_valitsin (FI)'!$C$8,100000,PO!FG67/PO!CH$297*'PO_valitsin (FI)'!I$5)</f>
        <v>0</v>
      </c>
      <c r="IH67" s="3">
        <f>IF($B67='PO_valitsin (FI)'!$C$8,100000,PO!FI67/PO!CJ$297*'PO_valitsin (FI)'!J$5)</f>
        <v>0.14614716539979322</v>
      </c>
      <c r="II67" s="49">
        <f t="shared" si="0"/>
        <v>0.87731652296301788</v>
      </c>
      <c r="IJ67" s="13">
        <f t="shared" si="1"/>
        <v>161</v>
      </c>
      <c r="IK67" s="14">
        <f t="shared" si="3"/>
        <v>6.5000000000000036E-9</v>
      </c>
      <c r="IL67" s="68" t="str">
        <f t="shared" si="2"/>
        <v>Kangasniemi</v>
      </c>
    </row>
    <row r="68" spans="1:246" x14ac:dyDescent="0.2">
      <c r="A68">
        <v>2019</v>
      </c>
      <c r="B68" t="s">
        <v>312</v>
      </c>
      <c r="C68" t="s">
        <v>313</v>
      </c>
      <c r="D68" t="s">
        <v>289</v>
      </c>
      <c r="E68" t="s">
        <v>290</v>
      </c>
      <c r="F68" t="s">
        <v>149</v>
      </c>
      <c r="G68" t="s">
        <v>150</v>
      </c>
      <c r="H68" t="s">
        <v>89</v>
      </c>
      <c r="I68" t="s">
        <v>90</v>
      </c>
      <c r="J68">
        <v>46.599998474121094</v>
      </c>
      <c r="K68">
        <v>1021</v>
      </c>
      <c r="L68">
        <v>158.39999389648438</v>
      </c>
      <c r="M68">
        <v>12906</v>
      </c>
      <c r="N68">
        <v>12.600000381469727</v>
      </c>
      <c r="O68">
        <v>-1.7999999523162842</v>
      </c>
      <c r="P68">
        <v>-200</v>
      </c>
      <c r="Q68">
        <v>69.400000000000006</v>
      </c>
      <c r="R68">
        <v>11.100000000000001</v>
      </c>
      <c r="S68">
        <v>340</v>
      </c>
      <c r="T68">
        <v>1</v>
      </c>
      <c r="U68">
        <v>3515.7</v>
      </c>
      <c r="V68">
        <v>10.29</v>
      </c>
      <c r="W68">
        <v>1403.93212890625</v>
      </c>
      <c r="X68">
        <v>671.62261962890625</v>
      </c>
      <c r="Y68">
        <v>1199.950927734375</v>
      </c>
      <c r="Z68">
        <v>510</v>
      </c>
      <c r="AA68">
        <v>381</v>
      </c>
      <c r="AB68">
        <v>1080</v>
      </c>
      <c r="AC68">
        <v>16.645282745361328</v>
      </c>
      <c r="AD68">
        <v>0</v>
      </c>
      <c r="AE68">
        <v>1</v>
      </c>
      <c r="AF68">
        <v>1.6</v>
      </c>
      <c r="AG68">
        <v>4.2</v>
      </c>
      <c r="AH68">
        <v>0</v>
      </c>
      <c r="AI68">
        <v>21.5</v>
      </c>
      <c r="AJ68">
        <v>1.2</v>
      </c>
      <c r="AK68">
        <v>0.45</v>
      </c>
      <c r="AL68">
        <v>1.05</v>
      </c>
      <c r="AM68">
        <v>60.1</v>
      </c>
      <c r="AN68">
        <v>310.39999999999998</v>
      </c>
      <c r="AO68">
        <v>47.2</v>
      </c>
      <c r="AP68">
        <v>22.8</v>
      </c>
      <c r="AQ68">
        <v>80</v>
      </c>
      <c r="AR68">
        <v>53</v>
      </c>
      <c r="AS68">
        <v>419</v>
      </c>
      <c r="AT68">
        <v>4.6669999999999998</v>
      </c>
      <c r="AU68">
        <v>10844</v>
      </c>
      <c r="AV68" s="48">
        <v>10403.268846503179</v>
      </c>
      <c r="AW68" s="48">
        <v>9886.2906923429618</v>
      </c>
      <c r="AX68">
        <v>1</v>
      </c>
      <c r="AY68">
        <v>80.020301818847656</v>
      </c>
      <c r="AZ68">
        <v>0</v>
      </c>
      <c r="BA68">
        <v>0</v>
      </c>
      <c r="BB68">
        <v>0</v>
      </c>
      <c r="BC68">
        <v>0</v>
      </c>
      <c r="BD68">
        <v>1</v>
      </c>
      <c r="BE68">
        <v>80.890052795410156</v>
      </c>
      <c r="BF68">
        <v>81.104034423828125</v>
      </c>
      <c r="BG68">
        <v>560.05584716796875</v>
      </c>
      <c r="BH68">
        <v>11170.8603515625</v>
      </c>
      <c r="BI68">
        <v>14143.0947265625</v>
      </c>
      <c r="BJ68">
        <v>3.3342323303222656</v>
      </c>
      <c r="BK68">
        <v>-4.5936555862426758</v>
      </c>
      <c r="BL68">
        <v>28.294572830200195</v>
      </c>
      <c r="BM68">
        <v>-17.94871711730957</v>
      </c>
      <c r="BN68">
        <v>139.22222900390625</v>
      </c>
      <c r="BO68">
        <v>-1.0011012792587279</v>
      </c>
      <c r="BP68">
        <v>21198.486328125</v>
      </c>
      <c r="BQ68">
        <v>41.560836791992188</v>
      </c>
      <c r="BS68">
        <v>0.63009452819824219</v>
      </c>
      <c r="BT68">
        <v>0.1084766760468483</v>
      </c>
      <c r="BU68">
        <v>3.5642337799072266</v>
      </c>
      <c r="BV68">
        <v>74.9263916015625</v>
      </c>
      <c r="BW68">
        <v>337.1300048828125</v>
      </c>
      <c r="BX68">
        <v>0</v>
      </c>
      <c r="BY68">
        <v>2</v>
      </c>
      <c r="BZ68">
        <v>8500</v>
      </c>
      <c r="CA68">
        <v>6713.68701171875</v>
      </c>
      <c r="CB68">
        <v>0.99178677797317505</v>
      </c>
      <c r="CC68">
        <v>8.4766778945922852</v>
      </c>
      <c r="CD68">
        <v>110.9375</v>
      </c>
      <c r="CE68">
        <v>12.705667495727539</v>
      </c>
      <c r="CF68">
        <v>14.533821105957031</v>
      </c>
      <c r="CG68">
        <v>9.140767902135849E-2</v>
      </c>
      <c r="CH68">
        <v>4.2047533988952637</v>
      </c>
      <c r="CI68">
        <v>11921.208984375</v>
      </c>
      <c r="CJ68" s="48">
        <v>1234</v>
      </c>
      <c r="CK68" s="25">
        <f>ABS(J68-'PO_valitsin (FI)'!$D$8)</f>
        <v>2.3999977111816406</v>
      </c>
      <c r="CR68" s="67">
        <f>ABS(Q68-'PO_valitsin (FI)'!$E$8)</f>
        <v>18.400000000000006</v>
      </c>
      <c r="EN68" s="7">
        <f>ABS(BO68-'PO_valitsin (FI)'!$F$8)</f>
        <v>1.2628782033920287</v>
      </c>
      <c r="EO68" s="7">
        <f>ABS(BP68-'PO_valitsin (FI)'!$G$8)</f>
        <v>1875.91015625</v>
      </c>
      <c r="ES68" s="7">
        <f>ABS(BT68-'PO_valitsin (FI)'!$H$8)</f>
        <v>7.9687215387821198E-2</v>
      </c>
      <c r="FI68" s="7">
        <f>ABS(CJ68-'PO_valitsin (FI)'!$J$8)</f>
        <v>697</v>
      </c>
      <c r="FJ68" s="3">
        <f>IF($B68='PO_valitsin (FI)'!$C$8,100000,PO!CK68/PO!J$297*'PO_valitsin (FI)'!D$5)</f>
        <v>0.10984533699806337</v>
      </c>
      <c r="FQ68" s="3">
        <f>IF($B68='PO_valitsin (FI)'!$C$8,100000,PO!CR68/PO!Q$297*'PO_valitsin (FI)'!E$5)</f>
        <v>8.7024998210770074E-2</v>
      </c>
      <c r="HM68" s="3">
        <f>IF($B68='PO_valitsin (FI)'!$C$8,100000,PO!EN68/PO!BO$297*'PO_valitsin (FI)'!F$5)</f>
        <v>0.10469823484932833</v>
      </c>
      <c r="HN68" s="3">
        <f>IF($B68='PO_valitsin (FI)'!$C$8,100000,PO!EO68/PO!BP$297*'PO_valitsin (FI)'!G$5)</f>
        <v>6.6351678846682555E-2</v>
      </c>
      <c r="HR68" s="3">
        <f>IF($B68='PO_valitsin (FI)'!$C$8,100000,PO!ES68/PO!BT$297*'PO_valitsin (FI)'!H$5)</f>
        <v>1.1898383837904494E-2</v>
      </c>
      <c r="IF68" s="3">
        <f>IF($B68='PO_valitsin (FI)'!$C$8,100000,PO!FG68/PO!CH$297*'PO_valitsin (FI)'!I$5)</f>
        <v>0</v>
      </c>
      <c r="IH68" s="3">
        <f>IF($B68='PO_valitsin (FI)'!$C$8,100000,PO!FI68/PO!CJ$297*'PO_valitsin (FI)'!J$5)</f>
        <v>6.7955019535460889E-2</v>
      </c>
      <c r="II68" s="49">
        <f t="shared" ref="II68:II131" si="4">SUM(FJ68:IH68)+IK68</f>
        <v>0.44777365887820969</v>
      </c>
      <c r="IJ68" s="13">
        <f t="shared" ref="IJ68:IJ131" si="5">_xlfn.RANK.EQ(II68,$II$3:$II$295,1)</f>
        <v>44</v>
      </c>
      <c r="IK68" s="14">
        <f t="shared" si="3"/>
        <v>6.6000000000000037E-9</v>
      </c>
      <c r="IL68" s="68" t="str">
        <f t="shared" ref="IL68:IL131" si="6">B68</f>
        <v>Kankaanpää</v>
      </c>
    </row>
    <row r="69" spans="1:246" x14ac:dyDescent="0.2">
      <c r="A69">
        <v>2019</v>
      </c>
      <c r="B69" t="s">
        <v>314</v>
      </c>
      <c r="C69" t="s">
        <v>315</v>
      </c>
      <c r="D69" t="s">
        <v>316</v>
      </c>
      <c r="E69" t="s">
        <v>317</v>
      </c>
      <c r="F69" t="s">
        <v>187</v>
      </c>
      <c r="G69" t="s">
        <v>188</v>
      </c>
      <c r="H69" t="s">
        <v>103</v>
      </c>
      <c r="I69" t="s">
        <v>104</v>
      </c>
      <c r="J69">
        <v>51.5</v>
      </c>
      <c r="K69">
        <v>445.010009765625</v>
      </c>
      <c r="L69">
        <v>208.19999694824219</v>
      </c>
      <c r="M69">
        <v>1339</v>
      </c>
      <c r="N69">
        <v>3</v>
      </c>
      <c r="O69">
        <v>-1</v>
      </c>
      <c r="P69">
        <v>5</v>
      </c>
      <c r="Q69">
        <v>37.1</v>
      </c>
      <c r="R69">
        <v>13.600000000000001</v>
      </c>
      <c r="S69">
        <v>135</v>
      </c>
      <c r="T69">
        <v>0</v>
      </c>
      <c r="U69">
        <v>3214.3</v>
      </c>
      <c r="V69">
        <v>12.53</v>
      </c>
      <c r="W69">
        <v>0</v>
      </c>
      <c r="X69">
        <v>1600</v>
      </c>
      <c r="Y69">
        <v>800</v>
      </c>
      <c r="Z69">
        <v>1367</v>
      </c>
      <c r="AA69">
        <v>672</v>
      </c>
      <c r="AB69">
        <v>2117</v>
      </c>
      <c r="AC69">
        <v>13.448275566101074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21</v>
      </c>
      <c r="AJ69">
        <v>0.95</v>
      </c>
      <c r="AK69">
        <v>0.5</v>
      </c>
      <c r="AL69">
        <v>1.1000000000000001</v>
      </c>
      <c r="AM69">
        <v>62.7</v>
      </c>
      <c r="AN69">
        <v>257.3</v>
      </c>
      <c r="AO69">
        <v>45.5</v>
      </c>
      <c r="AP69">
        <v>16.600000000000001</v>
      </c>
      <c r="AQ69">
        <v>144</v>
      </c>
      <c r="AR69">
        <v>99</v>
      </c>
      <c r="AS69">
        <v>945</v>
      </c>
      <c r="AT69">
        <v>3.3330000000000002</v>
      </c>
      <c r="AU69">
        <v>7385</v>
      </c>
      <c r="AV69" s="48">
        <v>13635.687732342007</v>
      </c>
      <c r="AW69" s="48">
        <v>13572.519083969466</v>
      </c>
      <c r="AX69">
        <v>0</v>
      </c>
      <c r="AY69">
        <v>85.597526550292969</v>
      </c>
      <c r="AZ69">
        <v>0</v>
      </c>
      <c r="BA69">
        <v>0</v>
      </c>
      <c r="BB69">
        <v>0</v>
      </c>
      <c r="BC69">
        <v>0</v>
      </c>
      <c r="BD69">
        <v>1</v>
      </c>
      <c r="BE69">
        <v>100</v>
      </c>
      <c r="BF69">
        <v>100</v>
      </c>
      <c r="BG69">
        <v>490.19607543945313</v>
      </c>
      <c r="BH69">
        <v>9100.291015625</v>
      </c>
      <c r="BI69">
        <v>10226.099609375</v>
      </c>
      <c r="BJ69">
        <v>2.3881254196166992</v>
      </c>
      <c r="BK69">
        <v>-7.1877241134643555E-2</v>
      </c>
      <c r="BL69">
        <v>15.384614944458008</v>
      </c>
      <c r="BM69">
        <v>0</v>
      </c>
      <c r="BN69">
        <v>143</v>
      </c>
      <c r="BO69">
        <v>-4.0033235549926758</v>
      </c>
      <c r="BP69">
        <v>19096.091796875</v>
      </c>
      <c r="BQ69">
        <v>57.102058410644531</v>
      </c>
      <c r="BS69">
        <v>0.63405525684356689</v>
      </c>
      <c r="BT69">
        <v>7.4682600796222687E-2</v>
      </c>
      <c r="BU69">
        <v>1.8670649528503418</v>
      </c>
      <c r="BV69">
        <v>126.21359252929688</v>
      </c>
      <c r="BW69">
        <v>218.07319641113281</v>
      </c>
      <c r="BX69">
        <v>0</v>
      </c>
      <c r="BY69">
        <v>0</v>
      </c>
      <c r="BZ69">
        <v>6411.7646484375</v>
      </c>
      <c r="CA69">
        <v>5705.88232421875</v>
      </c>
      <c r="CB69">
        <v>0.97087377309799194</v>
      </c>
      <c r="CC69">
        <v>8.5884990692138672</v>
      </c>
      <c r="CD69">
        <v>115.38461303710938</v>
      </c>
      <c r="CE69">
        <v>13.043478012084961</v>
      </c>
      <c r="CF69">
        <v>20</v>
      </c>
      <c r="CG69">
        <v>0</v>
      </c>
      <c r="CH69">
        <v>2.6086957454681396</v>
      </c>
      <c r="CI69">
        <v>14841.0302734375</v>
      </c>
      <c r="CJ69" s="48">
        <v>130</v>
      </c>
      <c r="CK69" s="25">
        <f>ABS(J69-'PO_valitsin (FI)'!$D$8)</f>
        <v>7.2999992370605469</v>
      </c>
      <c r="CR69" s="67">
        <f>ABS(Q69-'PO_valitsin (FI)'!$E$8)</f>
        <v>50.70000000000001</v>
      </c>
      <c r="EN69" s="7">
        <f>ABS(BO69-'PO_valitsin (FI)'!$F$8)</f>
        <v>4.2651004791259766</v>
      </c>
      <c r="EO69" s="7">
        <f>ABS(BP69-'PO_valitsin (FI)'!$G$8)</f>
        <v>3978.3046875</v>
      </c>
      <c r="ES69" s="7">
        <f>ABS(BT69-'PO_valitsin (FI)'!$H$8)</f>
        <v>0.11348129063844681</v>
      </c>
      <c r="FI69" s="7">
        <f>ABS(CJ69-'PO_valitsin (FI)'!$J$8)</f>
        <v>1801</v>
      </c>
      <c r="FJ69" s="3">
        <f>IF($B69='PO_valitsin (FI)'!$C$8,100000,PO!CK69/PO!J$297*'PO_valitsin (FI)'!D$5)</f>
        <v>0.33411318375204602</v>
      </c>
      <c r="FQ69" s="3">
        <f>IF($B69='PO_valitsin (FI)'!$C$8,100000,PO!CR69/PO!Q$297*'PO_valitsin (FI)'!E$5)</f>
        <v>0.23979170702641533</v>
      </c>
      <c r="HM69" s="3">
        <f>IF($B69='PO_valitsin (FI)'!$C$8,100000,PO!EN69/PO!BO$297*'PO_valitsin (FI)'!F$5)</f>
        <v>0.35359584987697701</v>
      </c>
      <c r="HN69" s="3">
        <f>IF($B69='PO_valitsin (FI)'!$C$8,100000,PO!EO69/PO!BP$297*'PO_valitsin (FI)'!G$5)</f>
        <v>0.14071419897151691</v>
      </c>
      <c r="HR69" s="3">
        <f>IF($B69='PO_valitsin (FI)'!$C$8,100000,PO!ES69/PO!BT$297*'PO_valitsin (FI)'!H$5)</f>
        <v>1.6944298377922735E-2</v>
      </c>
      <c r="IF69" s="3">
        <f>IF($B69='PO_valitsin (FI)'!$C$8,100000,PO!FG69/PO!CH$297*'PO_valitsin (FI)'!I$5)</f>
        <v>0</v>
      </c>
      <c r="IH69" s="3">
        <f>IF($B69='PO_valitsin (FI)'!$C$8,100000,PO!FI69/PO!CJ$297*'PO_valitsin (FI)'!J$5)</f>
        <v>0.17559109065045203</v>
      </c>
      <c r="II69" s="49">
        <f t="shared" si="4"/>
        <v>1.2607503353553302</v>
      </c>
      <c r="IJ69" s="13">
        <f t="shared" si="5"/>
        <v>228</v>
      </c>
      <c r="IK69" s="14">
        <f t="shared" ref="IK69:IK132" si="7">IK68+0.0000000001</f>
        <v>6.7000000000000037E-9</v>
      </c>
      <c r="IL69" s="68" t="str">
        <f t="shared" si="6"/>
        <v>Kannonkoski</v>
      </c>
    </row>
    <row r="70" spans="1:246" x14ac:dyDescent="0.2">
      <c r="A70">
        <v>2019</v>
      </c>
      <c r="B70" t="s">
        <v>318</v>
      </c>
      <c r="C70" t="s">
        <v>319</v>
      </c>
      <c r="D70" t="s">
        <v>320</v>
      </c>
      <c r="E70" t="s">
        <v>321</v>
      </c>
      <c r="F70" t="s">
        <v>175</v>
      </c>
      <c r="G70" t="s">
        <v>176</v>
      </c>
      <c r="H70" t="s">
        <v>103</v>
      </c>
      <c r="I70" t="s">
        <v>104</v>
      </c>
      <c r="J70">
        <v>43.200000762939453</v>
      </c>
      <c r="K70">
        <v>468.32998657226563</v>
      </c>
      <c r="L70">
        <v>145.69999694824219</v>
      </c>
      <c r="M70">
        <v>5464</v>
      </c>
      <c r="N70">
        <v>11.699999809265137</v>
      </c>
      <c r="O70">
        <v>-0.69999998807907104</v>
      </c>
      <c r="P70">
        <v>-48</v>
      </c>
      <c r="Q70">
        <v>73.5</v>
      </c>
      <c r="R70">
        <v>8.1</v>
      </c>
      <c r="S70">
        <v>144</v>
      </c>
      <c r="T70">
        <v>0</v>
      </c>
      <c r="U70">
        <v>3258.1</v>
      </c>
      <c r="V70">
        <v>10.61</v>
      </c>
      <c r="W70">
        <v>88</v>
      </c>
      <c r="X70">
        <v>555</v>
      </c>
      <c r="Y70">
        <v>774</v>
      </c>
      <c r="Z70">
        <v>322</v>
      </c>
      <c r="AA70">
        <v>475</v>
      </c>
      <c r="AB70">
        <v>1046</v>
      </c>
      <c r="AC70">
        <v>15.080246925354004</v>
      </c>
      <c r="AD70">
        <v>0</v>
      </c>
      <c r="AE70">
        <v>0</v>
      </c>
      <c r="AF70">
        <v>0</v>
      </c>
      <c r="AG70">
        <v>4.3</v>
      </c>
      <c r="AH70">
        <v>0</v>
      </c>
      <c r="AI70">
        <v>21.5</v>
      </c>
      <c r="AJ70">
        <v>1.1499999999999999</v>
      </c>
      <c r="AK70">
        <v>0.55000000000000004</v>
      </c>
      <c r="AL70">
        <v>1</v>
      </c>
      <c r="AM70">
        <v>59</v>
      </c>
      <c r="AN70">
        <v>305.7</v>
      </c>
      <c r="AO70">
        <v>48.4</v>
      </c>
      <c r="AP70">
        <v>20.7</v>
      </c>
      <c r="AQ70">
        <v>51</v>
      </c>
      <c r="AR70">
        <v>45</v>
      </c>
      <c r="AS70">
        <v>808</v>
      </c>
      <c r="AT70">
        <v>2.5</v>
      </c>
      <c r="AU70">
        <v>5705</v>
      </c>
      <c r="AV70" s="48">
        <v>8941.8432956381257</v>
      </c>
      <c r="AW70" s="48">
        <v>8723.9459029435166</v>
      </c>
      <c r="AX70">
        <v>0</v>
      </c>
      <c r="AY70">
        <v>144.82008361816406</v>
      </c>
      <c r="AZ70">
        <v>0</v>
      </c>
      <c r="BA70">
        <v>0</v>
      </c>
      <c r="BB70">
        <v>0</v>
      </c>
      <c r="BC70">
        <v>0</v>
      </c>
      <c r="BD70">
        <v>1</v>
      </c>
      <c r="BE70">
        <v>80.701751708984375</v>
      </c>
      <c r="BF70">
        <v>100</v>
      </c>
      <c r="BG70">
        <v>323.456787109375</v>
      </c>
      <c r="BH70">
        <v>9797.0283203125</v>
      </c>
      <c r="BI70">
        <v>11705.3779296875</v>
      </c>
      <c r="BJ70">
        <v>4.3731698989868164</v>
      </c>
      <c r="BK70">
        <v>-2.8516397476196289</v>
      </c>
      <c r="BL70">
        <v>20.320856094360352</v>
      </c>
      <c r="BM70">
        <v>-22.784811019897461</v>
      </c>
      <c r="BN70">
        <v>156.5</v>
      </c>
      <c r="BO70">
        <v>-1.134204089641571</v>
      </c>
      <c r="BP70">
        <v>20987.611328125</v>
      </c>
      <c r="BQ70">
        <v>43.492664337158203</v>
      </c>
      <c r="BS70">
        <v>0.58382135629653931</v>
      </c>
      <c r="BT70">
        <v>0.43923866748809814</v>
      </c>
      <c r="BU70">
        <v>1.7569546699523926</v>
      </c>
      <c r="BV70">
        <v>88.030746459960938</v>
      </c>
      <c r="BW70">
        <v>378.66030883789063</v>
      </c>
      <c r="BX70">
        <v>0</v>
      </c>
      <c r="BY70">
        <v>1</v>
      </c>
      <c r="BZ70">
        <v>6906.1728515625</v>
      </c>
      <c r="CA70">
        <v>5780.2470703125</v>
      </c>
      <c r="CB70">
        <v>1.1163982152938843</v>
      </c>
      <c r="CC70">
        <v>10.926061630249023</v>
      </c>
      <c r="CD70">
        <v>47.540985107421875</v>
      </c>
      <c r="CE70">
        <v>4.690117359161377</v>
      </c>
      <c r="CF70">
        <v>9.3802347183227539</v>
      </c>
      <c r="CG70">
        <v>0.16750419139862061</v>
      </c>
      <c r="CH70">
        <v>1.5075377225875854</v>
      </c>
      <c r="CI70">
        <v>9171.7294921875</v>
      </c>
      <c r="CJ70" s="48">
        <v>626</v>
      </c>
      <c r="CK70" s="25">
        <f>ABS(J70-'PO_valitsin (FI)'!$D$8)</f>
        <v>1</v>
      </c>
      <c r="CR70" s="67">
        <f>ABS(Q70-'PO_valitsin (FI)'!$E$8)</f>
        <v>14.300000000000011</v>
      </c>
      <c r="EN70" s="7">
        <f>ABS(BO70-'PO_valitsin (FI)'!$F$8)</f>
        <v>1.3959810137748718</v>
      </c>
      <c r="EO70" s="7">
        <f>ABS(BP70-'PO_valitsin (FI)'!$G$8)</f>
        <v>2086.78515625</v>
      </c>
      <c r="ES70" s="7">
        <f>ABS(BT70-'PO_valitsin (FI)'!$H$8)</f>
        <v>0.25107477605342865</v>
      </c>
      <c r="FI70" s="7">
        <f>ABS(CJ70-'PO_valitsin (FI)'!$J$8)</f>
        <v>1305</v>
      </c>
      <c r="FJ70" s="3">
        <f>IF($B70='PO_valitsin (FI)'!$C$8,100000,PO!CK70/PO!J$297*'PO_valitsin (FI)'!D$5)</f>
        <v>4.5768934064516646E-2</v>
      </c>
      <c r="FQ70" s="3">
        <f>IF($B70='PO_valitsin (FI)'!$C$8,100000,PO!CR70/PO!Q$297*'PO_valitsin (FI)'!E$5)</f>
        <v>6.7633558392065904E-2</v>
      </c>
      <c r="HM70" s="3">
        <f>IF($B70='PO_valitsin (FI)'!$C$8,100000,PO!EN70/PO!BO$297*'PO_valitsin (FI)'!F$5)</f>
        <v>0.11573305140023411</v>
      </c>
      <c r="HN70" s="3">
        <f>IF($B70='PO_valitsin (FI)'!$C$8,100000,PO!EO70/PO!BP$297*'PO_valitsin (FI)'!G$5)</f>
        <v>7.3810410401697127E-2</v>
      </c>
      <c r="HR70" s="3">
        <f>IF($B70='PO_valitsin (FI)'!$C$8,100000,PO!ES70/PO!BT$297*'PO_valitsin (FI)'!H$5)</f>
        <v>3.7488875009129452E-2</v>
      </c>
      <c r="IF70" s="3">
        <f>IF($B70='PO_valitsin (FI)'!$C$8,100000,PO!FG70/PO!CH$297*'PO_valitsin (FI)'!I$5)</f>
        <v>0</v>
      </c>
      <c r="IH70" s="3">
        <f>IF($B70='PO_valitsin (FI)'!$C$8,100000,PO!FI70/PO!CJ$297*'PO_valitsin (FI)'!J$5)</f>
        <v>0.12723285580168789</v>
      </c>
      <c r="II70" s="49">
        <f t="shared" si="4"/>
        <v>0.4676676918693311</v>
      </c>
      <c r="IJ70" s="13">
        <f t="shared" si="5"/>
        <v>51</v>
      </c>
      <c r="IK70" s="14">
        <f t="shared" si="7"/>
        <v>6.8000000000000038E-9</v>
      </c>
      <c r="IL70" s="68" t="str">
        <f t="shared" si="6"/>
        <v>Kannus</v>
      </c>
    </row>
    <row r="71" spans="1:246" x14ac:dyDescent="0.2">
      <c r="A71">
        <v>2019</v>
      </c>
      <c r="B71" t="s">
        <v>322</v>
      </c>
      <c r="C71" t="s">
        <v>323</v>
      </c>
      <c r="D71" t="s">
        <v>266</v>
      </c>
      <c r="E71" t="s">
        <v>267</v>
      </c>
      <c r="F71" t="s">
        <v>95</v>
      </c>
      <c r="G71" t="s">
        <v>96</v>
      </c>
      <c r="H71" t="s">
        <v>103</v>
      </c>
      <c r="I71" t="s">
        <v>104</v>
      </c>
      <c r="J71">
        <v>51.900001525878906</v>
      </c>
      <c r="K71">
        <v>185.75999450683594</v>
      </c>
      <c r="L71">
        <v>149.30000305175781</v>
      </c>
      <c r="M71">
        <v>1245</v>
      </c>
      <c r="N71">
        <v>6.6999998092651367</v>
      </c>
      <c r="O71">
        <v>-2.2999999523162842</v>
      </c>
      <c r="P71">
        <v>-12</v>
      </c>
      <c r="Q71">
        <v>39</v>
      </c>
      <c r="R71">
        <v>7.3000000000000007</v>
      </c>
      <c r="S71">
        <v>69</v>
      </c>
      <c r="T71">
        <v>0</v>
      </c>
      <c r="U71">
        <v>3082.7</v>
      </c>
      <c r="V71">
        <v>10.53</v>
      </c>
      <c r="W71">
        <v>800</v>
      </c>
      <c r="X71">
        <v>960</v>
      </c>
      <c r="Y71">
        <v>1280</v>
      </c>
      <c r="Z71">
        <v>1248</v>
      </c>
      <c r="AA71">
        <v>587</v>
      </c>
      <c r="AB71">
        <v>1321</v>
      </c>
      <c r="AC71">
        <v>15.71923828125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22</v>
      </c>
      <c r="AJ71">
        <v>0.93</v>
      </c>
      <c r="AK71">
        <v>0.5</v>
      </c>
      <c r="AL71">
        <v>1</v>
      </c>
      <c r="AM71">
        <v>81.099999999999994</v>
      </c>
      <c r="AN71">
        <v>240.3</v>
      </c>
      <c r="AO71">
        <v>48.9</v>
      </c>
      <c r="AP71">
        <v>13.2</v>
      </c>
      <c r="AQ71">
        <v>153</v>
      </c>
      <c r="AR71">
        <v>101</v>
      </c>
      <c r="AS71">
        <v>714</v>
      </c>
      <c r="AT71">
        <v>2</v>
      </c>
      <c r="AU71">
        <v>10458</v>
      </c>
      <c r="AV71" s="48">
        <v>12306.122448979591</v>
      </c>
      <c r="AW71" s="48">
        <v>10216.216216216217</v>
      </c>
      <c r="AX71">
        <v>0</v>
      </c>
      <c r="AY71">
        <v>87.564956665039063</v>
      </c>
      <c r="AZ71">
        <v>0</v>
      </c>
      <c r="BA71">
        <v>0</v>
      </c>
      <c r="BB71">
        <v>0</v>
      </c>
      <c r="BC71">
        <v>0</v>
      </c>
      <c r="BD71">
        <v>1</v>
      </c>
      <c r="BE71">
        <v>23.255813598632813</v>
      </c>
      <c r="BF71">
        <v>100</v>
      </c>
      <c r="BG71">
        <v>113.20755004882813</v>
      </c>
      <c r="BH71">
        <v>16099.3876953125</v>
      </c>
      <c r="BI71">
        <v>16843.869140625</v>
      </c>
      <c r="BJ71">
        <v>3.4524500370025635</v>
      </c>
      <c r="BK71">
        <v>-8.5429153442382813</v>
      </c>
      <c r="BL71">
        <v>33.333332061767578</v>
      </c>
      <c r="BM71">
        <v>-7.6923074722290039</v>
      </c>
      <c r="BN71">
        <v>53</v>
      </c>
      <c r="BO71">
        <v>-3.5580245971679689</v>
      </c>
      <c r="BP71">
        <v>21243.45703125</v>
      </c>
      <c r="BQ71">
        <v>55.844734191894531</v>
      </c>
      <c r="BS71">
        <v>0.71726906299591064</v>
      </c>
      <c r="BT71">
        <v>1.9277108907699585</v>
      </c>
      <c r="BU71">
        <v>0.72289156913757324</v>
      </c>
      <c r="BV71">
        <v>92.369476318359375</v>
      </c>
      <c r="BW71">
        <v>239.35743713378906</v>
      </c>
      <c r="BX71">
        <v>0</v>
      </c>
      <c r="BY71">
        <v>0</v>
      </c>
      <c r="BZ71">
        <v>13660.376953125</v>
      </c>
      <c r="CA71">
        <v>13056.603515625</v>
      </c>
      <c r="CB71">
        <v>0.96385544538497925</v>
      </c>
      <c r="CC71">
        <v>3.855421781539917</v>
      </c>
      <c r="CD71">
        <v>41.666667938232422</v>
      </c>
      <c r="CE71">
        <v>10.416666984558105</v>
      </c>
      <c r="CF71">
        <v>0</v>
      </c>
      <c r="CG71">
        <v>0</v>
      </c>
      <c r="CH71">
        <v>2.0833332538604736</v>
      </c>
      <c r="CI71">
        <v>12029.17578125</v>
      </c>
      <c r="CJ71" s="48">
        <v>53</v>
      </c>
      <c r="CK71" s="25">
        <f>ABS(J71-'PO_valitsin (FI)'!$D$8)</f>
        <v>7.7000007629394531</v>
      </c>
      <c r="CR71" s="67">
        <f>ABS(Q71-'PO_valitsin (FI)'!$E$8)</f>
        <v>48.800000000000011</v>
      </c>
      <c r="EN71" s="7">
        <f>ABS(BO71-'PO_valitsin (FI)'!$F$8)</f>
        <v>3.8198015213012697</v>
      </c>
      <c r="EO71" s="7">
        <f>ABS(BP71-'PO_valitsin (FI)'!$G$8)</f>
        <v>1830.939453125</v>
      </c>
      <c r="ES71" s="7">
        <f>ABS(BT71-'PO_valitsin (FI)'!$H$8)</f>
        <v>1.739546999335289</v>
      </c>
      <c r="FI71" s="7">
        <f>ABS(CJ71-'PO_valitsin (FI)'!$J$8)</f>
        <v>1878</v>
      </c>
      <c r="FJ71" s="3">
        <f>IF($B71='PO_valitsin (FI)'!$C$8,100000,PO!CK71/PO!J$297*'PO_valitsin (FI)'!D$5)</f>
        <v>0.35242082721570367</v>
      </c>
      <c r="FQ71" s="3">
        <f>IF($B71='PO_valitsin (FI)'!$C$8,100000,PO!CR71/PO!Q$297*'PO_valitsin (FI)'!E$5)</f>
        <v>0.23080543003725973</v>
      </c>
      <c r="HM71" s="3">
        <f>IF($B71='PO_valitsin (FI)'!$C$8,100000,PO!EN71/PO!BO$297*'PO_valitsin (FI)'!F$5)</f>
        <v>0.31667858046867792</v>
      </c>
      <c r="HN71" s="3">
        <f>IF($B71='PO_valitsin (FI)'!$C$8,100000,PO!EO71/PO!BP$297*'PO_valitsin (FI)'!G$5)</f>
        <v>6.4761047418349996E-2</v>
      </c>
      <c r="HR71" s="3">
        <f>IF($B71='PO_valitsin (FI)'!$C$8,100000,PO!ES71/PO!BT$297*'PO_valitsin (FI)'!H$5)</f>
        <v>0.25973799939468789</v>
      </c>
      <c r="IF71" s="3">
        <f>IF($B71='PO_valitsin (FI)'!$C$8,100000,PO!FG71/PO!CH$297*'PO_valitsin (FI)'!I$5)</f>
        <v>0</v>
      </c>
      <c r="IH71" s="3">
        <f>IF($B71='PO_valitsin (FI)'!$C$8,100000,PO!FI71/PO!CJ$297*'PO_valitsin (FI)'!J$5)</f>
        <v>0.18309831662495774</v>
      </c>
      <c r="II71" s="49">
        <f t="shared" si="4"/>
        <v>1.4075022080596369</v>
      </c>
      <c r="IJ71" s="13">
        <f t="shared" si="5"/>
        <v>244</v>
      </c>
      <c r="IK71" s="14">
        <f t="shared" si="7"/>
        <v>6.9000000000000039E-9</v>
      </c>
      <c r="IL71" s="68" t="str">
        <f t="shared" si="6"/>
        <v>Karijoki</v>
      </c>
    </row>
    <row r="72" spans="1:246" x14ac:dyDescent="0.2">
      <c r="A72">
        <v>2019</v>
      </c>
      <c r="B72" t="s">
        <v>324</v>
      </c>
      <c r="C72" t="s">
        <v>325</v>
      </c>
      <c r="D72" t="s">
        <v>141</v>
      </c>
      <c r="E72" t="s">
        <v>142</v>
      </c>
      <c r="F72" t="s">
        <v>119</v>
      </c>
      <c r="G72" t="s">
        <v>120</v>
      </c>
      <c r="H72" t="s">
        <v>89</v>
      </c>
      <c r="I72" t="s">
        <v>90</v>
      </c>
      <c r="J72">
        <v>46</v>
      </c>
      <c r="K72">
        <v>242.36000061035156</v>
      </c>
      <c r="L72">
        <v>145</v>
      </c>
      <c r="M72">
        <v>8714</v>
      </c>
      <c r="N72">
        <v>36</v>
      </c>
      <c r="O72">
        <v>-0.69999998807907104</v>
      </c>
      <c r="P72">
        <v>-21</v>
      </c>
      <c r="Q72">
        <v>85.600000000000009</v>
      </c>
      <c r="R72">
        <v>9.3000000000000007</v>
      </c>
      <c r="S72">
        <v>112</v>
      </c>
      <c r="T72">
        <v>0</v>
      </c>
      <c r="U72">
        <v>3532.2</v>
      </c>
      <c r="V72">
        <v>16.3</v>
      </c>
      <c r="W72">
        <v>1669</v>
      </c>
      <c r="X72">
        <v>77</v>
      </c>
      <c r="Y72">
        <v>961</v>
      </c>
      <c r="Z72">
        <v>191</v>
      </c>
      <c r="AA72">
        <v>573</v>
      </c>
      <c r="AB72">
        <v>2851</v>
      </c>
      <c r="AC72">
        <v>18.75</v>
      </c>
      <c r="AD72">
        <v>0</v>
      </c>
      <c r="AE72">
        <v>0</v>
      </c>
      <c r="AF72">
        <v>2.7</v>
      </c>
      <c r="AG72">
        <v>5.4</v>
      </c>
      <c r="AH72">
        <v>0</v>
      </c>
      <c r="AI72">
        <v>20.75</v>
      </c>
      <c r="AJ72">
        <v>1.1000000000000001</v>
      </c>
      <c r="AK72">
        <v>0.65</v>
      </c>
      <c r="AL72">
        <v>1.25</v>
      </c>
      <c r="AM72">
        <v>53.5</v>
      </c>
      <c r="AN72">
        <v>286.10000000000002</v>
      </c>
      <c r="AO72">
        <v>43.5</v>
      </c>
      <c r="AP72">
        <v>20.7</v>
      </c>
      <c r="AQ72">
        <v>102</v>
      </c>
      <c r="AR72">
        <v>54</v>
      </c>
      <c r="AS72">
        <v>402</v>
      </c>
      <c r="AT72">
        <v>3.3330000000000002</v>
      </c>
      <c r="AU72">
        <v>6115</v>
      </c>
      <c r="AV72" s="48">
        <v>10330.765279917823</v>
      </c>
      <c r="AW72" s="48">
        <v>10554.229372080956</v>
      </c>
      <c r="AX72">
        <v>1</v>
      </c>
      <c r="AY72">
        <v>44.180099487304688</v>
      </c>
      <c r="AZ72">
        <v>0</v>
      </c>
      <c r="BA72">
        <v>0</v>
      </c>
      <c r="BB72">
        <v>0</v>
      </c>
      <c r="BC72">
        <v>0</v>
      </c>
      <c r="BD72">
        <v>1</v>
      </c>
      <c r="BE72">
        <v>91.358024597167969</v>
      </c>
      <c r="BF72">
        <v>76.175552368164063</v>
      </c>
      <c r="BG72">
        <v>824.67535400390625</v>
      </c>
      <c r="BH72">
        <v>13140.7529296875</v>
      </c>
      <c r="BI72">
        <v>16781.97265625</v>
      </c>
      <c r="BJ72">
        <v>2.8364701271057129</v>
      </c>
      <c r="BK72">
        <v>8.4792585372924805</v>
      </c>
      <c r="BL72">
        <v>13.698630332946777</v>
      </c>
      <c r="BM72">
        <v>7.865168571472168</v>
      </c>
      <c r="BN72">
        <v>242.5</v>
      </c>
      <c r="BO72">
        <v>-1.100321352481842</v>
      </c>
      <c r="BP72">
        <v>22877.1328125</v>
      </c>
      <c r="BQ72">
        <v>37.026206970214844</v>
      </c>
      <c r="BS72">
        <v>0.62738120555877686</v>
      </c>
      <c r="BT72">
        <v>0.79182922840118408</v>
      </c>
      <c r="BU72">
        <v>6.0936422348022461</v>
      </c>
      <c r="BV72">
        <v>122.33187866210938</v>
      </c>
      <c r="BW72">
        <v>264.51687622070313</v>
      </c>
      <c r="BX72">
        <v>0</v>
      </c>
      <c r="BY72">
        <v>1</v>
      </c>
      <c r="BZ72">
        <v>8978.3544921875</v>
      </c>
      <c r="CA72">
        <v>7030.30322265625</v>
      </c>
      <c r="CB72">
        <v>1.1016755104064941</v>
      </c>
      <c r="CC72">
        <v>10.006885528564453</v>
      </c>
      <c r="CD72">
        <v>102.08333587646484</v>
      </c>
      <c r="CE72">
        <v>11.238532066345215</v>
      </c>
      <c r="CF72">
        <v>14.793578147888184</v>
      </c>
      <c r="CG72">
        <v>0.34403669834136963</v>
      </c>
      <c r="CH72">
        <v>0.80275231599807739</v>
      </c>
      <c r="CI72">
        <v>10676.4599609375</v>
      </c>
      <c r="CJ72" s="48">
        <v>973</v>
      </c>
      <c r="CK72" s="25">
        <f>ABS(J72-'PO_valitsin (FI)'!$D$8)</f>
        <v>1.7999992370605469</v>
      </c>
      <c r="CR72" s="67">
        <f>ABS(Q72-'PO_valitsin (FI)'!$E$8)</f>
        <v>2.2000000000000028</v>
      </c>
      <c r="EN72" s="7">
        <f>ABS(BO72-'PO_valitsin (FI)'!$F$8)</f>
        <v>1.3620982766151428</v>
      </c>
      <c r="EO72" s="7">
        <f>ABS(BP72-'PO_valitsin (FI)'!$G$8)</f>
        <v>197.263671875</v>
      </c>
      <c r="ES72" s="7">
        <f>ABS(BT72-'PO_valitsin (FI)'!$H$8)</f>
        <v>0.60366533696651459</v>
      </c>
      <c r="FI72" s="7">
        <f>ABS(CJ72-'PO_valitsin (FI)'!$J$8)</f>
        <v>958</v>
      </c>
      <c r="FJ72" s="3">
        <f>IF($B72='PO_valitsin (FI)'!$C$8,100000,PO!CK72/PO!J$297*'PO_valitsin (FI)'!D$5)</f>
        <v>8.2384046397204438E-2</v>
      </c>
      <c r="FQ72" s="3">
        <f>IF($B72='PO_valitsin (FI)'!$C$8,100000,PO!CR72/PO!Q$297*'PO_valitsin (FI)'!E$5)</f>
        <v>1.0405162829548604E-2</v>
      </c>
      <c r="HM72" s="3">
        <f>IF($B72='PO_valitsin (FI)'!$C$8,100000,PO!EN72/PO!BO$297*'PO_valitsin (FI)'!F$5)</f>
        <v>0.1129240213900882</v>
      </c>
      <c r="HN72" s="3">
        <f>IF($B72='PO_valitsin (FI)'!$C$8,100000,PO!EO72/PO!BP$297*'PO_valitsin (FI)'!G$5)</f>
        <v>6.9772935344260935E-3</v>
      </c>
      <c r="HR72" s="3">
        <f>IF($B72='PO_valitsin (FI)'!$C$8,100000,PO!ES72/PO!BT$297*'PO_valitsin (FI)'!H$5)</f>
        <v>9.0135435827555468E-2</v>
      </c>
      <c r="IF72" s="3">
        <f>IF($B72='PO_valitsin (FI)'!$C$8,100000,PO!FG72/PO!CH$297*'PO_valitsin (FI)'!I$5)</f>
        <v>0</v>
      </c>
      <c r="IH72" s="3">
        <f>IF($B72='PO_valitsin (FI)'!$C$8,100000,PO!FI72/PO!CJ$297*'PO_valitsin (FI)'!J$5)</f>
        <v>9.3401590695798467E-2</v>
      </c>
      <c r="II72" s="49">
        <f t="shared" si="4"/>
        <v>0.39622755767462126</v>
      </c>
      <c r="IJ72" s="13">
        <f t="shared" si="5"/>
        <v>34</v>
      </c>
      <c r="IK72" s="14">
        <f t="shared" si="7"/>
        <v>7.000000000000004E-9</v>
      </c>
      <c r="IL72" s="68" t="str">
        <f t="shared" si="6"/>
        <v>Karkkila</v>
      </c>
    </row>
    <row r="73" spans="1:246" x14ac:dyDescent="0.2">
      <c r="A73">
        <v>2019</v>
      </c>
      <c r="B73" t="s">
        <v>326</v>
      </c>
      <c r="C73" t="s">
        <v>327</v>
      </c>
      <c r="D73" t="s">
        <v>316</v>
      </c>
      <c r="E73" t="s">
        <v>317</v>
      </c>
      <c r="F73" t="s">
        <v>187</v>
      </c>
      <c r="G73" t="s">
        <v>188</v>
      </c>
      <c r="H73" t="s">
        <v>103</v>
      </c>
      <c r="I73" t="s">
        <v>104</v>
      </c>
      <c r="J73">
        <v>50.299999237060547</v>
      </c>
      <c r="K73">
        <v>887.07000732421875</v>
      </c>
      <c r="L73">
        <v>189.19999694824219</v>
      </c>
      <c r="M73">
        <v>3949</v>
      </c>
      <c r="N73">
        <v>4.5</v>
      </c>
      <c r="O73">
        <v>-2</v>
      </c>
      <c r="P73">
        <v>-63</v>
      </c>
      <c r="Q73">
        <v>50.6</v>
      </c>
      <c r="R73">
        <v>14.200000000000001</v>
      </c>
      <c r="S73">
        <v>260</v>
      </c>
      <c r="T73">
        <v>0</v>
      </c>
      <c r="U73">
        <v>3174.7</v>
      </c>
      <c r="V73">
        <v>12.53</v>
      </c>
      <c r="W73">
        <v>426</v>
      </c>
      <c r="X73">
        <v>262</v>
      </c>
      <c r="Y73">
        <v>656</v>
      </c>
      <c r="Z73">
        <v>797</v>
      </c>
      <c r="AA73">
        <v>491</v>
      </c>
      <c r="AB73">
        <v>970</v>
      </c>
      <c r="AC73">
        <v>15.510638236999512</v>
      </c>
      <c r="AD73">
        <v>0</v>
      </c>
      <c r="AE73">
        <v>0</v>
      </c>
      <c r="AF73">
        <v>0</v>
      </c>
      <c r="AG73">
        <v>4.5</v>
      </c>
      <c r="AH73">
        <v>0</v>
      </c>
      <c r="AI73">
        <v>21.5</v>
      </c>
      <c r="AJ73">
        <v>1.03</v>
      </c>
      <c r="AK73">
        <v>0.48</v>
      </c>
      <c r="AL73">
        <v>1.36</v>
      </c>
      <c r="AM73">
        <v>84.4</v>
      </c>
      <c r="AN73">
        <v>280.39999999999998</v>
      </c>
      <c r="AO73">
        <v>46.3</v>
      </c>
      <c r="AP73">
        <v>19.5</v>
      </c>
      <c r="AQ73">
        <v>113</v>
      </c>
      <c r="AR73">
        <v>95</v>
      </c>
      <c r="AS73">
        <v>846</v>
      </c>
      <c r="AT73">
        <v>3.3330000000000002</v>
      </c>
      <c r="AU73">
        <v>8000</v>
      </c>
      <c r="AV73" s="48">
        <v>11027.568922305765</v>
      </c>
      <c r="AW73" s="48">
        <v>10549.93514915694</v>
      </c>
      <c r="AX73">
        <v>0</v>
      </c>
      <c r="AY73">
        <v>85.938804626464844</v>
      </c>
      <c r="AZ73">
        <v>0</v>
      </c>
      <c r="BA73">
        <v>0</v>
      </c>
      <c r="BB73">
        <v>0</v>
      </c>
      <c r="BC73">
        <v>0</v>
      </c>
      <c r="BD73">
        <v>1</v>
      </c>
      <c r="BE73">
        <v>37.599998474121094</v>
      </c>
      <c r="BF73">
        <v>100</v>
      </c>
      <c r="BG73">
        <v>253.24674987792969</v>
      </c>
      <c r="BH73">
        <v>9524.8349609375</v>
      </c>
      <c r="BI73">
        <v>10825.0751953125</v>
      </c>
      <c r="BJ73">
        <v>3.2913649082183838</v>
      </c>
      <c r="BK73">
        <v>14.026037216186523</v>
      </c>
      <c r="BL73">
        <v>24.285715103149414</v>
      </c>
      <c r="BM73">
        <v>-24.324323654174805</v>
      </c>
      <c r="BN73">
        <v>419</v>
      </c>
      <c r="BO73">
        <v>-2.2579567432403564</v>
      </c>
      <c r="BP73">
        <v>19543.5</v>
      </c>
      <c r="BQ73">
        <v>53.945804595947266</v>
      </c>
      <c r="BS73">
        <v>0.62648773193359375</v>
      </c>
      <c r="BT73">
        <v>7.5968600809574127E-2</v>
      </c>
      <c r="BU73">
        <v>1.215497612953186</v>
      </c>
      <c r="BV73">
        <v>109.39478302001953</v>
      </c>
      <c r="BW73">
        <v>238.03494262695313</v>
      </c>
      <c r="BX73">
        <v>0</v>
      </c>
      <c r="BY73">
        <v>1</v>
      </c>
      <c r="BZ73">
        <v>9136.36328125</v>
      </c>
      <c r="CA73">
        <v>8038.9609375</v>
      </c>
      <c r="CB73">
        <v>0.70904028415679932</v>
      </c>
      <c r="CC73">
        <v>9.1922006607055664</v>
      </c>
      <c r="CD73">
        <v>103.57142639160156</v>
      </c>
      <c r="CE73">
        <v>7.713498592376709</v>
      </c>
      <c r="CF73">
        <v>14.600550651550293</v>
      </c>
      <c r="CG73">
        <v>0</v>
      </c>
      <c r="CH73">
        <v>1.3774104118347168</v>
      </c>
      <c r="CI73">
        <v>10832.51171875</v>
      </c>
      <c r="CJ73" s="48">
        <v>391</v>
      </c>
      <c r="CK73" s="25">
        <f>ABS(J73-'PO_valitsin (FI)'!$D$8)</f>
        <v>6.0999984741210938</v>
      </c>
      <c r="CR73" s="67">
        <f>ABS(Q73-'PO_valitsin (FI)'!$E$8)</f>
        <v>37.20000000000001</v>
      </c>
      <c r="EN73" s="7">
        <f>ABS(BO73-'PO_valitsin (FI)'!$F$8)</f>
        <v>2.5197336673736572</v>
      </c>
      <c r="EO73" s="7">
        <f>ABS(BP73-'PO_valitsin (FI)'!$G$8)</f>
        <v>3530.896484375</v>
      </c>
      <c r="ES73" s="7">
        <f>ABS(BT73-'PO_valitsin (FI)'!$H$8)</f>
        <v>0.11219529062509537</v>
      </c>
      <c r="FI73" s="7">
        <f>ABS(CJ73-'PO_valitsin (FI)'!$J$8)</f>
        <v>1540</v>
      </c>
      <c r="FJ73" s="3">
        <f>IF($B73='PO_valitsin (FI)'!$C$8,100000,PO!CK73/PO!J$297*'PO_valitsin (FI)'!D$5)</f>
        <v>0.27919042795570048</v>
      </c>
      <c r="FQ73" s="3">
        <f>IF($B73='PO_valitsin (FI)'!$C$8,100000,PO!CR73/PO!Q$297*'PO_valitsin (FI)'!E$5)</f>
        <v>0.1759418442087308</v>
      </c>
      <c r="HM73" s="3">
        <f>IF($B73='PO_valitsin (FI)'!$C$8,100000,PO!EN73/PO!BO$297*'PO_valitsin (FI)'!F$5)</f>
        <v>0.20889715774321022</v>
      </c>
      <c r="HN73" s="3">
        <f>IF($B73='PO_valitsin (FI)'!$C$8,100000,PO!EO73/PO!BP$297*'PO_valitsin (FI)'!G$5)</f>
        <v>0.12488919514166127</v>
      </c>
      <c r="HR73" s="3">
        <f>IF($B73='PO_valitsin (FI)'!$C$8,100000,PO!ES73/PO!BT$297*'PO_valitsin (FI)'!H$5)</f>
        <v>1.6752281105140175E-2</v>
      </c>
      <c r="IF73" s="3">
        <f>IF($B73='PO_valitsin (FI)'!$C$8,100000,PO!FG73/PO!CH$297*'PO_valitsin (FI)'!I$5)</f>
        <v>0</v>
      </c>
      <c r="IH73" s="3">
        <f>IF($B73='PO_valitsin (FI)'!$C$8,100000,PO!FI73/PO!CJ$297*'PO_valitsin (FI)'!J$5)</f>
        <v>0.15014451949011445</v>
      </c>
      <c r="II73" s="49">
        <f t="shared" si="4"/>
        <v>0.95581543274455738</v>
      </c>
      <c r="IJ73" s="13">
        <f t="shared" si="5"/>
        <v>185</v>
      </c>
      <c r="IK73" s="14">
        <f t="shared" si="7"/>
        <v>7.100000000000004E-9</v>
      </c>
      <c r="IL73" s="68" t="str">
        <f t="shared" si="6"/>
        <v>Karstula</v>
      </c>
    </row>
    <row r="74" spans="1:246" x14ac:dyDescent="0.2">
      <c r="A74">
        <v>2019</v>
      </c>
      <c r="B74" t="s">
        <v>328</v>
      </c>
      <c r="C74" t="s">
        <v>329</v>
      </c>
      <c r="D74" t="s">
        <v>289</v>
      </c>
      <c r="E74" t="s">
        <v>290</v>
      </c>
      <c r="F74" t="s">
        <v>149</v>
      </c>
      <c r="G74" t="s">
        <v>150</v>
      </c>
      <c r="H74" t="s">
        <v>103</v>
      </c>
      <c r="I74" t="s">
        <v>104</v>
      </c>
      <c r="J74">
        <v>50.200000762939453</v>
      </c>
      <c r="K74">
        <v>502.17999267578125</v>
      </c>
      <c r="L74">
        <v>164.69999694824219</v>
      </c>
      <c r="M74">
        <v>2342</v>
      </c>
      <c r="N74">
        <v>4.6999998092651367</v>
      </c>
      <c r="O74">
        <v>-2</v>
      </c>
      <c r="P74">
        <v>-24</v>
      </c>
      <c r="Q74">
        <v>32.6</v>
      </c>
      <c r="R74">
        <v>9.5</v>
      </c>
      <c r="S74">
        <v>169</v>
      </c>
      <c r="T74">
        <v>0</v>
      </c>
      <c r="U74">
        <v>2909.5</v>
      </c>
      <c r="V74">
        <v>10.29</v>
      </c>
      <c r="W74">
        <v>524</v>
      </c>
      <c r="X74">
        <v>1857</v>
      </c>
      <c r="Y74">
        <v>619</v>
      </c>
      <c r="Z74">
        <v>1454</v>
      </c>
      <c r="AA74">
        <v>690</v>
      </c>
      <c r="AB74">
        <v>1057</v>
      </c>
      <c r="AC74">
        <v>14.619047164916992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20.5</v>
      </c>
      <c r="AJ74">
        <v>0.93</v>
      </c>
      <c r="AK74">
        <v>0.41</v>
      </c>
      <c r="AL74">
        <v>0.93</v>
      </c>
      <c r="AM74">
        <v>68.3</v>
      </c>
      <c r="AN74">
        <v>246.4</v>
      </c>
      <c r="AO74">
        <v>49.5</v>
      </c>
      <c r="AP74">
        <v>13.5</v>
      </c>
      <c r="AQ74">
        <v>91</v>
      </c>
      <c r="AR74">
        <v>110</v>
      </c>
      <c r="AS74">
        <v>544</v>
      </c>
      <c r="AT74">
        <v>2.5</v>
      </c>
      <c r="AU74">
        <v>7182</v>
      </c>
      <c r="AV74" s="48">
        <v>15256.988826815643</v>
      </c>
      <c r="AW74" s="48">
        <v>13360.439024390244</v>
      </c>
      <c r="AX74">
        <v>0</v>
      </c>
      <c r="AY74">
        <v>95.359016418457031</v>
      </c>
      <c r="AZ74">
        <v>0</v>
      </c>
      <c r="BA74">
        <v>0</v>
      </c>
      <c r="BB74">
        <v>0</v>
      </c>
      <c r="BC74">
        <v>0</v>
      </c>
      <c r="BD74">
        <v>1</v>
      </c>
      <c r="BE74">
        <v>100</v>
      </c>
      <c r="BF74">
        <v>100</v>
      </c>
      <c r="BG74">
        <v>8.3333330154418945</v>
      </c>
      <c r="BH74">
        <v>10004.880859375</v>
      </c>
      <c r="BI74">
        <v>11615.421875</v>
      </c>
      <c r="BJ74">
        <v>3.4995729923248291</v>
      </c>
      <c r="BK74">
        <v>6.4415574073791504</v>
      </c>
      <c r="BL74">
        <v>26.5625</v>
      </c>
      <c r="BM74">
        <v>10</v>
      </c>
      <c r="BN74">
        <v>203</v>
      </c>
      <c r="BO74">
        <v>-4.8780762672424318</v>
      </c>
      <c r="BP74">
        <v>19714.3828125</v>
      </c>
      <c r="BQ74">
        <v>53.535724639892578</v>
      </c>
      <c r="BS74">
        <v>0.69726729393005371</v>
      </c>
      <c r="BT74">
        <v>4.269854724407196E-2</v>
      </c>
      <c r="BU74">
        <v>2.6046113967895508</v>
      </c>
      <c r="BV74">
        <v>110.16225433349609</v>
      </c>
      <c r="BW74">
        <v>255.33732604980469</v>
      </c>
      <c r="BX74">
        <v>0</v>
      </c>
      <c r="BY74">
        <v>0</v>
      </c>
      <c r="BZ74">
        <v>7933.33349609375</v>
      </c>
      <c r="CA74">
        <v>6833.33349609375</v>
      </c>
      <c r="CB74">
        <v>0.93936806917190552</v>
      </c>
      <c r="CC74">
        <v>6.8744664192199707</v>
      </c>
      <c r="CD74">
        <v>90.909088134765625</v>
      </c>
      <c r="CE74">
        <v>12.422360420227051</v>
      </c>
      <c r="CF74">
        <v>16.770185470581055</v>
      </c>
      <c r="CG74">
        <v>1.8633540868759155</v>
      </c>
      <c r="CH74">
        <v>4.3478260040283203</v>
      </c>
      <c r="CI74">
        <v>15725.8310546875</v>
      </c>
      <c r="CJ74" s="48">
        <v>184</v>
      </c>
      <c r="CK74" s="25">
        <f>ABS(J74-'PO_valitsin (FI)'!$D$8)</f>
        <v>6</v>
      </c>
      <c r="CR74" s="67">
        <f>ABS(Q74-'PO_valitsin (FI)'!$E$8)</f>
        <v>55.20000000000001</v>
      </c>
      <c r="EN74" s="7">
        <f>ABS(BO74-'PO_valitsin (FI)'!$F$8)</f>
        <v>5.1398531913757326</v>
      </c>
      <c r="EO74" s="7">
        <f>ABS(BP74-'PO_valitsin (FI)'!$G$8)</f>
        <v>3360.013671875</v>
      </c>
      <c r="ES74" s="7">
        <f>ABS(BT74-'PO_valitsin (FI)'!$H$8)</f>
        <v>0.14546534419059753</v>
      </c>
      <c r="FI74" s="7">
        <f>ABS(CJ74-'PO_valitsin (FI)'!$J$8)</f>
        <v>1747</v>
      </c>
      <c r="FJ74" s="3">
        <f>IF($B74='PO_valitsin (FI)'!$C$8,100000,PO!CK74/PO!J$297*'PO_valitsin (FI)'!D$5)</f>
        <v>0.27461360438709986</v>
      </c>
      <c r="FQ74" s="3">
        <f>IF($B74='PO_valitsin (FI)'!$C$8,100000,PO!CR74/PO!Q$297*'PO_valitsin (FI)'!E$5)</f>
        <v>0.26107499463231021</v>
      </c>
      <c r="HM74" s="3">
        <f>IF($B74='PO_valitsin (FI)'!$C$8,100000,PO!EN74/PO!BO$297*'PO_valitsin (FI)'!F$5)</f>
        <v>0.42611675067027516</v>
      </c>
      <c r="HN74" s="3">
        <f>IF($B74='PO_valitsin (FI)'!$C$8,100000,PO!EO74/PO!BP$297*'PO_valitsin (FI)'!G$5)</f>
        <v>0.11884500296239207</v>
      </c>
      <c r="HR74" s="3">
        <f>IF($B74='PO_valitsin (FI)'!$C$8,100000,PO!ES74/PO!BT$297*'PO_valitsin (FI)'!H$5)</f>
        <v>2.1719952088539704E-2</v>
      </c>
      <c r="IF74" s="3">
        <f>IF($B74='PO_valitsin (FI)'!$C$8,100000,PO!FG74/PO!CH$297*'PO_valitsin (FI)'!I$5)</f>
        <v>0</v>
      </c>
      <c r="IH74" s="3">
        <f>IF($B74='PO_valitsin (FI)'!$C$8,100000,PO!FI74/PO!CJ$297*'PO_valitsin (FI)'!J$5)</f>
        <v>0.17032628282417528</v>
      </c>
      <c r="II74" s="49">
        <f t="shared" si="4"/>
        <v>1.2726965947647921</v>
      </c>
      <c r="IJ74" s="13">
        <f t="shared" si="5"/>
        <v>230</v>
      </c>
      <c r="IK74" s="14">
        <f t="shared" si="7"/>
        <v>7.2000000000000041E-9</v>
      </c>
      <c r="IL74" s="68" t="str">
        <f t="shared" si="6"/>
        <v>Karvia</v>
      </c>
    </row>
    <row r="75" spans="1:246" x14ac:dyDescent="0.2">
      <c r="A75">
        <v>2019</v>
      </c>
      <c r="B75" t="s">
        <v>330</v>
      </c>
      <c r="C75" t="s">
        <v>331</v>
      </c>
      <c r="D75" t="s">
        <v>332</v>
      </c>
      <c r="E75" t="s">
        <v>254</v>
      </c>
      <c r="F75" t="s">
        <v>333</v>
      </c>
      <c r="G75" t="s">
        <v>334</v>
      </c>
      <c r="H75" t="s">
        <v>143</v>
      </c>
      <c r="I75" t="s">
        <v>144</v>
      </c>
      <c r="J75">
        <v>53.400001525878906</v>
      </c>
      <c r="K75">
        <v>10.630000114440918</v>
      </c>
      <c r="L75">
        <v>180.39999389648438</v>
      </c>
      <c r="M75">
        <v>1246</v>
      </c>
      <c r="N75">
        <v>117.19999694824219</v>
      </c>
      <c r="O75">
        <v>-1.2999999523162842</v>
      </c>
      <c r="P75">
        <v>-5</v>
      </c>
      <c r="Q75">
        <v>99.5</v>
      </c>
      <c r="R75">
        <v>7.6000000000000005</v>
      </c>
      <c r="S75">
        <v>6</v>
      </c>
      <c r="T75">
        <v>0</v>
      </c>
      <c r="U75">
        <v>5104.3</v>
      </c>
      <c r="V75">
        <v>11.43</v>
      </c>
      <c r="W75">
        <v>3714</v>
      </c>
      <c r="X75">
        <v>286</v>
      </c>
      <c r="Y75">
        <v>12429</v>
      </c>
      <c r="Z75">
        <v>161</v>
      </c>
      <c r="AA75">
        <v>1036</v>
      </c>
      <c r="AB75">
        <v>1804</v>
      </c>
      <c r="AC75">
        <v>15.564479827880859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22</v>
      </c>
      <c r="AJ75">
        <v>1.8</v>
      </c>
      <c r="AK75">
        <v>0.9</v>
      </c>
      <c r="AL75">
        <v>2</v>
      </c>
      <c r="AM75">
        <v>84.2</v>
      </c>
      <c r="AN75">
        <v>306</v>
      </c>
      <c r="AO75">
        <v>40.700000000000003</v>
      </c>
      <c r="AP75">
        <v>26.2</v>
      </c>
      <c r="AQ75">
        <v>132</v>
      </c>
      <c r="AR75">
        <v>81</v>
      </c>
      <c r="AS75">
        <v>806</v>
      </c>
      <c r="AT75">
        <v>4.6669999999999998</v>
      </c>
      <c r="AU75">
        <v>26571</v>
      </c>
      <c r="AV75" s="48">
        <v>14655.172413793103</v>
      </c>
      <c r="AW75" s="48">
        <v>14601.769911504425</v>
      </c>
      <c r="AX75">
        <v>1</v>
      </c>
      <c r="AY75">
        <v>81.631614685058594</v>
      </c>
      <c r="AZ75">
        <v>0</v>
      </c>
      <c r="BA75">
        <v>0</v>
      </c>
      <c r="BB75">
        <v>0</v>
      </c>
      <c r="BC75">
        <v>1</v>
      </c>
      <c r="BD75">
        <v>1</v>
      </c>
      <c r="BE75">
        <v>92.307693481445313</v>
      </c>
      <c r="BF75">
        <v>100</v>
      </c>
      <c r="BG75">
        <v>1807.017578125</v>
      </c>
      <c r="BH75">
        <v>11084.71875</v>
      </c>
      <c r="BI75">
        <v>11730.6328125</v>
      </c>
      <c r="BJ75">
        <v>3.8518459796905518</v>
      </c>
      <c r="BK75">
        <v>45.506904602050781</v>
      </c>
      <c r="BL75">
        <v>30</v>
      </c>
      <c r="BM75">
        <v>-22.222221374511719</v>
      </c>
      <c r="BN75">
        <v>28.5</v>
      </c>
      <c r="BO75">
        <v>-2.320543646812439</v>
      </c>
      <c r="BP75">
        <v>25077.607421875</v>
      </c>
      <c r="BQ75">
        <v>22.363338470458984</v>
      </c>
      <c r="BS75">
        <v>0.63964688777923584</v>
      </c>
      <c r="BT75">
        <v>28.8924560546875</v>
      </c>
      <c r="BU75">
        <v>8.1861953735351563</v>
      </c>
      <c r="BV75">
        <v>97.913322448730469</v>
      </c>
      <c r="BW75">
        <v>421.34832763671875</v>
      </c>
      <c r="BX75">
        <v>0</v>
      </c>
      <c r="BY75">
        <v>0</v>
      </c>
      <c r="BZ75">
        <v>9877.193359375</v>
      </c>
      <c r="CA75">
        <v>9333.3330078125</v>
      </c>
      <c r="CB75">
        <v>0.56179773807525635</v>
      </c>
      <c r="CC75">
        <v>4.3338685035705566</v>
      </c>
      <c r="CD75">
        <v>42.857143402099609</v>
      </c>
      <c r="CE75">
        <v>5.5555553436279297</v>
      </c>
      <c r="CF75">
        <v>16.666666030883789</v>
      </c>
      <c r="CG75">
        <v>0</v>
      </c>
      <c r="CH75">
        <v>0</v>
      </c>
      <c r="CI75">
        <v>16687.484375</v>
      </c>
      <c r="CJ75" s="48">
        <v>57</v>
      </c>
      <c r="CK75" s="25">
        <f>ABS(J75-'PO_valitsin (FI)'!$D$8)</f>
        <v>9.2000007629394531</v>
      </c>
      <c r="CR75" s="67">
        <f>ABS(Q75-'PO_valitsin (FI)'!$E$8)</f>
        <v>11.699999999999989</v>
      </c>
      <c r="EN75" s="7">
        <f>ABS(BO75-'PO_valitsin (FI)'!$F$8)</f>
        <v>2.5823205709457397</v>
      </c>
      <c r="EO75" s="7">
        <f>ABS(BP75-'PO_valitsin (FI)'!$G$8)</f>
        <v>2003.2109375</v>
      </c>
      <c r="ES75" s="7">
        <f>ABS(BT75-'PO_valitsin (FI)'!$H$8)</f>
        <v>28.704292163252831</v>
      </c>
      <c r="FI75" s="7">
        <f>ABS(CJ75-'PO_valitsin (FI)'!$J$8)</f>
        <v>1874</v>
      </c>
      <c r="FJ75" s="3">
        <f>IF($B75='PO_valitsin (FI)'!$C$8,100000,PO!CK75/PO!J$297*'PO_valitsin (FI)'!D$5)</f>
        <v>0.4210742283124787</v>
      </c>
      <c r="FQ75" s="3">
        <f>IF($B75='PO_valitsin (FI)'!$C$8,100000,PO!CR75/PO!Q$297*'PO_valitsin (FI)'!E$5)</f>
        <v>5.5336547775326553E-2</v>
      </c>
      <c r="HM75" s="3">
        <f>IF($B75='PO_valitsin (FI)'!$C$8,100000,PO!EN75/PO!BO$297*'PO_valitsin (FI)'!F$5)</f>
        <v>0.21408589115477897</v>
      </c>
      <c r="HN75" s="3">
        <f>IF($B75='PO_valitsin (FI)'!$C$8,100000,PO!EO75/PO!BP$297*'PO_valitsin (FI)'!G$5)</f>
        <v>7.0854357467132506E-2</v>
      </c>
      <c r="HR75" s="3">
        <f>IF($B75='PO_valitsin (FI)'!$C$8,100000,PO!ES75/PO!BT$297*'PO_valitsin (FI)'!H$5)</f>
        <v>4.2859407784744068</v>
      </c>
      <c r="IF75" s="3">
        <f>IF($B75='PO_valitsin (FI)'!$C$8,100000,PO!FG75/PO!CH$297*'PO_valitsin (FI)'!I$5)</f>
        <v>0</v>
      </c>
      <c r="IH75" s="3">
        <f>IF($B75='PO_valitsin (FI)'!$C$8,100000,PO!FI75/PO!CJ$297*'PO_valitsin (FI)'!J$5)</f>
        <v>0.18270833086004837</v>
      </c>
      <c r="II75" s="49">
        <f t="shared" si="4"/>
        <v>5.2300001413441715</v>
      </c>
      <c r="IJ75" s="13">
        <f t="shared" si="5"/>
        <v>272</v>
      </c>
      <c r="IK75" s="14">
        <f t="shared" si="7"/>
        <v>7.3000000000000042E-9</v>
      </c>
      <c r="IL75" s="68" t="str">
        <f t="shared" si="6"/>
        <v>Kaskinen</v>
      </c>
    </row>
    <row r="76" spans="1:246" x14ac:dyDescent="0.2">
      <c r="A76">
        <v>2019</v>
      </c>
      <c r="B76" t="s">
        <v>335</v>
      </c>
      <c r="C76" t="s">
        <v>336</v>
      </c>
      <c r="D76" t="s">
        <v>266</v>
      </c>
      <c r="E76" t="s">
        <v>267</v>
      </c>
      <c r="F76" t="s">
        <v>95</v>
      </c>
      <c r="G76" t="s">
        <v>96</v>
      </c>
      <c r="H76" t="s">
        <v>89</v>
      </c>
      <c r="I76" t="s">
        <v>90</v>
      </c>
      <c r="J76">
        <v>46</v>
      </c>
      <c r="K76">
        <v>1298.989990234375</v>
      </c>
      <c r="L76">
        <v>155.5</v>
      </c>
      <c r="M76">
        <v>13184</v>
      </c>
      <c r="N76">
        <v>10.100000381469727</v>
      </c>
      <c r="O76">
        <v>-1.3999999761581421</v>
      </c>
      <c r="P76">
        <v>-128</v>
      </c>
      <c r="Q76">
        <v>68.3</v>
      </c>
      <c r="R76">
        <v>9.6000000000000014</v>
      </c>
      <c r="S76">
        <v>352</v>
      </c>
      <c r="T76">
        <v>0</v>
      </c>
      <c r="U76">
        <v>3397.9</v>
      </c>
      <c r="V76">
        <v>10.53</v>
      </c>
      <c r="W76">
        <v>817</v>
      </c>
      <c r="X76">
        <v>1017</v>
      </c>
      <c r="Y76">
        <v>1183</v>
      </c>
      <c r="Z76">
        <v>526</v>
      </c>
      <c r="AA76">
        <v>808</v>
      </c>
      <c r="AB76">
        <v>1144</v>
      </c>
      <c r="AC76">
        <v>17.205883026123047</v>
      </c>
      <c r="AD76">
        <v>0</v>
      </c>
      <c r="AE76">
        <v>1.4</v>
      </c>
      <c r="AF76">
        <v>1.8</v>
      </c>
      <c r="AG76">
        <v>6.8</v>
      </c>
      <c r="AH76">
        <v>0</v>
      </c>
      <c r="AI76">
        <v>22</v>
      </c>
      <c r="AJ76">
        <v>0.93</v>
      </c>
      <c r="AK76">
        <v>0.65</v>
      </c>
      <c r="AL76">
        <v>1.2</v>
      </c>
      <c r="AM76">
        <v>64.400000000000006</v>
      </c>
      <c r="AN76">
        <v>295.5</v>
      </c>
      <c r="AO76">
        <v>47.2</v>
      </c>
      <c r="AP76">
        <v>20.9</v>
      </c>
      <c r="AQ76">
        <v>93</v>
      </c>
      <c r="AR76">
        <v>51</v>
      </c>
      <c r="AS76">
        <v>668</v>
      </c>
      <c r="AT76">
        <v>2.1669999999999998</v>
      </c>
      <c r="AU76">
        <v>8781</v>
      </c>
      <c r="AV76" s="48">
        <v>9811.7732558139542</v>
      </c>
      <c r="AW76" s="48">
        <v>10151.572565365668</v>
      </c>
      <c r="AX76">
        <v>0</v>
      </c>
      <c r="AY76">
        <v>79.768348693847656</v>
      </c>
      <c r="AZ76">
        <v>0</v>
      </c>
      <c r="BA76">
        <v>0</v>
      </c>
      <c r="BB76">
        <v>0</v>
      </c>
      <c r="BC76">
        <v>0</v>
      </c>
      <c r="BD76">
        <v>1</v>
      </c>
      <c r="BE76">
        <v>77.568130493164063</v>
      </c>
      <c r="BF76">
        <v>86.413040161132813</v>
      </c>
      <c r="BG76">
        <v>96.774192810058594</v>
      </c>
      <c r="BH76">
        <v>11499.8662109375</v>
      </c>
      <c r="BI76">
        <v>14108.7294921875</v>
      </c>
      <c r="BJ76">
        <v>3.6342232227325439</v>
      </c>
      <c r="BK76">
        <v>7.7073125839233398</v>
      </c>
      <c r="BL76">
        <v>24.340175628662109</v>
      </c>
      <c r="BM76">
        <v>-23.913043975830078</v>
      </c>
      <c r="BN76">
        <v>182</v>
      </c>
      <c r="BO76">
        <v>0.84615087509155273</v>
      </c>
      <c r="BP76">
        <v>20690.21875</v>
      </c>
      <c r="BQ76">
        <v>47.00634765625</v>
      </c>
      <c r="BS76">
        <v>0.65844964981079102</v>
      </c>
      <c r="BT76">
        <v>0.28064319491386414</v>
      </c>
      <c r="BU76">
        <v>2.3513350486755371</v>
      </c>
      <c r="BV76">
        <v>58.555824279785156</v>
      </c>
      <c r="BW76">
        <v>251.97209167480469</v>
      </c>
      <c r="BX76">
        <v>0</v>
      </c>
      <c r="BY76">
        <v>2</v>
      </c>
      <c r="BZ76">
        <v>9086.021484375</v>
      </c>
      <c r="CA76">
        <v>7405.9140625</v>
      </c>
      <c r="CB76">
        <v>0.79641991853713989</v>
      </c>
      <c r="CC76">
        <v>9.261225700378418</v>
      </c>
      <c r="CD76">
        <v>134.28572082519531</v>
      </c>
      <c r="CE76">
        <v>10.728910446166992</v>
      </c>
      <c r="CF76">
        <v>12.121212005615234</v>
      </c>
      <c r="CG76">
        <v>0.49140048027038574</v>
      </c>
      <c r="CH76">
        <v>2.9484028816223145</v>
      </c>
      <c r="CI76">
        <v>11018.6689453125</v>
      </c>
      <c r="CJ76" s="48">
        <v>1358</v>
      </c>
      <c r="CK76" s="25">
        <f>ABS(J76-'PO_valitsin (FI)'!$D$8)</f>
        <v>1.7999992370605469</v>
      </c>
      <c r="CR76" s="67">
        <f>ABS(Q76-'PO_valitsin (FI)'!$E$8)</f>
        <v>19.500000000000014</v>
      </c>
      <c r="EN76" s="7">
        <f>ABS(BO76-'PO_valitsin (FI)'!$F$8)</f>
        <v>0.58437395095825195</v>
      </c>
      <c r="EO76" s="7">
        <f>ABS(BP76-'PO_valitsin (FI)'!$G$8)</f>
        <v>2384.177734375</v>
      </c>
      <c r="ES76" s="7">
        <f>ABS(BT76-'PO_valitsin (FI)'!$H$8)</f>
        <v>9.2479303479194641E-2</v>
      </c>
      <c r="FI76" s="7">
        <f>ABS(CJ76-'PO_valitsin (FI)'!$J$8)</f>
        <v>573</v>
      </c>
      <c r="FJ76" s="3">
        <f>IF($B76='PO_valitsin (FI)'!$C$8,100000,PO!CK76/PO!J$297*'PO_valitsin (FI)'!D$5)</f>
        <v>8.2384046397204438E-2</v>
      </c>
      <c r="FQ76" s="3">
        <f>IF($B76='PO_valitsin (FI)'!$C$8,100000,PO!CR76/PO!Q$297*'PO_valitsin (FI)'!E$5)</f>
        <v>9.2227579625544398E-2</v>
      </c>
      <c r="HM76" s="3">
        <f>IF($B76='PO_valitsin (FI)'!$C$8,100000,PO!EN76/PO!BO$297*'PO_valitsin (FI)'!F$5)</f>
        <v>4.8447206542105659E-2</v>
      </c>
      <c r="HN76" s="3">
        <f>IF($B76='PO_valitsin (FI)'!$C$8,100000,PO!EO76/PO!BP$297*'PO_valitsin (FI)'!G$5)</f>
        <v>8.432930266814917E-2</v>
      </c>
      <c r="HR76" s="3">
        <f>IF($B76='PO_valitsin (FI)'!$C$8,100000,PO!ES76/PO!BT$297*'PO_valitsin (FI)'!H$5)</f>
        <v>1.3808416375228047E-2</v>
      </c>
      <c r="IF76" s="3">
        <f>IF($B76='PO_valitsin (FI)'!$C$8,100000,PO!FG76/PO!CH$297*'PO_valitsin (FI)'!I$5)</f>
        <v>0</v>
      </c>
      <c r="IH76" s="3">
        <f>IF($B76='PO_valitsin (FI)'!$C$8,100000,PO!FI76/PO!CJ$297*'PO_valitsin (FI)'!J$5)</f>
        <v>5.5865460823269854E-2</v>
      </c>
      <c r="II76" s="49">
        <f t="shared" si="4"/>
        <v>0.37706201983150162</v>
      </c>
      <c r="IJ76" s="13">
        <f t="shared" si="5"/>
        <v>27</v>
      </c>
      <c r="IK76" s="14">
        <f t="shared" si="7"/>
        <v>7.4000000000000042E-9</v>
      </c>
      <c r="IL76" s="68" t="str">
        <f t="shared" si="6"/>
        <v>Kauhajoki</v>
      </c>
    </row>
    <row r="77" spans="1:246" x14ac:dyDescent="0.2">
      <c r="A77">
        <v>2019</v>
      </c>
      <c r="B77" t="s">
        <v>337</v>
      </c>
      <c r="C77" t="s">
        <v>338</v>
      </c>
      <c r="D77" t="s">
        <v>251</v>
      </c>
      <c r="E77" t="s">
        <v>245</v>
      </c>
      <c r="F77" t="s">
        <v>95</v>
      </c>
      <c r="G77" t="s">
        <v>96</v>
      </c>
      <c r="H77" t="s">
        <v>89</v>
      </c>
      <c r="I77" t="s">
        <v>90</v>
      </c>
      <c r="J77">
        <v>46.799999237060547</v>
      </c>
      <c r="K77">
        <v>1313.7900390625</v>
      </c>
      <c r="L77">
        <v>150.69999694824219</v>
      </c>
      <c r="M77">
        <v>15726</v>
      </c>
      <c r="N77">
        <v>12</v>
      </c>
      <c r="O77">
        <v>-1.7999999523162842</v>
      </c>
      <c r="P77">
        <v>-299</v>
      </c>
      <c r="Q77">
        <v>66.5</v>
      </c>
      <c r="R77">
        <v>6.9</v>
      </c>
      <c r="S77">
        <v>508</v>
      </c>
      <c r="T77">
        <v>0</v>
      </c>
      <c r="U77">
        <v>3408.2</v>
      </c>
      <c r="V77">
        <v>10.53</v>
      </c>
      <c r="W77">
        <v>782</v>
      </c>
      <c r="X77">
        <v>474</v>
      </c>
      <c r="Y77">
        <v>646</v>
      </c>
      <c r="Z77">
        <v>662</v>
      </c>
      <c r="AA77">
        <v>672</v>
      </c>
      <c r="AB77">
        <v>1589</v>
      </c>
      <c r="AC77">
        <v>15.911174774169922</v>
      </c>
      <c r="AD77">
        <v>1</v>
      </c>
      <c r="AE77">
        <v>0.7</v>
      </c>
      <c r="AF77">
        <v>1.1000000000000001</v>
      </c>
      <c r="AG77">
        <v>4.9000000000000004</v>
      </c>
      <c r="AH77">
        <v>0</v>
      </c>
      <c r="AI77">
        <v>21.75</v>
      </c>
      <c r="AJ77">
        <v>0.95</v>
      </c>
      <c r="AK77">
        <v>0.55000000000000004</v>
      </c>
      <c r="AL77">
        <v>1.1000000000000001</v>
      </c>
      <c r="AM77">
        <v>44</v>
      </c>
      <c r="AN77">
        <v>303.60000000000002</v>
      </c>
      <c r="AO77">
        <v>44.7</v>
      </c>
      <c r="AP77">
        <v>23.2</v>
      </c>
      <c r="AQ77">
        <v>54</v>
      </c>
      <c r="AR77">
        <v>53</v>
      </c>
      <c r="AS77">
        <v>680</v>
      </c>
      <c r="AT77">
        <v>2.5</v>
      </c>
      <c r="AU77">
        <v>6103</v>
      </c>
      <c r="AV77" s="48">
        <v>9494.0039051603908</v>
      </c>
      <c r="AW77" s="48">
        <v>9434.7193951730151</v>
      </c>
      <c r="AX77">
        <v>0</v>
      </c>
      <c r="AY77">
        <v>73.225517272949219</v>
      </c>
      <c r="AZ77">
        <v>0</v>
      </c>
      <c r="BA77">
        <v>0</v>
      </c>
      <c r="BB77">
        <v>0</v>
      </c>
      <c r="BC77">
        <v>0</v>
      </c>
      <c r="BD77">
        <v>1</v>
      </c>
      <c r="BE77">
        <v>72.471908569335938</v>
      </c>
      <c r="BF77">
        <v>94.513275146484375</v>
      </c>
      <c r="BG77">
        <v>892.018798828125</v>
      </c>
      <c r="BH77">
        <v>16882.736328125</v>
      </c>
      <c r="BI77">
        <v>18910.05078125</v>
      </c>
      <c r="BJ77">
        <v>2.3838229179382324</v>
      </c>
      <c r="BK77">
        <v>-15.303557395935059</v>
      </c>
      <c r="BL77">
        <v>22.822822570800781</v>
      </c>
      <c r="BM77">
        <v>-4.0697674751281738</v>
      </c>
      <c r="BN77">
        <v>173.63636779785156</v>
      </c>
      <c r="BO77">
        <v>-0.52560859471559529</v>
      </c>
      <c r="BP77">
        <v>21204.248046875</v>
      </c>
      <c r="BQ77">
        <v>48.029094696044922</v>
      </c>
      <c r="BS77">
        <v>0.68377208709716797</v>
      </c>
      <c r="BT77">
        <v>0.65496629476547241</v>
      </c>
      <c r="BU77">
        <v>2.9250922203063965</v>
      </c>
      <c r="BV77">
        <v>84.573318481445313</v>
      </c>
      <c r="BW77">
        <v>392.66183471679688</v>
      </c>
      <c r="BX77">
        <v>0</v>
      </c>
      <c r="BY77">
        <v>3</v>
      </c>
      <c r="BZ77">
        <v>8320.4228515625</v>
      </c>
      <c r="CA77">
        <v>7428.40380859375</v>
      </c>
      <c r="CB77">
        <v>1.0492178201675415</v>
      </c>
      <c r="CC77">
        <v>10.50489616394043</v>
      </c>
      <c r="CD77">
        <v>58.787879943847656</v>
      </c>
      <c r="CE77">
        <v>5.6900725364685059</v>
      </c>
      <c r="CF77">
        <v>11.380145072937012</v>
      </c>
      <c r="CG77">
        <v>0.96852302551269531</v>
      </c>
      <c r="CH77">
        <v>2.3002421855926514</v>
      </c>
      <c r="CI77">
        <v>10344.9384765625</v>
      </c>
      <c r="CJ77" s="48">
        <v>1762</v>
      </c>
      <c r="CK77" s="25">
        <f>ABS(J77-'PO_valitsin (FI)'!$D$8)</f>
        <v>2.5999984741210938</v>
      </c>
      <c r="CR77" s="67">
        <f>ABS(Q77-'PO_valitsin (FI)'!$E$8)</f>
        <v>21.300000000000011</v>
      </c>
      <c r="EN77" s="7">
        <f>ABS(BO77-'PO_valitsin (FI)'!$F$8)</f>
        <v>0.78738551884889607</v>
      </c>
      <c r="EO77" s="7">
        <f>ABS(BP77-'PO_valitsin (FI)'!$G$8)</f>
        <v>1870.1484375</v>
      </c>
      <c r="ES77" s="7">
        <f>ABS(BT77-'PO_valitsin (FI)'!$H$8)</f>
        <v>0.46680240333080292</v>
      </c>
      <c r="FI77" s="7">
        <f>ABS(CJ77-'PO_valitsin (FI)'!$J$8)</f>
        <v>169</v>
      </c>
      <c r="FJ77" s="3">
        <f>IF($B77='PO_valitsin (FI)'!$C$8,100000,PO!CK77/PO!J$297*'PO_valitsin (FI)'!D$5)</f>
        <v>0.11899915872989222</v>
      </c>
      <c r="FQ77" s="3">
        <f>IF($B77='PO_valitsin (FI)'!$C$8,100000,PO!CR77/PO!Q$297*'PO_valitsin (FI)'!E$5)</f>
        <v>0.10074089466790233</v>
      </c>
      <c r="HM77" s="3">
        <f>IF($B77='PO_valitsin (FI)'!$C$8,100000,PO!EN77/PO!BO$297*'PO_valitsin (FI)'!F$5)</f>
        <v>6.5277770847559077E-2</v>
      </c>
      <c r="HN77" s="3">
        <f>IF($B77='PO_valitsin (FI)'!$C$8,100000,PO!EO77/PO!BP$297*'PO_valitsin (FI)'!G$5)</f>
        <v>6.6147884592021061E-2</v>
      </c>
      <c r="HR77" s="3">
        <f>IF($B77='PO_valitsin (FI)'!$C$8,100000,PO!ES77/PO!BT$297*'PO_valitsin (FI)'!H$5)</f>
        <v>6.969994050181183E-2</v>
      </c>
      <c r="IF77" s="3">
        <f>IF($B77='PO_valitsin (FI)'!$C$8,100000,PO!FG77/PO!CH$297*'PO_valitsin (FI)'!I$5)</f>
        <v>0</v>
      </c>
      <c r="IH77" s="3">
        <f>IF($B77='PO_valitsin (FI)'!$C$8,100000,PO!FI77/PO!CJ$297*'PO_valitsin (FI)'!J$5)</f>
        <v>1.6476898567421652E-2</v>
      </c>
      <c r="II77" s="49">
        <f t="shared" si="4"/>
        <v>0.43734255540660821</v>
      </c>
      <c r="IJ77" s="13">
        <f t="shared" si="5"/>
        <v>39</v>
      </c>
      <c r="IK77" s="14">
        <f t="shared" si="7"/>
        <v>7.5000000000000043E-9</v>
      </c>
      <c r="IL77" s="68" t="str">
        <f t="shared" si="6"/>
        <v>Kauhava</v>
      </c>
    </row>
    <row r="78" spans="1:246" x14ac:dyDescent="0.2">
      <c r="A78">
        <v>2019</v>
      </c>
      <c r="B78" t="s">
        <v>339</v>
      </c>
      <c r="C78" t="s">
        <v>340</v>
      </c>
      <c r="D78" t="s">
        <v>141</v>
      </c>
      <c r="E78" t="s">
        <v>142</v>
      </c>
      <c r="F78" t="s">
        <v>119</v>
      </c>
      <c r="G78" t="s">
        <v>120</v>
      </c>
      <c r="H78" t="s">
        <v>143</v>
      </c>
      <c r="I78" t="s">
        <v>144</v>
      </c>
      <c r="J78">
        <v>42.900001525878906</v>
      </c>
      <c r="K78">
        <v>5.8899998664855957</v>
      </c>
      <c r="L78">
        <v>130.89999389648438</v>
      </c>
      <c r="M78">
        <v>9797</v>
      </c>
      <c r="N78">
        <v>1663.300048828125</v>
      </c>
      <c r="O78">
        <v>1.8999999761581421</v>
      </c>
      <c r="P78">
        <v>150</v>
      </c>
      <c r="Q78">
        <v>100</v>
      </c>
      <c r="R78">
        <v>6</v>
      </c>
      <c r="S78">
        <v>2</v>
      </c>
      <c r="T78">
        <v>0</v>
      </c>
      <c r="U78">
        <v>6838.1</v>
      </c>
      <c r="V78">
        <v>16.3</v>
      </c>
      <c r="W78">
        <v>1026</v>
      </c>
      <c r="X78">
        <v>0</v>
      </c>
      <c r="Y78">
        <v>78</v>
      </c>
      <c r="Z78">
        <v>4</v>
      </c>
      <c r="AA78">
        <v>615</v>
      </c>
      <c r="AB78">
        <v>2009</v>
      </c>
      <c r="AC78">
        <v>16.612781524658203</v>
      </c>
      <c r="AD78">
        <v>0</v>
      </c>
      <c r="AE78">
        <v>0</v>
      </c>
      <c r="AF78">
        <v>0</v>
      </c>
      <c r="AG78">
        <v>4.8</v>
      </c>
      <c r="AH78">
        <v>1</v>
      </c>
      <c r="AI78">
        <v>17</v>
      </c>
      <c r="AJ78">
        <v>0.93</v>
      </c>
      <c r="AK78">
        <v>0.41</v>
      </c>
      <c r="AL78">
        <v>0.93</v>
      </c>
      <c r="AM78">
        <v>70.3</v>
      </c>
      <c r="AN78">
        <v>594</v>
      </c>
      <c r="AO78">
        <v>23.2</v>
      </c>
      <c r="AP78">
        <v>58.6</v>
      </c>
      <c r="AQ78">
        <v>37</v>
      </c>
      <c r="AR78">
        <v>20</v>
      </c>
      <c r="AS78">
        <v>258</v>
      </c>
      <c r="AT78">
        <v>4</v>
      </c>
      <c r="AU78">
        <v>6606</v>
      </c>
      <c r="AV78" s="48">
        <v>9583.8971583220573</v>
      </c>
      <c r="AW78" s="48">
        <v>9326.3928811282749</v>
      </c>
      <c r="AX78">
        <v>0</v>
      </c>
      <c r="AY78">
        <v>3.9659378528594971</v>
      </c>
      <c r="AZ78">
        <v>0</v>
      </c>
      <c r="BA78">
        <v>0</v>
      </c>
      <c r="BB78">
        <v>0</v>
      </c>
      <c r="BC78">
        <v>0</v>
      </c>
      <c r="BD78">
        <v>1</v>
      </c>
      <c r="BE78">
        <v>98.019798278808594</v>
      </c>
      <c r="BF78">
        <v>82.113822937011719</v>
      </c>
      <c r="BG78">
        <v>2047.78759765625</v>
      </c>
      <c r="BH78">
        <v>16374.828125</v>
      </c>
      <c r="BI78">
        <v>19919.6875</v>
      </c>
      <c r="BJ78">
        <v>4.0542511940002441</v>
      </c>
      <c r="BK78">
        <v>-9.6922855377197266</v>
      </c>
      <c r="BL78">
        <v>25.087108612060547</v>
      </c>
      <c r="BM78">
        <v>-16.923076629638672</v>
      </c>
      <c r="BN78">
        <v>372</v>
      </c>
      <c r="BO78">
        <v>0.47997626364231111</v>
      </c>
      <c r="BP78">
        <v>43832.80859375</v>
      </c>
      <c r="BQ78">
        <v>-2.8626012802124023</v>
      </c>
      <c r="BS78">
        <v>0.46922528743743896</v>
      </c>
      <c r="BT78">
        <v>32.632438659667969</v>
      </c>
      <c r="BU78">
        <v>8.4413595199584961</v>
      </c>
      <c r="BV78">
        <v>205.4710693359375</v>
      </c>
      <c r="BW78">
        <v>776.9725341796875</v>
      </c>
      <c r="BX78">
        <v>0</v>
      </c>
      <c r="BY78">
        <v>2</v>
      </c>
      <c r="BZ78">
        <v>14003.5400390625</v>
      </c>
      <c r="CA78">
        <v>11511.5048828125</v>
      </c>
      <c r="CB78">
        <v>1.102378249168396</v>
      </c>
      <c r="CC78">
        <v>14.52485466003418</v>
      </c>
      <c r="CD78">
        <v>60.185184478759766</v>
      </c>
      <c r="CE78">
        <v>4.5678143501281738</v>
      </c>
      <c r="CF78">
        <v>14.054813385009766</v>
      </c>
      <c r="CG78">
        <v>0</v>
      </c>
      <c r="CH78">
        <v>0.4216444194316864</v>
      </c>
      <c r="CI78">
        <v>10328.171875</v>
      </c>
      <c r="CJ78" s="48">
        <v>1488</v>
      </c>
      <c r="CK78" s="25">
        <f>ABS(J78-'PO_valitsin (FI)'!$D$8)</f>
        <v>1.2999992370605469</v>
      </c>
      <c r="CR78" s="67">
        <f>ABS(Q78-'PO_valitsin (FI)'!$E$8)</f>
        <v>12.199999999999989</v>
      </c>
      <c r="EN78" s="7">
        <f>ABS(BO78-'PO_valitsin (FI)'!$F$8)</f>
        <v>0.21819933950901033</v>
      </c>
      <c r="EO78" s="7">
        <f>ABS(BP78-'PO_valitsin (FI)'!$G$8)</f>
        <v>20758.412109375</v>
      </c>
      <c r="ES78" s="7">
        <f>ABS(BT78-'PO_valitsin (FI)'!$H$8)</f>
        <v>32.444274768233299</v>
      </c>
      <c r="FI78" s="7">
        <f>ABS(CJ78-'PO_valitsin (FI)'!$J$8)</f>
        <v>443</v>
      </c>
      <c r="FJ78" s="3">
        <f>IF($B78='PO_valitsin (FI)'!$C$8,100000,PO!CK78/PO!J$297*'PO_valitsin (FI)'!D$5)</f>
        <v>5.9499579364946112E-2</v>
      </c>
      <c r="FQ78" s="3">
        <f>IF($B78='PO_valitsin (FI)'!$C$8,100000,PO!CR78/PO!Q$297*'PO_valitsin (FI)'!E$5)</f>
        <v>5.7701357509314863E-2</v>
      </c>
      <c r="HM78" s="3">
        <f>IF($B78='PO_valitsin (FI)'!$C$8,100000,PO!EN78/PO!BO$297*'PO_valitsin (FI)'!F$5)</f>
        <v>1.8089698302276431E-2</v>
      </c>
      <c r="HN78" s="3">
        <f>IF($B78='PO_valitsin (FI)'!$C$8,100000,PO!EO78/PO!BP$297*'PO_valitsin (FI)'!G$5)</f>
        <v>0.734233187585972</v>
      </c>
      <c r="HR78" s="3">
        <f>IF($B78='PO_valitsin (FI)'!$C$8,100000,PO!ES78/PO!BT$297*'PO_valitsin (FI)'!H$5)</f>
        <v>4.8443709904547418</v>
      </c>
      <c r="IF78" s="3">
        <f>IF($B78='PO_valitsin (FI)'!$C$8,100000,PO!FG78/PO!CH$297*'PO_valitsin (FI)'!I$5)</f>
        <v>0</v>
      </c>
      <c r="IH78" s="3">
        <f>IF($B78='PO_valitsin (FI)'!$C$8,100000,PO!FI78/PO!CJ$297*'PO_valitsin (FI)'!J$5)</f>
        <v>4.3190923463714739E-2</v>
      </c>
      <c r="II78" s="49">
        <f t="shared" si="4"/>
        <v>5.7570857442809658</v>
      </c>
      <c r="IJ78" s="13">
        <f t="shared" si="5"/>
        <v>275</v>
      </c>
      <c r="IK78" s="14">
        <f t="shared" si="7"/>
        <v>7.6000000000000035E-9</v>
      </c>
      <c r="IL78" s="68" t="str">
        <f t="shared" si="6"/>
        <v>Kauniainen</v>
      </c>
    </row>
    <row r="79" spans="1:246" x14ac:dyDescent="0.2">
      <c r="A79">
        <v>2019</v>
      </c>
      <c r="B79" t="s">
        <v>173</v>
      </c>
      <c r="C79" t="s">
        <v>341</v>
      </c>
      <c r="D79" t="s">
        <v>173</v>
      </c>
      <c r="E79" t="s">
        <v>174</v>
      </c>
      <c r="F79" t="s">
        <v>175</v>
      </c>
      <c r="G79" t="s">
        <v>176</v>
      </c>
      <c r="H79" t="s">
        <v>103</v>
      </c>
      <c r="I79" t="s">
        <v>104</v>
      </c>
      <c r="J79">
        <v>42.799999237060547</v>
      </c>
      <c r="K79">
        <v>353.92001342773438</v>
      </c>
      <c r="L79">
        <v>126.40000152587891</v>
      </c>
      <c r="M79">
        <v>4261</v>
      </c>
      <c r="N79">
        <v>12</v>
      </c>
      <c r="O79">
        <v>-0.30000001192092896</v>
      </c>
      <c r="P79">
        <v>-16</v>
      </c>
      <c r="Q79">
        <v>66.600000000000009</v>
      </c>
      <c r="R79">
        <v>6.9</v>
      </c>
      <c r="S79">
        <v>95</v>
      </c>
      <c r="T79">
        <v>0</v>
      </c>
      <c r="U79">
        <v>3250.6</v>
      </c>
      <c r="V79">
        <v>10.61</v>
      </c>
      <c r="W79">
        <v>701</v>
      </c>
      <c r="X79">
        <v>299</v>
      </c>
      <c r="Y79">
        <v>506</v>
      </c>
      <c r="Z79">
        <v>485</v>
      </c>
      <c r="AA79">
        <v>473</v>
      </c>
      <c r="AB79">
        <v>1320</v>
      </c>
      <c r="AC79">
        <v>16.944953918457031</v>
      </c>
      <c r="AD79">
        <v>0</v>
      </c>
      <c r="AE79">
        <v>0</v>
      </c>
      <c r="AF79">
        <v>0</v>
      </c>
      <c r="AG79">
        <v>9.5</v>
      </c>
      <c r="AH79">
        <v>1</v>
      </c>
      <c r="AI79">
        <v>21.5</v>
      </c>
      <c r="AJ79">
        <v>1.03</v>
      </c>
      <c r="AK79">
        <v>0.5</v>
      </c>
      <c r="AL79">
        <v>1.03</v>
      </c>
      <c r="AM79">
        <v>69.900000000000006</v>
      </c>
      <c r="AN79">
        <v>314.5</v>
      </c>
      <c r="AO79">
        <v>45.7</v>
      </c>
      <c r="AP79">
        <v>23.1</v>
      </c>
      <c r="AQ79">
        <v>66</v>
      </c>
      <c r="AR79">
        <v>51</v>
      </c>
      <c r="AS79">
        <v>834</v>
      </c>
      <c r="AT79">
        <v>2.5</v>
      </c>
      <c r="AU79">
        <v>5529</v>
      </c>
      <c r="AV79" s="48">
        <v>7762.0889748549325</v>
      </c>
      <c r="AW79" s="48">
        <v>7431.7968015051738</v>
      </c>
      <c r="AX79">
        <v>0</v>
      </c>
      <c r="AY79">
        <v>116.14598083496094</v>
      </c>
      <c r="AZ79">
        <v>0</v>
      </c>
      <c r="BA79">
        <v>0</v>
      </c>
      <c r="BB79">
        <v>0</v>
      </c>
      <c r="BC79">
        <v>0</v>
      </c>
      <c r="BD79">
        <v>1</v>
      </c>
      <c r="BE79">
        <v>75.784751892089844</v>
      </c>
      <c r="BF79">
        <v>100</v>
      </c>
      <c r="BG79">
        <v>761.7554931640625</v>
      </c>
      <c r="BH79">
        <v>9538.9296875</v>
      </c>
      <c r="BI79">
        <v>11418.013671875</v>
      </c>
      <c r="BJ79">
        <v>5.233067512512207</v>
      </c>
      <c r="BK79">
        <v>1.3084924221038818</v>
      </c>
      <c r="BL79">
        <v>26.845638275146484</v>
      </c>
      <c r="BM79">
        <v>8.8607597351074219</v>
      </c>
      <c r="BN79">
        <v>107.40000152587891</v>
      </c>
      <c r="BO79">
        <v>1.7009054094552993</v>
      </c>
      <c r="BP79">
        <v>20838.849609375</v>
      </c>
      <c r="BQ79">
        <v>44.404727935791016</v>
      </c>
      <c r="BS79">
        <v>0.63435810804367065</v>
      </c>
      <c r="BT79">
        <v>1.9713681936264038</v>
      </c>
      <c r="BU79">
        <v>2.1356489658355713</v>
      </c>
      <c r="BV79">
        <v>122.03707885742188</v>
      </c>
      <c r="BW79">
        <v>216.38113403320313</v>
      </c>
      <c r="BX79">
        <v>0</v>
      </c>
      <c r="BY79">
        <v>1</v>
      </c>
      <c r="BZ79">
        <v>7981.19140625</v>
      </c>
      <c r="CA79">
        <v>6667.71142578125</v>
      </c>
      <c r="CB79">
        <v>2.0183055400848389</v>
      </c>
      <c r="CC79">
        <v>11.382304191589355</v>
      </c>
      <c r="CD79">
        <v>51.162792205810547</v>
      </c>
      <c r="CE79">
        <v>8.6597938537597656</v>
      </c>
      <c r="CF79">
        <v>12.989690780639648</v>
      </c>
      <c r="CG79">
        <v>0</v>
      </c>
      <c r="CH79">
        <v>3.5051546096801758</v>
      </c>
      <c r="CI79">
        <v>8775.88671875</v>
      </c>
      <c r="CJ79" s="48">
        <v>527</v>
      </c>
      <c r="CK79" s="25">
        <f>ABS(J79-'PO_valitsin (FI)'!$D$8)</f>
        <v>1.4000015258789063</v>
      </c>
      <c r="CR79" s="67">
        <f>ABS(Q79-'PO_valitsin (FI)'!$E$8)</f>
        <v>21.200000000000003</v>
      </c>
      <c r="EN79" s="7">
        <f>ABS(BO79-'PO_valitsin (FI)'!$F$8)</f>
        <v>1.4391284853219986</v>
      </c>
      <c r="EO79" s="7">
        <f>ABS(BP79-'PO_valitsin (FI)'!$G$8)</f>
        <v>2235.546875</v>
      </c>
      <c r="ES79" s="7">
        <f>ABS(BT79-'PO_valitsin (FI)'!$H$8)</f>
        <v>1.7832043021917343</v>
      </c>
      <c r="FI79" s="7">
        <f>ABS(CJ79-'PO_valitsin (FI)'!$J$8)</f>
        <v>1404</v>
      </c>
      <c r="FJ79" s="3">
        <f>IF($B79='PO_valitsin (FI)'!$C$8,100000,PO!CK79/PO!J$297*'PO_valitsin (FI)'!D$5)</f>
        <v>6.4076577528174361E-2</v>
      </c>
      <c r="FQ79" s="3">
        <f>IF($B79='PO_valitsin (FI)'!$C$8,100000,PO!CR79/PO!Q$297*'PO_valitsin (FI)'!E$5)</f>
        <v>0.10026793272110464</v>
      </c>
      <c r="HM79" s="3">
        <f>IF($B79='PO_valitsin (FI)'!$C$8,100000,PO!EN79/PO!BO$297*'PO_valitsin (FI)'!F$5)</f>
        <v>0.11931016920705199</v>
      </c>
      <c r="HN79" s="3">
        <f>IF($B79='PO_valitsin (FI)'!$C$8,100000,PO!EO79/PO!BP$297*'PO_valitsin (FI)'!G$5)</f>
        <v>7.9072170808662537E-2</v>
      </c>
      <c r="HR79" s="3">
        <f>IF($B79='PO_valitsin (FI)'!$C$8,100000,PO!ES79/PO!BT$297*'PO_valitsin (FI)'!H$5)</f>
        <v>0.26625662781187587</v>
      </c>
      <c r="IF79" s="3">
        <f>IF($B79='PO_valitsin (FI)'!$C$8,100000,PO!FG79/PO!CH$297*'PO_valitsin (FI)'!I$5)</f>
        <v>0</v>
      </c>
      <c r="IH79" s="3">
        <f>IF($B79='PO_valitsin (FI)'!$C$8,100000,PO!FI79/PO!CJ$297*'PO_valitsin (FI)'!J$5)</f>
        <v>0.13688500348319524</v>
      </c>
      <c r="II79" s="49">
        <f t="shared" si="4"/>
        <v>0.76586848926006457</v>
      </c>
      <c r="IJ79" s="13">
        <f t="shared" si="5"/>
        <v>140</v>
      </c>
      <c r="IK79" s="14">
        <f t="shared" si="7"/>
        <v>7.7000000000000028E-9</v>
      </c>
      <c r="IL79" s="68" t="str">
        <f t="shared" si="6"/>
        <v>Kaustinen</v>
      </c>
    </row>
    <row r="80" spans="1:246" x14ac:dyDescent="0.2">
      <c r="A80">
        <v>2019</v>
      </c>
      <c r="B80" t="s">
        <v>342</v>
      </c>
      <c r="C80" t="s">
        <v>343</v>
      </c>
      <c r="D80" t="s">
        <v>241</v>
      </c>
      <c r="E80" t="s">
        <v>205</v>
      </c>
      <c r="F80" t="s">
        <v>242</v>
      </c>
      <c r="G80" t="s">
        <v>243</v>
      </c>
      <c r="H80" t="s">
        <v>103</v>
      </c>
      <c r="I80" t="s">
        <v>104</v>
      </c>
      <c r="J80">
        <v>52.099998474121094</v>
      </c>
      <c r="K80">
        <v>482.91000366210938</v>
      </c>
      <c r="L80">
        <v>185.10000610351563</v>
      </c>
      <c r="M80">
        <v>2202</v>
      </c>
      <c r="N80">
        <v>4.5999999046325684</v>
      </c>
      <c r="O80">
        <v>-1.8999999761581421</v>
      </c>
      <c r="P80">
        <v>-25</v>
      </c>
      <c r="Q80">
        <v>48.400000000000006</v>
      </c>
      <c r="R80">
        <v>11</v>
      </c>
      <c r="S80">
        <v>169</v>
      </c>
      <c r="T80">
        <v>0</v>
      </c>
      <c r="U80">
        <v>3239.8</v>
      </c>
      <c r="V80">
        <v>12.35</v>
      </c>
      <c r="W80">
        <v>1056</v>
      </c>
      <c r="X80">
        <v>1333</v>
      </c>
      <c r="Y80">
        <v>556</v>
      </c>
      <c r="Z80">
        <v>1284</v>
      </c>
      <c r="AA80">
        <v>593</v>
      </c>
      <c r="AB80">
        <v>1944</v>
      </c>
      <c r="AC80">
        <v>15.714285850524902</v>
      </c>
      <c r="AD80">
        <v>0</v>
      </c>
      <c r="AE80">
        <v>0</v>
      </c>
      <c r="AF80">
        <v>0</v>
      </c>
      <c r="AG80">
        <v>0</v>
      </c>
      <c r="AH80">
        <v>1</v>
      </c>
      <c r="AI80">
        <v>20.5</v>
      </c>
      <c r="AJ80">
        <v>0.95</v>
      </c>
      <c r="AK80">
        <v>0.45</v>
      </c>
      <c r="AL80">
        <v>1</v>
      </c>
      <c r="AM80">
        <v>80.2</v>
      </c>
      <c r="AN80">
        <v>268.89999999999998</v>
      </c>
      <c r="AO80">
        <v>48.3</v>
      </c>
      <c r="AP80">
        <v>17.399999999999999</v>
      </c>
      <c r="AQ80">
        <v>135</v>
      </c>
      <c r="AR80">
        <v>96</v>
      </c>
      <c r="AS80">
        <v>957</v>
      </c>
      <c r="AT80">
        <v>1.5</v>
      </c>
      <c r="AU80">
        <v>8353</v>
      </c>
      <c r="AV80" s="48">
        <v>12804.733727810652</v>
      </c>
      <c r="AW80" s="48">
        <v>12793.939393939394</v>
      </c>
      <c r="AX80">
        <v>0</v>
      </c>
      <c r="AY80">
        <v>74.886924743652344</v>
      </c>
      <c r="AZ80">
        <v>0</v>
      </c>
      <c r="BA80">
        <v>0</v>
      </c>
      <c r="BB80">
        <v>0</v>
      </c>
      <c r="BC80">
        <v>0</v>
      </c>
      <c r="BD80">
        <v>1</v>
      </c>
      <c r="BE80">
        <v>85.714286804199219</v>
      </c>
      <c r="BF80">
        <v>100</v>
      </c>
      <c r="BG80">
        <v>250</v>
      </c>
      <c r="BH80">
        <v>8884.0400390625</v>
      </c>
      <c r="BI80">
        <v>10598.50390625</v>
      </c>
      <c r="BJ80">
        <v>3.496457576751709</v>
      </c>
      <c r="BK80">
        <v>8.5127878189086914</v>
      </c>
      <c r="BL80">
        <v>36.170211791992188</v>
      </c>
      <c r="BM80">
        <v>-15</v>
      </c>
      <c r="BN80">
        <v>183</v>
      </c>
      <c r="BO80">
        <v>-4.3969292163848879</v>
      </c>
      <c r="BP80">
        <v>20658.744140625</v>
      </c>
      <c r="BQ80">
        <v>53.381488800048828</v>
      </c>
      <c r="BS80">
        <v>0.59809261560440063</v>
      </c>
      <c r="BT80">
        <v>4.5413259416818619E-2</v>
      </c>
      <c r="BU80">
        <v>1.4532243013381958</v>
      </c>
      <c r="BV80">
        <v>130.3360595703125</v>
      </c>
      <c r="BW80">
        <v>214.80471801757813</v>
      </c>
      <c r="BX80">
        <v>0</v>
      </c>
      <c r="BY80">
        <v>0</v>
      </c>
      <c r="BZ80">
        <v>8500</v>
      </c>
      <c r="CA80">
        <v>7125</v>
      </c>
      <c r="CB80">
        <v>0.77202540636062622</v>
      </c>
      <c r="CC80">
        <v>7.039055347442627</v>
      </c>
      <c r="CD80">
        <v>70.588233947753906</v>
      </c>
      <c r="CE80">
        <v>7.7419352531433105</v>
      </c>
      <c r="CF80">
        <v>14.193548202514648</v>
      </c>
      <c r="CG80">
        <v>0</v>
      </c>
      <c r="CH80">
        <v>1.9354838132858276</v>
      </c>
      <c r="CI80">
        <v>13605.140625</v>
      </c>
      <c r="CJ80" s="48">
        <v>167</v>
      </c>
      <c r="CK80" s="25">
        <f>ABS(J80-'PO_valitsin (FI)'!$D$8)</f>
        <v>7.8999977111816406</v>
      </c>
      <c r="CR80" s="67">
        <f>ABS(Q80-'PO_valitsin (FI)'!$E$8)</f>
        <v>39.400000000000006</v>
      </c>
      <c r="EN80" s="7">
        <f>ABS(BO80-'PO_valitsin (FI)'!$F$8)</f>
        <v>4.6587061405181887</v>
      </c>
      <c r="EO80" s="7">
        <f>ABS(BP80-'PO_valitsin (FI)'!$G$8)</f>
        <v>2415.65234375</v>
      </c>
      <c r="ES80" s="7">
        <f>ABS(BT80-'PO_valitsin (FI)'!$H$8)</f>
        <v>0.14275063201785088</v>
      </c>
      <c r="FI80" s="7">
        <f>ABS(CJ80-'PO_valitsin (FI)'!$J$8)</f>
        <v>1764</v>
      </c>
      <c r="FJ80" s="3">
        <f>IF($B80='PO_valitsin (FI)'!$C$8,100000,PO!CK80/PO!J$297*'PO_valitsin (FI)'!D$5)</f>
        <v>0.36157447435290496</v>
      </c>
      <c r="FQ80" s="3">
        <f>IF($B80='PO_valitsin (FI)'!$C$8,100000,PO!CR80/PO!Q$297*'PO_valitsin (FI)'!E$5)</f>
        <v>0.18634700703827936</v>
      </c>
      <c r="HM80" s="3">
        <f>IF($B80='PO_valitsin (FI)'!$C$8,100000,PO!EN80/PO!BO$297*'PO_valitsin (FI)'!F$5)</f>
        <v>0.38622751448547177</v>
      </c>
      <c r="HN80" s="3">
        <f>IF($B80='PO_valitsin (FI)'!$C$8,100000,PO!EO80/PO!BP$297*'PO_valitsin (FI)'!G$5)</f>
        <v>8.5442571960986494E-2</v>
      </c>
      <c r="HR80" s="3">
        <f>IF($B80='PO_valitsin (FI)'!$C$8,100000,PO!ES80/PO!BT$297*'PO_valitsin (FI)'!H$5)</f>
        <v>2.131460868077259E-2</v>
      </c>
      <c r="IF80" s="3">
        <f>IF($B80='PO_valitsin (FI)'!$C$8,100000,PO!FG80/PO!CH$297*'PO_valitsin (FI)'!I$5)</f>
        <v>0</v>
      </c>
      <c r="IH80" s="3">
        <f>IF($B80='PO_valitsin (FI)'!$C$8,100000,PO!FI80/PO!CJ$297*'PO_valitsin (FI)'!J$5)</f>
        <v>0.17198372232504017</v>
      </c>
      <c r="II80" s="49">
        <f t="shared" si="4"/>
        <v>1.2128899066434553</v>
      </c>
      <c r="IJ80" s="13">
        <f t="shared" si="5"/>
        <v>224</v>
      </c>
      <c r="IK80" s="14">
        <f t="shared" si="7"/>
        <v>7.800000000000002E-9</v>
      </c>
      <c r="IL80" s="68" t="str">
        <f t="shared" si="6"/>
        <v>Keitele</v>
      </c>
    </row>
    <row r="81" spans="1:246" x14ac:dyDescent="0.2">
      <c r="A81">
        <v>2019</v>
      </c>
      <c r="B81" t="s">
        <v>344</v>
      </c>
      <c r="C81" t="s">
        <v>345</v>
      </c>
      <c r="D81" t="s">
        <v>346</v>
      </c>
      <c r="E81" t="s">
        <v>347</v>
      </c>
      <c r="F81" t="s">
        <v>137</v>
      </c>
      <c r="G81" t="s">
        <v>138</v>
      </c>
      <c r="H81" t="s">
        <v>143</v>
      </c>
      <c r="I81" t="s">
        <v>144</v>
      </c>
      <c r="J81">
        <v>46.400001525878906</v>
      </c>
      <c r="K81">
        <v>95.370002746582031</v>
      </c>
      <c r="L81">
        <v>183.60000610351563</v>
      </c>
      <c r="M81">
        <v>20707</v>
      </c>
      <c r="N81">
        <v>217.10000610351563</v>
      </c>
      <c r="O81">
        <v>-1.5</v>
      </c>
      <c r="P81">
        <v>-286</v>
      </c>
      <c r="Q81">
        <v>99.5</v>
      </c>
      <c r="R81">
        <v>15.4</v>
      </c>
      <c r="S81">
        <v>41</v>
      </c>
      <c r="T81">
        <v>1</v>
      </c>
      <c r="U81">
        <v>4188.1000000000004</v>
      </c>
      <c r="V81">
        <v>11.36</v>
      </c>
      <c r="W81">
        <v>1264</v>
      </c>
      <c r="X81">
        <v>41</v>
      </c>
      <c r="Y81">
        <v>585</v>
      </c>
      <c r="Z81">
        <v>91</v>
      </c>
      <c r="AA81">
        <v>686</v>
      </c>
      <c r="AB81">
        <v>1696</v>
      </c>
      <c r="AC81">
        <v>17.74615478515625</v>
      </c>
      <c r="AD81">
        <v>1.2</v>
      </c>
      <c r="AE81">
        <v>1.3</v>
      </c>
      <c r="AF81">
        <v>2.9</v>
      </c>
      <c r="AG81">
        <v>4.4000000000000004</v>
      </c>
      <c r="AH81">
        <v>0</v>
      </c>
      <c r="AI81">
        <v>21.75</v>
      </c>
      <c r="AJ81">
        <v>1.1299999999999999</v>
      </c>
      <c r="AK81">
        <v>0.5</v>
      </c>
      <c r="AL81">
        <v>1</v>
      </c>
      <c r="AM81">
        <v>75.599999999999994</v>
      </c>
      <c r="AN81">
        <v>321.5</v>
      </c>
      <c r="AO81">
        <v>47.5</v>
      </c>
      <c r="AP81">
        <v>24.5</v>
      </c>
      <c r="AQ81">
        <v>12</v>
      </c>
      <c r="AR81">
        <v>3</v>
      </c>
      <c r="AS81">
        <v>881</v>
      </c>
      <c r="AT81">
        <v>3.8330000000000002</v>
      </c>
      <c r="AU81">
        <v>8022</v>
      </c>
      <c r="AV81" s="48">
        <v>8650.6142506142514</v>
      </c>
      <c r="AW81" s="48">
        <v>8796.3658844309866</v>
      </c>
      <c r="AX81">
        <v>1</v>
      </c>
      <c r="AY81">
        <v>90.682830810546875</v>
      </c>
      <c r="AZ81">
        <v>0</v>
      </c>
      <c r="BA81">
        <v>0</v>
      </c>
      <c r="BB81">
        <v>0</v>
      </c>
      <c r="BC81">
        <v>1</v>
      </c>
      <c r="BD81">
        <v>1</v>
      </c>
      <c r="BE81">
        <v>97.044334411621094</v>
      </c>
      <c r="BF81">
        <v>100</v>
      </c>
      <c r="BG81">
        <v>946.0966796875</v>
      </c>
      <c r="BH81">
        <v>10046.025390625</v>
      </c>
      <c r="BI81">
        <v>11158.5625</v>
      </c>
      <c r="BJ81">
        <v>3.9284107685089111</v>
      </c>
      <c r="BK81">
        <v>-8.555140495300293</v>
      </c>
      <c r="BL81">
        <v>25.99009895324707</v>
      </c>
      <c r="BM81">
        <v>-15.068492889404297</v>
      </c>
      <c r="BN81">
        <v>391</v>
      </c>
      <c r="BO81">
        <v>0.23764773607254028</v>
      </c>
      <c r="BP81">
        <v>23244.4296875</v>
      </c>
      <c r="BQ81">
        <v>33.706371307373047</v>
      </c>
      <c r="BS81">
        <v>0.52972424030303955</v>
      </c>
      <c r="BT81">
        <v>0.13039068877696991</v>
      </c>
      <c r="BU81">
        <v>4.4719176292419434</v>
      </c>
      <c r="BV81">
        <v>263.38919067382813</v>
      </c>
      <c r="BW81">
        <v>433.28341674804688</v>
      </c>
      <c r="BX81">
        <v>0</v>
      </c>
      <c r="BY81">
        <v>1</v>
      </c>
      <c r="BZ81">
        <v>8435.8740234375</v>
      </c>
      <c r="CA81">
        <v>7594.79541015625</v>
      </c>
      <c r="CB81">
        <v>0.89824694395065308</v>
      </c>
      <c r="CC81">
        <v>9.0549087524414063</v>
      </c>
      <c r="CD81">
        <v>65.053764343261719</v>
      </c>
      <c r="CE81">
        <v>6.4533333778381348</v>
      </c>
      <c r="CF81">
        <v>10.239999771118164</v>
      </c>
      <c r="CG81">
        <v>0.90666669607162476</v>
      </c>
      <c r="CH81">
        <v>2.7200000286102295</v>
      </c>
      <c r="CI81">
        <v>9260.2890625</v>
      </c>
      <c r="CJ81" s="48">
        <v>2013</v>
      </c>
      <c r="CK81" s="25">
        <f>ABS(J81-'PO_valitsin (FI)'!$D$8)</f>
        <v>2.2000007629394531</v>
      </c>
      <c r="CR81" s="67">
        <f>ABS(Q81-'PO_valitsin (FI)'!$E$8)</f>
        <v>11.699999999999989</v>
      </c>
      <c r="EN81" s="7">
        <f>ABS(BO81-'PO_valitsin (FI)'!$F$8)</f>
        <v>2.4129188060760504E-2</v>
      </c>
      <c r="EO81" s="7">
        <f>ABS(BP81-'PO_valitsin (FI)'!$G$8)</f>
        <v>170.033203125</v>
      </c>
      <c r="ES81" s="7">
        <f>ABS(BT81-'PO_valitsin (FI)'!$H$8)</f>
        <v>5.7773202657699585E-2</v>
      </c>
      <c r="FI81" s="7">
        <f>ABS(CJ81-'PO_valitsin (FI)'!$J$8)</f>
        <v>82</v>
      </c>
      <c r="FJ81" s="3">
        <f>IF($B81='PO_valitsin (FI)'!$C$8,100000,PO!CK81/PO!J$297*'PO_valitsin (FI)'!D$5)</f>
        <v>0.10069168986086215</v>
      </c>
      <c r="FQ81" s="3">
        <f>IF($B81='PO_valitsin (FI)'!$C$8,100000,PO!CR81/PO!Q$297*'PO_valitsin (FI)'!E$5)</f>
        <v>5.5336547775326553E-2</v>
      </c>
      <c r="HM81" s="3">
        <f>IF($B81='PO_valitsin (FI)'!$C$8,100000,PO!EN81/PO!BO$297*'PO_valitsin (FI)'!F$5)</f>
        <v>2.0004172940222102E-3</v>
      </c>
      <c r="HN81" s="3">
        <f>IF($B81='PO_valitsin (FI)'!$C$8,100000,PO!EO81/PO!BP$297*'PO_valitsin (FI)'!G$5)</f>
        <v>6.0141411620563811E-3</v>
      </c>
      <c r="HR81" s="3">
        <f>IF($B81='PO_valitsin (FI)'!$C$8,100000,PO!ES81/PO!BT$297*'PO_valitsin (FI)'!H$5)</f>
        <v>8.6263240272719099E-3</v>
      </c>
      <c r="IF81" s="3">
        <f>IF($B81='PO_valitsin (FI)'!$C$8,100000,PO!FG81/PO!CH$297*'PO_valitsin (FI)'!I$5)</f>
        <v>0</v>
      </c>
      <c r="IH81" s="3">
        <f>IF($B81='PO_valitsin (FI)'!$C$8,100000,PO!FI81/PO!CJ$297*'PO_valitsin (FI)'!J$5)</f>
        <v>7.9947081806424573E-3</v>
      </c>
      <c r="II81" s="49">
        <f t="shared" si="4"/>
        <v>0.18066383620018162</v>
      </c>
      <c r="IJ81" s="13">
        <f t="shared" si="5"/>
        <v>2</v>
      </c>
      <c r="IK81" s="14">
        <f t="shared" si="7"/>
        <v>7.9000000000000013E-9</v>
      </c>
      <c r="IL81" s="68" t="str">
        <f t="shared" si="6"/>
        <v>Kemi</v>
      </c>
    </row>
    <row r="82" spans="1:246" x14ac:dyDescent="0.2">
      <c r="A82">
        <v>2019</v>
      </c>
      <c r="B82" t="s">
        <v>348</v>
      </c>
      <c r="C82" t="s">
        <v>349</v>
      </c>
      <c r="D82" t="s">
        <v>350</v>
      </c>
      <c r="E82" t="s">
        <v>351</v>
      </c>
      <c r="F82" t="s">
        <v>137</v>
      </c>
      <c r="G82" t="s">
        <v>138</v>
      </c>
      <c r="H82" t="s">
        <v>89</v>
      </c>
      <c r="I82" t="s">
        <v>90</v>
      </c>
      <c r="J82">
        <v>54</v>
      </c>
      <c r="K82">
        <v>3504.1298828125</v>
      </c>
      <c r="L82">
        <v>202.89999389648438</v>
      </c>
      <c r="M82">
        <v>7274</v>
      </c>
      <c r="N82">
        <v>2.0999999046325684</v>
      </c>
      <c r="O82">
        <v>-1.2999999523162842</v>
      </c>
      <c r="P82">
        <v>-24</v>
      </c>
      <c r="Q82">
        <v>69.900000000000006</v>
      </c>
      <c r="R82">
        <v>15.4</v>
      </c>
      <c r="S82">
        <v>513</v>
      </c>
      <c r="T82">
        <v>0</v>
      </c>
      <c r="U82">
        <v>3917.5</v>
      </c>
      <c r="V82">
        <v>11.36</v>
      </c>
      <c r="W82">
        <v>2065</v>
      </c>
      <c r="X82">
        <v>674</v>
      </c>
      <c r="Y82">
        <v>674</v>
      </c>
      <c r="Z82">
        <v>750</v>
      </c>
      <c r="AA82">
        <v>595</v>
      </c>
      <c r="AB82">
        <v>2610</v>
      </c>
      <c r="AC82">
        <v>13.626373291015625</v>
      </c>
      <c r="AD82">
        <v>0</v>
      </c>
      <c r="AE82">
        <v>0</v>
      </c>
      <c r="AF82">
        <v>0</v>
      </c>
      <c r="AG82">
        <v>3.6</v>
      </c>
      <c r="AH82">
        <v>0</v>
      </c>
      <c r="AI82">
        <v>21.5</v>
      </c>
      <c r="AJ82">
        <v>1.2</v>
      </c>
      <c r="AK82">
        <v>0.5</v>
      </c>
      <c r="AL82">
        <v>1.35</v>
      </c>
      <c r="AM82">
        <v>82</v>
      </c>
      <c r="AN82">
        <v>296.39999999999998</v>
      </c>
      <c r="AO82">
        <v>48.1</v>
      </c>
      <c r="AP82">
        <v>22.3</v>
      </c>
      <c r="AQ82">
        <v>66</v>
      </c>
      <c r="AR82">
        <v>129</v>
      </c>
      <c r="AS82">
        <v>1569</v>
      </c>
      <c r="AT82">
        <v>2.1669999999999998</v>
      </c>
      <c r="AU82">
        <v>8846</v>
      </c>
      <c r="AV82" s="48">
        <v>12935.897435897436</v>
      </c>
      <c r="AW82" s="48">
        <v>12054.545454545454</v>
      </c>
      <c r="AX82">
        <v>1</v>
      </c>
      <c r="AY82">
        <v>79.027984619140625</v>
      </c>
      <c r="AZ82">
        <v>0</v>
      </c>
      <c r="BA82">
        <v>0</v>
      </c>
      <c r="BB82">
        <v>0</v>
      </c>
      <c r="BC82">
        <v>0</v>
      </c>
      <c r="BD82">
        <v>1</v>
      </c>
      <c r="BE82">
        <v>100</v>
      </c>
      <c r="BF82">
        <v>100</v>
      </c>
      <c r="BG82">
        <v>1979.591796875</v>
      </c>
      <c r="BH82">
        <v>15186.66015625</v>
      </c>
      <c r="BI82">
        <v>16082.6279296875</v>
      </c>
      <c r="BJ82">
        <v>2.7618916034698486</v>
      </c>
      <c r="BK82">
        <v>-5.6541786193847656</v>
      </c>
      <c r="BL82">
        <v>26.213592529296875</v>
      </c>
      <c r="BM82">
        <v>26.829267501831055</v>
      </c>
      <c r="BN82">
        <v>155</v>
      </c>
      <c r="BO82">
        <v>-2.2045383572578432</v>
      </c>
      <c r="BP82">
        <v>22513.318359375</v>
      </c>
      <c r="BQ82">
        <v>46.930286407470703</v>
      </c>
      <c r="BS82">
        <v>0.58468520641326904</v>
      </c>
      <c r="BT82">
        <v>4.1242782026529312E-2</v>
      </c>
      <c r="BU82">
        <v>1.1960407495498657</v>
      </c>
      <c r="BV82">
        <v>118.22930908203125</v>
      </c>
      <c r="BW82">
        <v>680.7808837890625</v>
      </c>
      <c r="BX82">
        <v>0</v>
      </c>
      <c r="BY82">
        <v>1</v>
      </c>
      <c r="BZ82">
        <v>13187.7548828125</v>
      </c>
      <c r="CA82">
        <v>12453.0615234375</v>
      </c>
      <c r="CB82">
        <v>0.71487492322921753</v>
      </c>
      <c r="CC82">
        <v>6.0489416122436523</v>
      </c>
      <c r="CD82">
        <v>48.076923370361328</v>
      </c>
      <c r="CE82">
        <v>5.6818180084228516</v>
      </c>
      <c r="CF82">
        <v>13.181818008422852</v>
      </c>
      <c r="CG82">
        <v>0</v>
      </c>
      <c r="CH82">
        <v>0.45454546809196472</v>
      </c>
      <c r="CI82">
        <v>13501.6611328125</v>
      </c>
      <c r="CJ82" s="48">
        <v>465</v>
      </c>
      <c r="CK82" s="25">
        <f>ABS(J82-'PO_valitsin (FI)'!$D$8)</f>
        <v>9.7999992370605469</v>
      </c>
      <c r="CR82" s="67">
        <f>ABS(Q82-'PO_valitsin (FI)'!$E$8)</f>
        <v>17.900000000000006</v>
      </c>
      <c r="EN82" s="7">
        <f>ABS(BO82-'PO_valitsin (FI)'!$F$8)</f>
        <v>2.466315281391144</v>
      </c>
      <c r="EO82" s="7">
        <f>ABS(BP82-'PO_valitsin (FI)'!$G$8)</f>
        <v>561.078125</v>
      </c>
      <c r="ES82" s="7">
        <f>ABS(BT82-'PO_valitsin (FI)'!$H$8)</f>
        <v>0.14692110940814018</v>
      </c>
      <c r="FI82" s="7">
        <f>ABS(CJ82-'PO_valitsin (FI)'!$J$8)</f>
        <v>1466</v>
      </c>
      <c r="FJ82" s="3">
        <f>IF($B82='PO_valitsin (FI)'!$C$8,100000,PO!CK82/PO!J$297*'PO_valitsin (FI)'!D$5)</f>
        <v>0.44853551891333759</v>
      </c>
      <c r="FQ82" s="3">
        <f>IF($B82='PO_valitsin (FI)'!$C$8,100000,PO!CR82/PO!Q$297*'PO_valitsin (FI)'!E$5)</f>
        <v>8.466018847678175E-2</v>
      </c>
      <c r="HM82" s="3">
        <f>IF($B82='PO_valitsin (FI)'!$C$8,100000,PO!EN82/PO!BO$297*'PO_valitsin (FI)'!F$5)</f>
        <v>0.2044685353266959</v>
      </c>
      <c r="HN82" s="3">
        <f>IF($B82='PO_valitsin (FI)'!$C$8,100000,PO!EO82/PO!BP$297*'PO_valitsin (FI)'!G$5)</f>
        <v>1.9845553601735195E-2</v>
      </c>
      <c r="HR82" s="3">
        <f>IF($B82='PO_valitsin (FI)'!$C$8,100000,PO!ES82/PO!BT$297*'PO_valitsin (FI)'!H$5)</f>
        <v>2.1937317612631541E-2</v>
      </c>
      <c r="IF82" s="3">
        <f>IF($B82='PO_valitsin (FI)'!$C$8,100000,PO!FG82/PO!CH$297*'PO_valitsin (FI)'!I$5)</f>
        <v>0</v>
      </c>
      <c r="IH82" s="3">
        <f>IF($B82='PO_valitsin (FI)'!$C$8,100000,PO!FI82/PO!CJ$297*'PO_valitsin (FI)'!J$5)</f>
        <v>0.14292978283929078</v>
      </c>
      <c r="II82" s="49">
        <f t="shared" si="4"/>
        <v>0.92237690477047274</v>
      </c>
      <c r="IJ82" s="13">
        <f t="shared" si="5"/>
        <v>175</v>
      </c>
      <c r="IK82" s="14">
        <f t="shared" si="7"/>
        <v>8.0000000000000005E-9</v>
      </c>
      <c r="IL82" s="68" t="str">
        <f t="shared" si="6"/>
        <v>Kemijärvi</v>
      </c>
    </row>
    <row r="83" spans="1:246" x14ac:dyDescent="0.2">
      <c r="A83">
        <v>2019</v>
      </c>
      <c r="B83" t="s">
        <v>352</v>
      </c>
      <c r="C83" t="s">
        <v>353</v>
      </c>
      <c r="D83" t="s">
        <v>346</v>
      </c>
      <c r="E83" t="s">
        <v>347</v>
      </c>
      <c r="F83" t="s">
        <v>137</v>
      </c>
      <c r="G83" t="s">
        <v>138</v>
      </c>
      <c r="H83" t="s">
        <v>89</v>
      </c>
      <c r="I83" t="s">
        <v>90</v>
      </c>
      <c r="J83">
        <v>44.5</v>
      </c>
      <c r="K83">
        <v>626.3499755859375</v>
      </c>
      <c r="L83">
        <v>148.39999389648438</v>
      </c>
      <c r="M83">
        <v>8079</v>
      </c>
      <c r="N83">
        <v>12.899999618530273</v>
      </c>
      <c r="O83">
        <v>-0.80000001192092896</v>
      </c>
      <c r="P83">
        <v>-30</v>
      </c>
      <c r="Q83">
        <v>89.800000000000011</v>
      </c>
      <c r="R83">
        <v>9.9</v>
      </c>
      <c r="S83">
        <v>152</v>
      </c>
      <c r="T83">
        <v>0</v>
      </c>
      <c r="U83">
        <v>4438.8999999999996</v>
      </c>
      <c r="V83">
        <v>11.36</v>
      </c>
      <c r="W83">
        <v>138</v>
      </c>
      <c r="X83">
        <v>128</v>
      </c>
      <c r="Y83">
        <v>362</v>
      </c>
      <c r="Z83">
        <v>433</v>
      </c>
      <c r="AA83">
        <v>725</v>
      </c>
      <c r="AB83">
        <v>1637</v>
      </c>
      <c r="AC83">
        <v>17.085714340209961</v>
      </c>
      <c r="AD83">
        <v>0</v>
      </c>
      <c r="AE83">
        <v>0.8</v>
      </c>
      <c r="AF83">
        <v>3.6</v>
      </c>
      <c r="AG83">
        <v>10.6</v>
      </c>
      <c r="AH83">
        <v>0</v>
      </c>
      <c r="AI83">
        <v>21.25</v>
      </c>
      <c r="AJ83">
        <v>1.1499999999999999</v>
      </c>
      <c r="AK83">
        <v>0.41</v>
      </c>
      <c r="AL83">
        <v>1</v>
      </c>
      <c r="AM83">
        <v>64.8</v>
      </c>
      <c r="AN83">
        <v>362.3</v>
      </c>
      <c r="AO83">
        <v>47.2</v>
      </c>
      <c r="AP83">
        <v>29.7</v>
      </c>
      <c r="AQ83">
        <v>16</v>
      </c>
      <c r="AR83">
        <v>23</v>
      </c>
      <c r="AS83">
        <v>915</v>
      </c>
      <c r="AT83">
        <v>2.8330000000000002</v>
      </c>
      <c r="AU83">
        <v>5221</v>
      </c>
      <c r="AV83" s="48">
        <v>9866.1504424778759</v>
      </c>
      <c r="AW83" s="48">
        <v>9775.6906077348067</v>
      </c>
      <c r="AX83">
        <v>1</v>
      </c>
      <c r="AY83">
        <v>94.963088989257813</v>
      </c>
      <c r="AZ83">
        <v>0</v>
      </c>
      <c r="BA83">
        <v>0</v>
      </c>
      <c r="BB83">
        <v>0</v>
      </c>
      <c r="BC83">
        <v>0</v>
      </c>
      <c r="BD83">
        <v>1</v>
      </c>
      <c r="BE83">
        <v>76.506027221679688</v>
      </c>
      <c r="BF83">
        <v>89.972900390625</v>
      </c>
      <c r="BG83">
        <v>404.296875</v>
      </c>
      <c r="BH83">
        <v>10290.0751953125</v>
      </c>
      <c r="BI83">
        <v>11760.947265625</v>
      </c>
      <c r="BJ83">
        <v>4.1066470146179199</v>
      </c>
      <c r="BK83">
        <v>-5.2523355484008789</v>
      </c>
      <c r="BL83">
        <v>27.027027130126953</v>
      </c>
      <c r="BM83">
        <v>0</v>
      </c>
      <c r="BN83">
        <v>226.5</v>
      </c>
      <c r="BO83">
        <v>-1.1632522821426392</v>
      </c>
      <c r="BP83">
        <v>24650.884765625</v>
      </c>
      <c r="BQ83">
        <v>26.776199340820313</v>
      </c>
      <c r="BS83">
        <v>0.66914224624633789</v>
      </c>
      <c r="BT83">
        <v>0.11139992624521255</v>
      </c>
      <c r="BU83">
        <v>0.90357714891433716</v>
      </c>
      <c r="BV83">
        <v>119.81681060791016</v>
      </c>
      <c r="BW83">
        <v>205.71853637695313</v>
      </c>
      <c r="BX83">
        <v>0</v>
      </c>
      <c r="BY83">
        <v>1</v>
      </c>
      <c r="BZ83">
        <v>7621.09375</v>
      </c>
      <c r="CA83">
        <v>6667.96875</v>
      </c>
      <c r="CB83">
        <v>1.1758880615234375</v>
      </c>
      <c r="CC83">
        <v>10.669637680053711</v>
      </c>
      <c r="CD83">
        <v>46.315788269042969</v>
      </c>
      <c r="CE83">
        <v>5.1044082641601563</v>
      </c>
      <c r="CF83">
        <v>7.1925754547119141</v>
      </c>
      <c r="CG83">
        <v>0</v>
      </c>
      <c r="CH83">
        <v>1.3921114206314087</v>
      </c>
      <c r="CI83">
        <v>9967.3544921875</v>
      </c>
      <c r="CJ83" s="48">
        <v>906</v>
      </c>
      <c r="CK83" s="25">
        <f>ABS(J83-'PO_valitsin (FI)'!$D$8)</f>
        <v>0.29999923706054688</v>
      </c>
      <c r="CR83" s="67">
        <f>ABS(Q83-'PO_valitsin (FI)'!$E$8)</f>
        <v>2</v>
      </c>
      <c r="EN83" s="7">
        <f>ABS(BO83-'PO_valitsin (FI)'!$F$8)</f>
        <v>1.42502920627594</v>
      </c>
      <c r="EO83" s="7">
        <f>ABS(BP83-'PO_valitsin (FI)'!$G$8)</f>
        <v>1576.48828125</v>
      </c>
      <c r="ES83" s="7">
        <f>ABS(BT83-'PO_valitsin (FI)'!$H$8)</f>
        <v>7.676396518945694E-2</v>
      </c>
      <c r="FI83" s="7">
        <f>ABS(CJ83-'PO_valitsin (FI)'!$J$8)</f>
        <v>1025</v>
      </c>
      <c r="FJ83" s="3">
        <f>IF($B83='PO_valitsin (FI)'!$C$8,100000,PO!CK83/PO!J$297*'PO_valitsin (FI)'!D$5)</f>
        <v>1.3730645300429467E-2</v>
      </c>
      <c r="FQ83" s="3">
        <f>IF($B83='PO_valitsin (FI)'!$C$8,100000,PO!CR83/PO!Q$297*'PO_valitsin (FI)'!E$5)</f>
        <v>9.4592389359532663E-3</v>
      </c>
      <c r="HM83" s="3">
        <f>IF($B83='PO_valitsin (FI)'!$C$8,100000,PO!EN83/PO!BO$297*'PO_valitsin (FI)'!F$5)</f>
        <v>0.11814127609859107</v>
      </c>
      <c r="HN83" s="3">
        <f>IF($B83='PO_valitsin (FI)'!$C$8,100000,PO!EO83/PO!BP$297*'PO_valitsin (FI)'!G$5)</f>
        <v>5.5761009552910759E-2</v>
      </c>
      <c r="HR83" s="3">
        <f>IF($B83='PO_valitsin (FI)'!$C$8,100000,PO!ES83/PO!BT$297*'PO_valitsin (FI)'!H$5)</f>
        <v>1.1461902869845919E-2</v>
      </c>
      <c r="IF83" s="3">
        <f>IF($B83='PO_valitsin (FI)'!$C$8,100000,PO!FG83/PO!CH$297*'PO_valitsin (FI)'!I$5)</f>
        <v>0</v>
      </c>
      <c r="IH83" s="3">
        <f>IF($B83='PO_valitsin (FI)'!$C$8,100000,PO!FI83/PO!CJ$297*'PO_valitsin (FI)'!J$5)</f>
        <v>9.9933852258030725E-2</v>
      </c>
      <c r="II83" s="49">
        <f t="shared" si="4"/>
        <v>0.30848793311576123</v>
      </c>
      <c r="IJ83" s="13">
        <f t="shared" si="5"/>
        <v>15</v>
      </c>
      <c r="IK83" s="14">
        <f t="shared" si="7"/>
        <v>8.0999999999999997E-9</v>
      </c>
      <c r="IL83" s="68" t="str">
        <f t="shared" si="6"/>
        <v>Keminmaa</v>
      </c>
    </row>
    <row r="84" spans="1:246" x14ac:dyDescent="0.2">
      <c r="A84">
        <v>2019</v>
      </c>
      <c r="B84" t="s">
        <v>354</v>
      </c>
      <c r="C84" t="s">
        <v>355</v>
      </c>
      <c r="D84" t="s">
        <v>356</v>
      </c>
      <c r="E84" t="s">
        <v>357</v>
      </c>
      <c r="F84" t="s">
        <v>125</v>
      </c>
      <c r="G84" t="s">
        <v>126</v>
      </c>
      <c r="H84" t="s">
        <v>103</v>
      </c>
      <c r="I84" t="s">
        <v>104</v>
      </c>
      <c r="J84">
        <v>50</v>
      </c>
      <c r="K84">
        <v>686.84002685546875</v>
      </c>
      <c r="L84">
        <v>164.19999694824219</v>
      </c>
      <c r="M84">
        <v>6640</v>
      </c>
      <c r="N84">
        <v>9.6999998092651367</v>
      </c>
      <c r="O84">
        <v>-1.2000000476837158</v>
      </c>
      <c r="P84">
        <v>-55</v>
      </c>
      <c r="Q84">
        <v>51.1</v>
      </c>
      <c r="R84">
        <v>8.6</v>
      </c>
      <c r="S84">
        <v>229</v>
      </c>
      <c r="T84">
        <v>0</v>
      </c>
      <c r="U84">
        <v>3412.2</v>
      </c>
      <c r="V84">
        <v>12.51</v>
      </c>
      <c r="W84">
        <v>4340</v>
      </c>
      <c r="X84">
        <v>1113</v>
      </c>
      <c r="Y84">
        <v>642</v>
      </c>
      <c r="Z84">
        <v>926</v>
      </c>
      <c r="AA84">
        <v>775</v>
      </c>
      <c r="AB84">
        <v>3618</v>
      </c>
      <c r="AC84">
        <v>13.58088207244873</v>
      </c>
      <c r="AD84">
        <v>0</v>
      </c>
      <c r="AE84">
        <v>0</v>
      </c>
      <c r="AF84">
        <v>0</v>
      </c>
      <c r="AG84">
        <v>3.7</v>
      </c>
      <c r="AH84">
        <v>0</v>
      </c>
      <c r="AI84">
        <v>19.75</v>
      </c>
      <c r="AJ84">
        <v>1.1000000000000001</v>
      </c>
      <c r="AK84">
        <v>0.41</v>
      </c>
      <c r="AL84">
        <v>1.1000000000000001</v>
      </c>
      <c r="AM84">
        <v>78.900000000000006</v>
      </c>
      <c r="AN84">
        <v>303.3</v>
      </c>
      <c r="AO84">
        <v>40.4</v>
      </c>
      <c r="AP84">
        <v>25.1</v>
      </c>
      <c r="AQ84">
        <v>93</v>
      </c>
      <c r="AR84">
        <v>23</v>
      </c>
      <c r="AS84">
        <v>701</v>
      </c>
      <c r="AT84">
        <v>5</v>
      </c>
      <c r="AU84">
        <v>11858</v>
      </c>
      <c r="AV84" s="48">
        <v>13553.08390410959</v>
      </c>
      <c r="AW84" s="48">
        <v>13369.622475856015</v>
      </c>
      <c r="AX84">
        <v>0</v>
      </c>
      <c r="AY84">
        <v>41.014503479003906</v>
      </c>
      <c r="AZ84">
        <v>1</v>
      </c>
      <c r="BA84">
        <v>0</v>
      </c>
      <c r="BB84">
        <v>0</v>
      </c>
      <c r="BC84">
        <v>1</v>
      </c>
      <c r="BD84">
        <v>1</v>
      </c>
      <c r="BE84">
        <v>76.543212890625</v>
      </c>
      <c r="BF84">
        <v>93.822395324707031</v>
      </c>
      <c r="BG84">
        <v>1396.1038818359375</v>
      </c>
      <c r="BH84">
        <v>11884.1865234375</v>
      </c>
      <c r="BI84">
        <v>12937.6328125</v>
      </c>
      <c r="BJ84">
        <v>3.6598191261291504</v>
      </c>
      <c r="BK84">
        <v>-0.40492072701454163</v>
      </c>
      <c r="BL84">
        <v>32.374099731445313</v>
      </c>
      <c r="BM84">
        <v>0</v>
      </c>
      <c r="BN84">
        <v>82.714286804199219</v>
      </c>
      <c r="BO84">
        <v>-1.3933179378509521</v>
      </c>
      <c r="BP84">
        <v>21961.302734375</v>
      </c>
      <c r="BQ84">
        <v>48.807273864746094</v>
      </c>
      <c r="BS84">
        <v>0.64849400520324707</v>
      </c>
      <c r="BT84">
        <v>68.042167663574219</v>
      </c>
      <c r="BU84">
        <v>3.4036145210266113</v>
      </c>
      <c r="BV84">
        <v>171.23493957519531</v>
      </c>
      <c r="BW84">
        <v>286.8975830078125</v>
      </c>
      <c r="BX84">
        <v>0</v>
      </c>
      <c r="BY84">
        <v>1</v>
      </c>
      <c r="BZ84">
        <v>10207.7919921875</v>
      </c>
      <c r="CA84">
        <v>9376.623046875</v>
      </c>
      <c r="CB84">
        <v>0.90361446142196655</v>
      </c>
      <c r="CC84">
        <v>8.1475906372070313</v>
      </c>
      <c r="CD84">
        <v>55</v>
      </c>
      <c r="CE84">
        <v>5.9149723052978516</v>
      </c>
      <c r="CF84">
        <v>13.123845100402832</v>
      </c>
      <c r="CG84">
        <v>0.55452865362167358</v>
      </c>
      <c r="CH84">
        <v>1.663585901260376</v>
      </c>
      <c r="CI84">
        <v>13392.78125</v>
      </c>
      <c r="CJ84" s="48">
        <v>576</v>
      </c>
      <c r="CK84" s="25">
        <f>ABS(J84-'PO_valitsin (FI)'!$D$8)</f>
        <v>5.7999992370605469</v>
      </c>
      <c r="CR84" s="67">
        <f>ABS(Q84-'PO_valitsin (FI)'!$E$8)</f>
        <v>36.70000000000001</v>
      </c>
      <c r="EN84" s="7">
        <f>ABS(BO84-'PO_valitsin (FI)'!$F$8)</f>
        <v>1.6550948619842529</v>
      </c>
      <c r="EO84" s="7">
        <f>ABS(BP84-'PO_valitsin (FI)'!$G$8)</f>
        <v>1113.09375</v>
      </c>
      <c r="ES84" s="7">
        <f>ABS(BT84-'PO_valitsin (FI)'!$H$8)</f>
        <v>67.854003772139549</v>
      </c>
      <c r="FI84" s="7">
        <f>ABS(CJ84-'PO_valitsin (FI)'!$J$8)</f>
        <v>1355</v>
      </c>
      <c r="FJ84" s="3">
        <f>IF($B84='PO_valitsin (FI)'!$C$8,100000,PO!CK84/PO!J$297*'PO_valitsin (FI)'!D$5)</f>
        <v>0.26545978265527104</v>
      </c>
      <c r="FQ84" s="3">
        <f>IF($B84='PO_valitsin (FI)'!$C$8,100000,PO!CR84/PO!Q$297*'PO_valitsin (FI)'!E$5)</f>
        <v>0.17357703447474246</v>
      </c>
      <c r="HM84" s="3">
        <f>IF($B84='PO_valitsin (FI)'!$C$8,100000,PO!EN84/PO!BO$297*'PO_valitsin (FI)'!F$5)</f>
        <v>0.13721474493146496</v>
      </c>
      <c r="HN84" s="3">
        <f>IF($B84='PO_valitsin (FI)'!$C$8,100000,PO!EO84/PO!BP$297*'PO_valitsin (FI)'!G$5)</f>
        <v>3.9370563019867209E-2</v>
      </c>
      <c r="HR84" s="3">
        <f>IF($B84='PO_valitsin (FI)'!$C$8,100000,PO!ES84/PO!BT$297*'PO_valitsin (FI)'!H$5)</f>
        <v>10.131524585095812</v>
      </c>
      <c r="IF84" s="3">
        <f>IF($B84='PO_valitsin (FI)'!$C$8,100000,PO!FG84/PO!CH$297*'PO_valitsin (FI)'!I$5)</f>
        <v>0</v>
      </c>
      <c r="IH84" s="3">
        <f>IF($B84='PO_valitsin (FI)'!$C$8,100000,PO!FI84/PO!CJ$297*'PO_valitsin (FI)'!J$5)</f>
        <v>0.13210767786305525</v>
      </c>
      <c r="II84" s="49">
        <f t="shared" si="4"/>
        <v>10.879254396240215</v>
      </c>
      <c r="IJ84" s="13">
        <f t="shared" si="5"/>
        <v>284</v>
      </c>
      <c r="IK84" s="14">
        <f t="shared" si="7"/>
        <v>8.199999999999999E-9</v>
      </c>
      <c r="IL84" s="68" t="str">
        <f t="shared" si="6"/>
        <v>Kemiönsaari</v>
      </c>
    </row>
    <row r="85" spans="1:246" x14ac:dyDescent="0.2">
      <c r="A85">
        <v>2019</v>
      </c>
      <c r="B85" t="s">
        <v>358</v>
      </c>
      <c r="C85" t="s">
        <v>359</v>
      </c>
      <c r="D85" t="s">
        <v>169</v>
      </c>
      <c r="E85" t="s">
        <v>170</v>
      </c>
      <c r="F85" t="s">
        <v>101</v>
      </c>
      <c r="G85" t="s">
        <v>102</v>
      </c>
      <c r="H85" t="s">
        <v>143</v>
      </c>
      <c r="I85" t="s">
        <v>144</v>
      </c>
      <c r="J85">
        <v>37.700000762939453</v>
      </c>
      <c r="K85">
        <v>110.11000061035156</v>
      </c>
      <c r="L85">
        <v>128.89999389648438</v>
      </c>
      <c r="M85">
        <v>18355</v>
      </c>
      <c r="N85">
        <v>166.69999694824219</v>
      </c>
      <c r="O85">
        <v>2.4000000953674316</v>
      </c>
      <c r="P85">
        <v>326</v>
      </c>
      <c r="Q85">
        <v>96.4</v>
      </c>
      <c r="R85">
        <v>8.3000000000000007</v>
      </c>
      <c r="S85">
        <v>45</v>
      </c>
      <c r="T85">
        <v>0</v>
      </c>
      <c r="U85">
        <v>3882.7</v>
      </c>
      <c r="V85">
        <v>11.72</v>
      </c>
      <c r="W85">
        <v>787</v>
      </c>
      <c r="X85">
        <v>259</v>
      </c>
      <c r="Y85">
        <v>627</v>
      </c>
      <c r="Z85">
        <v>136</v>
      </c>
      <c r="AA85">
        <v>510</v>
      </c>
      <c r="AB85">
        <v>1703</v>
      </c>
      <c r="AC85">
        <v>16.414285659790039</v>
      </c>
      <c r="AD85">
        <v>0</v>
      </c>
      <c r="AE85">
        <v>0.3</v>
      </c>
      <c r="AF85">
        <v>0.6</v>
      </c>
      <c r="AG85">
        <v>7.6</v>
      </c>
      <c r="AH85">
        <v>1</v>
      </c>
      <c r="AI85">
        <v>20.5</v>
      </c>
      <c r="AJ85">
        <v>1.1000000000000001</v>
      </c>
      <c r="AK85">
        <v>0.43</v>
      </c>
      <c r="AL85">
        <v>1.1000000000000001</v>
      </c>
      <c r="AM85">
        <v>55.2</v>
      </c>
      <c r="AN85">
        <v>424.8</v>
      </c>
      <c r="AO85">
        <v>42.4</v>
      </c>
      <c r="AP85">
        <v>36.299999999999997</v>
      </c>
      <c r="AQ85">
        <v>33</v>
      </c>
      <c r="AR85">
        <v>30</v>
      </c>
      <c r="AS85">
        <v>732</v>
      </c>
      <c r="AT85">
        <v>4.5</v>
      </c>
      <c r="AU85">
        <v>6815</v>
      </c>
      <c r="AV85" s="48">
        <v>8389.8370235934672</v>
      </c>
      <c r="AW85" s="48">
        <v>8655.8772897030049</v>
      </c>
      <c r="AX85">
        <v>1</v>
      </c>
      <c r="AY85">
        <v>11.409955024719238</v>
      </c>
      <c r="AZ85">
        <v>0</v>
      </c>
      <c r="BA85">
        <v>0</v>
      </c>
      <c r="BB85">
        <v>0</v>
      </c>
      <c r="BC85">
        <v>0</v>
      </c>
      <c r="BD85">
        <v>1</v>
      </c>
      <c r="BE85">
        <v>94.395606994628906</v>
      </c>
      <c r="BF85">
        <v>73.624595642089844</v>
      </c>
      <c r="BG85">
        <v>612.63409423828125</v>
      </c>
      <c r="BH85">
        <v>12565.640625</v>
      </c>
      <c r="BI85">
        <v>16384.240234375</v>
      </c>
      <c r="BJ85">
        <v>5.0463414192199707</v>
      </c>
      <c r="BK85">
        <v>4.9191889762878418</v>
      </c>
      <c r="BL85">
        <v>35.697940826416016</v>
      </c>
      <c r="BM85">
        <v>-11.075949668884277</v>
      </c>
      <c r="BN85">
        <v>561.20001220703125</v>
      </c>
      <c r="BO85">
        <v>2.6462361037731172</v>
      </c>
      <c r="BP85">
        <v>23259.271484375</v>
      </c>
      <c r="BQ85">
        <v>25.667190551757813</v>
      </c>
      <c r="BS85">
        <v>0.58725142478942871</v>
      </c>
      <c r="BT85">
        <v>0.1743394136428833</v>
      </c>
      <c r="BU85">
        <v>1.2367202043533325</v>
      </c>
      <c r="BV85">
        <v>52.683193206787109</v>
      </c>
      <c r="BW85">
        <v>342.30453491210938</v>
      </c>
      <c r="BX85">
        <v>0</v>
      </c>
      <c r="BY85">
        <v>1</v>
      </c>
      <c r="BZ85">
        <v>9044.1005859375</v>
      </c>
      <c r="CA85">
        <v>6936.2333984375</v>
      </c>
      <c r="CB85">
        <v>1.5309180021286011</v>
      </c>
      <c r="CC85">
        <v>14.715336799621582</v>
      </c>
      <c r="CD85">
        <v>33.096084594726563</v>
      </c>
      <c r="CE85">
        <v>3.1840059757232666</v>
      </c>
      <c r="CF85">
        <v>12.365790367126465</v>
      </c>
      <c r="CG85">
        <v>0</v>
      </c>
      <c r="CH85">
        <v>1.2958164215087891</v>
      </c>
      <c r="CI85">
        <v>7895.4638671875</v>
      </c>
      <c r="CJ85" s="48">
        <v>2786</v>
      </c>
      <c r="CK85" s="25">
        <f>ABS(J85-'PO_valitsin (FI)'!$D$8)</f>
        <v>6.5</v>
      </c>
      <c r="CR85" s="67">
        <f>ABS(Q85-'PO_valitsin (FI)'!$E$8)</f>
        <v>8.5999999999999943</v>
      </c>
      <c r="EN85" s="7">
        <f>ABS(BO85-'PO_valitsin (FI)'!$F$8)</f>
        <v>2.3844591796398165</v>
      </c>
      <c r="EO85" s="7">
        <f>ABS(BP85-'PO_valitsin (FI)'!$G$8)</f>
        <v>184.875</v>
      </c>
      <c r="ES85" s="7">
        <f>ABS(BT85-'PO_valitsin (FI)'!$H$8)</f>
        <v>1.3824477791786194E-2</v>
      </c>
      <c r="FI85" s="7">
        <f>ABS(CJ85-'PO_valitsin (FI)'!$J$8)</f>
        <v>855</v>
      </c>
      <c r="FJ85" s="3">
        <f>IF($B85='PO_valitsin (FI)'!$C$8,100000,PO!CK85/PO!J$297*'PO_valitsin (FI)'!D$5)</f>
        <v>0.29749807141935819</v>
      </c>
      <c r="FQ85" s="3">
        <f>IF($B85='PO_valitsin (FI)'!$C$8,100000,PO!CR85/PO!Q$297*'PO_valitsin (FI)'!E$5)</f>
        <v>4.067472742459901E-2</v>
      </c>
      <c r="HM85" s="3">
        <f>IF($B85='PO_valitsin (FI)'!$C$8,100000,PO!EN85/PO!BO$297*'PO_valitsin (FI)'!F$5)</f>
        <v>0.19768229945534116</v>
      </c>
      <c r="HN85" s="3">
        <f>IF($B85='PO_valitsin (FI)'!$C$8,100000,PO!EO85/PO!BP$297*'PO_valitsin (FI)'!G$5)</f>
        <v>6.53910134550477E-3</v>
      </c>
      <c r="HR85" s="3">
        <f>IF($B85='PO_valitsin (FI)'!$C$8,100000,PO!ES85/PO!BT$297*'PO_valitsin (FI)'!H$5)</f>
        <v>2.0641823449937965E-3</v>
      </c>
      <c r="IF85" s="3">
        <f>IF($B85='PO_valitsin (FI)'!$C$8,100000,PO!FG85/PO!CH$297*'PO_valitsin (FI)'!I$5)</f>
        <v>0</v>
      </c>
      <c r="IH85" s="3">
        <f>IF($B85='PO_valitsin (FI)'!$C$8,100000,PO!FI85/PO!CJ$297*'PO_valitsin (FI)'!J$5)</f>
        <v>8.3359457249381735E-2</v>
      </c>
      <c r="II85" s="49">
        <f t="shared" si="4"/>
        <v>0.62781784753917869</v>
      </c>
      <c r="IJ85" s="13">
        <f t="shared" si="5"/>
        <v>104</v>
      </c>
      <c r="IK85" s="14">
        <f t="shared" si="7"/>
        <v>8.2999999999999982E-9</v>
      </c>
      <c r="IL85" s="68" t="str">
        <f t="shared" si="6"/>
        <v>Kempele</v>
      </c>
    </row>
    <row r="86" spans="1:246" x14ac:dyDescent="0.2">
      <c r="A86">
        <v>2019</v>
      </c>
      <c r="B86" t="s">
        <v>360</v>
      </c>
      <c r="C86" t="s">
        <v>361</v>
      </c>
      <c r="D86" t="s">
        <v>141</v>
      </c>
      <c r="E86" t="s">
        <v>142</v>
      </c>
      <c r="F86" t="s">
        <v>119</v>
      </c>
      <c r="G86" t="s">
        <v>120</v>
      </c>
      <c r="H86" t="s">
        <v>143</v>
      </c>
      <c r="I86" t="s">
        <v>144</v>
      </c>
      <c r="J86">
        <v>41.599998474121094</v>
      </c>
      <c r="K86">
        <v>30.629999160766602</v>
      </c>
      <c r="L86">
        <v>115.09999847412109</v>
      </c>
      <c r="M86">
        <v>36756</v>
      </c>
      <c r="N86">
        <v>1200</v>
      </c>
      <c r="O86">
        <v>1.3999999761581421</v>
      </c>
      <c r="P86">
        <v>336</v>
      </c>
      <c r="Q86">
        <v>99.800000000000011</v>
      </c>
      <c r="R86">
        <v>8.9</v>
      </c>
      <c r="S86">
        <v>25</v>
      </c>
      <c r="T86">
        <v>0</v>
      </c>
      <c r="U86">
        <v>4282.8999999999996</v>
      </c>
      <c r="V86">
        <v>16.3</v>
      </c>
      <c r="W86">
        <v>835</v>
      </c>
      <c r="X86">
        <v>2</v>
      </c>
      <c r="Y86">
        <v>764</v>
      </c>
      <c r="Z86">
        <v>49</v>
      </c>
      <c r="AA86">
        <v>352</v>
      </c>
      <c r="AB86">
        <v>1840</v>
      </c>
      <c r="AC86">
        <v>20.234375</v>
      </c>
      <c r="AD86">
        <v>0.8</v>
      </c>
      <c r="AE86">
        <v>0.6</v>
      </c>
      <c r="AF86">
        <v>2</v>
      </c>
      <c r="AG86">
        <v>5.9</v>
      </c>
      <c r="AH86">
        <v>0</v>
      </c>
      <c r="AI86">
        <v>19.25</v>
      </c>
      <c r="AJ86">
        <v>1.32</v>
      </c>
      <c r="AK86">
        <v>0.41</v>
      </c>
      <c r="AL86">
        <v>0.93</v>
      </c>
      <c r="AM86">
        <v>59</v>
      </c>
      <c r="AN86">
        <v>363.9</v>
      </c>
      <c r="AO86">
        <v>40</v>
      </c>
      <c r="AP86">
        <v>31.1</v>
      </c>
      <c r="AQ86">
        <v>34</v>
      </c>
      <c r="AR86">
        <v>22</v>
      </c>
      <c r="AS86">
        <v>270</v>
      </c>
      <c r="AT86">
        <v>4.5</v>
      </c>
      <c r="AU86">
        <v>5770</v>
      </c>
      <c r="AV86" s="48">
        <v>8507.8100849547827</v>
      </c>
      <c r="AW86" s="48">
        <v>8438.2524009197896</v>
      </c>
      <c r="AX86">
        <v>1</v>
      </c>
      <c r="AY86">
        <v>27.972667694091797</v>
      </c>
      <c r="AZ86">
        <v>0</v>
      </c>
      <c r="BA86">
        <v>0</v>
      </c>
      <c r="BB86">
        <v>0</v>
      </c>
      <c r="BC86">
        <v>0</v>
      </c>
      <c r="BD86">
        <v>1</v>
      </c>
      <c r="BE86">
        <v>96.276596069335938</v>
      </c>
      <c r="BF86">
        <v>75.071304321289063</v>
      </c>
      <c r="BG86">
        <v>836.158203125</v>
      </c>
      <c r="BH86">
        <v>14362.2158203125</v>
      </c>
      <c r="BI86">
        <v>18455.498046875</v>
      </c>
      <c r="BJ86">
        <v>3.6935193538665771</v>
      </c>
      <c r="BK86">
        <v>3.237764835357666</v>
      </c>
      <c r="BL86">
        <v>25.854700088500977</v>
      </c>
      <c r="BM86">
        <v>9.6858634948730469</v>
      </c>
      <c r="BN86">
        <v>330.27273559570313</v>
      </c>
      <c r="BO86">
        <v>1.1077491343021393</v>
      </c>
      <c r="BP86">
        <v>26587.720703125</v>
      </c>
      <c r="BQ86">
        <v>12.873039245605469</v>
      </c>
      <c r="BS86">
        <v>0.48764827847480774</v>
      </c>
      <c r="BT86">
        <v>1.221569299697876</v>
      </c>
      <c r="BU86">
        <v>11.570899963378906</v>
      </c>
      <c r="BV86">
        <v>113.58689880371094</v>
      </c>
      <c r="BW86">
        <v>312.547607421875</v>
      </c>
      <c r="BX86">
        <v>0</v>
      </c>
      <c r="BY86">
        <v>1</v>
      </c>
      <c r="BZ86">
        <v>10888.744140625</v>
      </c>
      <c r="CA86">
        <v>8473.70703125</v>
      </c>
      <c r="CB86">
        <v>1.1399499177932739</v>
      </c>
      <c r="CC86">
        <v>8.9264335632324219</v>
      </c>
      <c r="CD86">
        <v>84.009544372558594</v>
      </c>
      <c r="CE86">
        <v>10.606522560119629</v>
      </c>
      <c r="CF86">
        <v>12.648582458496094</v>
      </c>
      <c r="CG86">
        <v>0.97531241178512573</v>
      </c>
      <c r="CH86">
        <v>0.85339838266372681</v>
      </c>
      <c r="CI86">
        <v>9003.7294921875</v>
      </c>
      <c r="CJ86" s="48">
        <v>3661</v>
      </c>
      <c r="CK86" s="25">
        <f>ABS(J86-'PO_valitsin (FI)'!$D$8)</f>
        <v>2.6000022888183594</v>
      </c>
      <c r="CR86" s="67">
        <f>ABS(Q86-'PO_valitsin (FI)'!$E$8)</f>
        <v>12</v>
      </c>
      <c r="EN86" s="7">
        <f>ABS(BO86-'PO_valitsin (FI)'!$F$8)</f>
        <v>0.8459722101688385</v>
      </c>
      <c r="EO86" s="7">
        <f>ABS(BP86-'PO_valitsin (FI)'!$G$8)</f>
        <v>3513.32421875</v>
      </c>
      <c r="ES86" s="7">
        <f>ABS(BT86-'PO_valitsin (FI)'!$H$8)</f>
        <v>1.0334054082632065</v>
      </c>
      <c r="FI86" s="7">
        <f>ABS(CJ86-'PO_valitsin (FI)'!$J$8)</f>
        <v>1730</v>
      </c>
      <c r="FJ86" s="3">
        <f>IF($B86='PO_valitsin (FI)'!$C$8,100000,PO!CK86/PO!J$297*'PO_valitsin (FI)'!D$5)</f>
        <v>0.11899933332451985</v>
      </c>
      <c r="FQ86" s="3">
        <f>IF($B86='PO_valitsin (FI)'!$C$8,100000,PO!CR86/PO!Q$297*'PO_valitsin (FI)'!E$5)</f>
        <v>5.6755433615719594E-2</v>
      </c>
      <c r="HM86" s="3">
        <f>IF($B86='PO_valitsin (FI)'!$C$8,100000,PO!EN86/PO!BO$297*'PO_valitsin (FI)'!F$5)</f>
        <v>7.0134868824533445E-2</v>
      </c>
      <c r="HN86" s="3">
        <f>IF($B86='PO_valitsin (FI)'!$C$8,100000,PO!EO86/PO!BP$297*'PO_valitsin (FI)'!G$5)</f>
        <v>0.12426765720634278</v>
      </c>
      <c r="HR86" s="3">
        <f>IF($B86='PO_valitsin (FI)'!$C$8,100000,PO!ES86/PO!BT$297*'PO_valitsin (FI)'!H$5)</f>
        <v>0.15430146665108893</v>
      </c>
      <c r="IF86" s="3">
        <f>IF($B86='PO_valitsin (FI)'!$C$8,100000,PO!FG86/PO!CH$297*'PO_valitsin (FI)'!I$5)</f>
        <v>0</v>
      </c>
      <c r="IH86" s="3">
        <f>IF($B86='PO_valitsin (FI)'!$C$8,100000,PO!FI86/PO!CJ$297*'PO_valitsin (FI)'!J$5)</f>
        <v>0.16866884332331039</v>
      </c>
      <c r="II86" s="49">
        <f t="shared" si="4"/>
        <v>0.69312761134551493</v>
      </c>
      <c r="IJ86" s="13">
        <f t="shared" si="5"/>
        <v>119</v>
      </c>
      <c r="IK86" s="14">
        <f t="shared" si="7"/>
        <v>8.3999999999999975E-9</v>
      </c>
      <c r="IL86" s="68" t="str">
        <f t="shared" si="6"/>
        <v>Kerava</v>
      </c>
    </row>
    <row r="87" spans="1:246" x14ac:dyDescent="0.2">
      <c r="A87">
        <v>2019</v>
      </c>
      <c r="B87" t="s">
        <v>362</v>
      </c>
      <c r="C87" t="s">
        <v>363</v>
      </c>
      <c r="D87" t="s">
        <v>362</v>
      </c>
      <c r="E87" t="s">
        <v>364</v>
      </c>
      <c r="F87" t="s">
        <v>187</v>
      </c>
      <c r="G87" t="s">
        <v>188</v>
      </c>
      <c r="H87" t="s">
        <v>89</v>
      </c>
      <c r="I87" t="s">
        <v>90</v>
      </c>
      <c r="J87">
        <v>49.700000762939453</v>
      </c>
      <c r="K87">
        <v>1257.969970703125</v>
      </c>
      <c r="L87">
        <v>185.89999389648438</v>
      </c>
      <c r="M87">
        <v>9605</v>
      </c>
      <c r="N87">
        <v>7.5999999046325684</v>
      </c>
      <c r="O87">
        <v>-1.6000000238418579</v>
      </c>
      <c r="P87">
        <v>-65</v>
      </c>
      <c r="Q87">
        <v>70.600000000000009</v>
      </c>
      <c r="R87">
        <v>11.5</v>
      </c>
      <c r="S87">
        <v>362</v>
      </c>
      <c r="T87">
        <v>0</v>
      </c>
      <c r="U87">
        <v>3509.9</v>
      </c>
      <c r="V87">
        <v>12.53</v>
      </c>
      <c r="W87">
        <v>2113</v>
      </c>
      <c r="X87">
        <v>701</v>
      </c>
      <c r="Y87">
        <v>814</v>
      </c>
      <c r="Z87">
        <v>714</v>
      </c>
      <c r="AA87">
        <v>703</v>
      </c>
      <c r="AB87">
        <v>2540</v>
      </c>
      <c r="AC87">
        <v>16.040201187133789</v>
      </c>
      <c r="AD87">
        <v>0</v>
      </c>
      <c r="AE87">
        <v>0</v>
      </c>
      <c r="AF87">
        <v>0</v>
      </c>
      <c r="AG87">
        <v>6</v>
      </c>
      <c r="AH87">
        <v>0</v>
      </c>
      <c r="AI87">
        <v>21.5</v>
      </c>
      <c r="AJ87">
        <v>1</v>
      </c>
      <c r="AK87">
        <v>0.41</v>
      </c>
      <c r="AL87">
        <v>1</v>
      </c>
      <c r="AM87">
        <v>53.8</v>
      </c>
      <c r="AN87">
        <v>307.2</v>
      </c>
      <c r="AO87">
        <v>46.7</v>
      </c>
      <c r="AP87">
        <v>23.4</v>
      </c>
      <c r="AQ87">
        <v>66</v>
      </c>
      <c r="AR87">
        <v>25</v>
      </c>
      <c r="AS87">
        <v>428</v>
      </c>
      <c r="AT87">
        <v>2</v>
      </c>
      <c r="AU87">
        <v>6957</v>
      </c>
      <c r="AV87" s="48">
        <v>11400.662251655629</v>
      </c>
      <c r="AW87" s="48">
        <v>11667.044318181817</v>
      </c>
      <c r="AX87">
        <v>1</v>
      </c>
      <c r="AY87">
        <v>54.226722717285156</v>
      </c>
      <c r="AZ87">
        <v>0</v>
      </c>
      <c r="BA87">
        <v>0</v>
      </c>
      <c r="BB87">
        <v>0</v>
      </c>
      <c r="BC87">
        <v>0</v>
      </c>
      <c r="BD87">
        <v>1</v>
      </c>
      <c r="BE87">
        <v>90.157478332519531</v>
      </c>
      <c r="BF87">
        <v>80.891716003417969</v>
      </c>
      <c r="BG87">
        <v>808.33331298828125</v>
      </c>
      <c r="BH87">
        <v>14443.927734375</v>
      </c>
      <c r="BI87">
        <v>18447.955078125</v>
      </c>
      <c r="BJ87">
        <v>2.6885995864868164</v>
      </c>
      <c r="BK87">
        <v>-2.9391894340515137</v>
      </c>
      <c r="BL87">
        <v>22.488039016723633</v>
      </c>
      <c r="BM87">
        <v>-3.0927834510803223</v>
      </c>
      <c r="BN87">
        <v>153.83332824707031</v>
      </c>
      <c r="BO87">
        <v>-0.57070702314376831</v>
      </c>
      <c r="BP87">
        <v>21490.94921875</v>
      </c>
      <c r="BQ87">
        <v>44.940155029296875</v>
      </c>
      <c r="BS87">
        <v>0.62134307622909546</v>
      </c>
      <c r="BT87">
        <v>0.16657990217208862</v>
      </c>
      <c r="BU87">
        <v>2.1030712127685547</v>
      </c>
      <c r="BV87">
        <v>105.36179351806641</v>
      </c>
      <c r="BW87">
        <v>357.62625122070313</v>
      </c>
      <c r="BX87">
        <v>0</v>
      </c>
      <c r="BY87">
        <v>1</v>
      </c>
      <c r="BZ87">
        <v>9925</v>
      </c>
      <c r="CA87">
        <v>7770.83349609375</v>
      </c>
      <c r="CB87">
        <v>0.97865694761276245</v>
      </c>
      <c r="CC87">
        <v>7.9021344184875488</v>
      </c>
      <c r="CD87">
        <v>143.61701965332031</v>
      </c>
      <c r="CE87">
        <v>17.523056030273438</v>
      </c>
      <c r="CF87">
        <v>10.803689002990723</v>
      </c>
      <c r="CG87">
        <v>0</v>
      </c>
      <c r="CH87">
        <v>2.7667984962463379</v>
      </c>
      <c r="CI87">
        <v>13230.2392578125</v>
      </c>
      <c r="CJ87" s="48">
        <v>892</v>
      </c>
      <c r="CK87" s="25">
        <f>ABS(J87-'PO_valitsin (FI)'!$D$8)</f>
        <v>5.5</v>
      </c>
      <c r="CR87" s="67">
        <f>ABS(Q87-'PO_valitsin (FI)'!$E$8)</f>
        <v>17.200000000000003</v>
      </c>
      <c r="EN87" s="7">
        <f>ABS(BO87-'PO_valitsin (FI)'!$F$8)</f>
        <v>0.83248394727706909</v>
      </c>
      <c r="EO87" s="7">
        <f>ABS(BP87-'PO_valitsin (FI)'!$G$8)</f>
        <v>1583.447265625</v>
      </c>
      <c r="ES87" s="7">
        <f>ABS(BT87-'PO_valitsin (FI)'!$H$8)</f>
        <v>2.1583989262580872E-2</v>
      </c>
      <c r="FI87" s="7">
        <f>ABS(CJ87-'PO_valitsin (FI)'!$J$8)</f>
        <v>1039</v>
      </c>
      <c r="FJ87" s="3">
        <f>IF($B87='PO_valitsin (FI)'!$C$8,100000,PO!CK87/PO!J$297*'PO_valitsin (FI)'!D$5)</f>
        <v>0.25172913735484154</v>
      </c>
      <c r="FQ87" s="3">
        <f>IF($B87='PO_valitsin (FI)'!$C$8,100000,PO!CR87/PO!Q$297*'PO_valitsin (FI)'!E$5)</f>
        <v>8.1349454849198102E-2</v>
      </c>
      <c r="HM87" s="3">
        <f>IF($B87='PO_valitsin (FI)'!$C$8,100000,PO!EN87/PO!BO$297*'PO_valitsin (FI)'!F$5)</f>
        <v>6.9016631680081292E-2</v>
      </c>
      <c r="HN87" s="3">
        <f>IF($B87='PO_valitsin (FI)'!$C$8,100000,PO!EO87/PO!BP$297*'PO_valitsin (FI)'!G$5)</f>
        <v>5.6007151562862942E-2</v>
      </c>
      <c r="HR87" s="3">
        <f>IF($B87='PO_valitsin (FI)'!$C$8,100000,PO!ES87/PO!BT$297*'PO_valitsin (FI)'!H$5)</f>
        <v>3.2227828234370208E-3</v>
      </c>
      <c r="IF87" s="3">
        <f>IF($B87='PO_valitsin (FI)'!$C$8,100000,PO!FG87/PO!CH$297*'PO_valitsin (FI)'!I$5)</f>
        <v>0</v>
      </c>
      <c r="IH87" s="3">
        <f>IF($B87='PO_valitsin (FI)'!$C$8,100000,PO!FI87/PO!CJ$297*'PO_valitsin (FI)'!J$5)</f>
        <v>0.10129880243521358</v>
      </c>
      <c r="II87" s="49">
        <f t="shared" si="4"/>
        <v>0.56262396920563451</v>
      </c>
      <c r="IJ87" s="13">
        <f t="shared" si="5"/>
        <v>83</v>
      </c>
      <c r="IK87" s="14">
        <f t="shared" si="7"/>
        <v>8.4999999999999967E-9</v>
      </c>
      <c r="IL87" s="68" t="str">
        <f t="shared" si="6"/>
        <v>Keuruu</v>
      </c>
    </row>
    <row r="88" spans="1:246" x14ac:dyDescent="0.2">
      <c r="A88">
        <v>2019</v>
      </c>
      <c r="B88" t="s">
        <v>365</v>
      </c>
      <c r="C88" t="s">
        <v>366</v>
      </c>
      <c r="D88" t="s">
        <v>248</v>
      </c>
      <c r="E88" t="s">
        <v>156</v>
      </c>
      <c r="F88" t="s">
        <v>87</v>
      </c>
      <c r="G88" t="s">
        <v>88</v>
      </c>
      <c r="H88" t="s">
        <v>103</v>
      </c>
      <c r="I88" t="s">
        <v>104</v>
      </c>
      <c r="J88">
        <v>50.5</v>
      </c>
      <c r="K88">
        <v>357.1099853515625</v>
      </c>
      <c r="L88">
        <v>161.30000305175781</v>
      </c>
      <c r="M88">
        <v>1865</v>
      </c>
      <c r="N88">
        <v>5.1999998092651367</v>
      </c>
      <c r="O88">
        <v>-2.4000000953674316</v>
      </c>
      <c r="P88">
        <v>-26</v>
      </c>
      <c r="Q88">
        <v>34.800000000000004</v>
      </c>
      <c r="R88">
        <v>8.9</v>
      </c>
      <c r="S88">
        <v>123</v>
      </c>
      <c r="T88">
        <v>0</v>
      </c>
      <c r="U88">
        <v>3065.4</v>
      </c>
      <c r="V88">
        <v>13.28</v>
      </c>
      <c r="W88">
        <v>634</v>
      </c>
      <c r="X88">
        <v>293</v>
      </c>
      <c r="Y88">
        <v>146</v>
      </c>
      <c r="Z88">
        <v>708</v>
      </c>
      <c r="AA88">
        <v>807</v>
      </c>
      <c r="AB88">
        <v>1338</v>
      </c>
      <c r="AC88">
        <v>11.920000076293945</v>
      </c>
      <c r="AD88">
        <v>0</v>
      </c>
      <c r="AE88">
        <v>0</v>
      </c>
      <c r="AF88">
        <v>0</v>
      </c>
      <c r="AG88">
        <v>9.9</v>
      </c>
      <c r="AH88">
        <v>0</v>
      </c>
      <c r="AI88">
        <v>21.5</v>
      </c>
      <c r="AJ88">
        <v>1.1000000000000001</v>
      </c>
      <c r="AK88">
        <v>0.55000000000000004</v>
      </c>
      <c r="AL88">
        <v>1.1000000000000001</v>
      </c>
      <c r="AM88">
        <v>61.4</v>
      </c>
      <c r="AN88">
        <v>258.7</v>
      </c>
      <c r="AO88">
        <v>47.5</v>
      </c>
      <c r="AP88">
        <v>15.5</v>
      </c>
      <c r="AQ88">
        <v>76</v>
      </c>
      <c r="AR88">
        <v>84</v>
      </c>
      <c r="AS88">
        <v>562</v>
      </c>
      <c r="AT88">
        <v>2.3330000000000002</v>
      </c>
      <c r="AU88">
        <v>5556</v>
      </c>
      <c r="AV88" s="48">
        <v>11914.893617021276</v>
      </c>
      <c r="AW88" s="48">
        <v>11814.696485623002</v>
      </c>
      <c r="AX88">
        <v>0</v>
      </c>
      <c r="AY88">
        <v>84.407211303710938</v>
      </c>
      <c r="AZ88">
        <v>0</v>
      </c>
      <c r="BA88">
        <v>0</v>
      </c>
      <c r="BB88">
        <v>0</v>
      </c>
      <c r="BC88">
        <v>0</v>
      </c>
      <c r="BD88">
        <v>1</v>
      </c>
      <c r="BE88">
        <v>88.23529052734375</v>
      </c>
      <c r="BF88">
        <v>100</v>
      </c>
      <c r="BG88">
        <v>361.44577026367188</v>
      </c>
      <c r="BH88">
        <v>10537.2626953125</v>
      </c>
      <c r="BI88">
        <v>12067.8154296875</v>
      </c>
      <c r="BJ88">
        <v>2.7325470447540283</v>
      </c>
      <c r="BK88">
        <v>-21.596920013427734</v>
      </c>
      <c r="BL88">
        <v>5.7142858505249023</v>
      </c>
      <c r="BM88">
        <v>-25</v>
      </c>
      <c r="BN88">
        <v>180</v>
      </c>
      <c r="BO88">
        <v>-1.355423355102539</v>
      </c>
      <c r="BP88">
        <v>19313.40625</v>
      </c>
      <c r="BQ88">
        <v>54.648479461669922</v>
      </c>
      <c r="BS88">
        <v>0.65576410293579102</v>
      </c>
      <c r="BT88">
        <v>0</v>
      </c>
      <c r="BU88">
        <v>1.5013405084609985</v>
      </c>
      <c r="BV88">
        <v>85.790885925292969</v>
      </c>
      <c r="BW88">
        <v>122.25201416015625</v>
      </c>
      <c r="BX88">
        <v>0</v>
      </c>
      <c r="BY88">
        <v>0</v>
      </c>
      <c r="BZ88">
        <v>7409.638671875</v>
      </c>
      <c r="CA88">
        <v>6469.87939453125</v>
      </c>
      <c r="CB88">
        <v>0.96514743566513062</v>
      </c>
      <c r="CC88">
        <v>7.9356570243835449</v>
      </c>
      <c r="CD88">
        <v>77.777778625488281</v>
      </c>
      <c r="CE88">
        <v>9.4594593048095703</v>
      </c>
      <c r="CF88">
        <v>9.4594593048095703</v>
      </c>
      <c r="CG88">
        <v>0</v>
      </c>
      <c r="CH88">
        <v>3.3783783912658691</v>
      </c>
      <c r="CI88">
        <v>12734.04296875</v>
      </c>
      <c r="CJ88" s="48">
        <v>162</v>
      </c>
      <c r="CK88" s="25">
        <f>ABS(J88-'PO_valitsin (FI)'!$D$8)</f>
        <v>6.2999992370605469</v>
      </c>
      <c r="CR88" s="67">
        <f>ABS(Q88-'PO_valitsin (FI)'!$E$8)</f>
        <v>53.000000000000007</v>
      </c>
      <c r="EN88" s="7">
        <f>ABS(BO88-'PO_valitsin (FI)'!$F$8)</f>
        <v>1.6172002792358398</v>
      </c>
      <c r="EO88" s="7">
        <f>ABS(BP88-'PO_valitsin (FI)'!$G$8)</f>
        <v>3760.990234375</v>
      </c>
      <c r="ES88" s="7">
        <f>ABS(BT88-'PO_valitsin (FI)'!$H$8)</f>
        <v>0.18816389143466949</v>
      </c>
      <c r="FI88" s="7">
        <f>ABS(CJ88-'PO_valitsin (FI)'!$J$8)</f>
        <v>1769</v>
      </c>
      <c r="FJ88" s="3">
        <f>IF($B88='PO_valitsin (FI)'!$C$8,100000,PO!CK88/PO!J$297*'PO_valitsin (FI)'!D$5)</f>
        <v>0.28834424968752936</v>
      </c>
      <c r="FQ88" s="3">
        <f>IF($B88='PO_valitsin (FI)'!$C$8,100000,PO!CR88/PO!Q$297*'PO_valitsin (FI)'!E$5)</f>
        <v>0.25066983180276159</v>
      </c>
      <c r="HM88" s="3">
        <f>IF($B88='PO_valitsin (FI)'!$C$8,100000,PO!EN88/PO!BO$297*'PO_valitsin (FI)'!F$5)</f>
        <v>0.13407311503124644</v>
      </c>
      <c r="HN88" s="3">
        <f>IF($B88='PO_valitsin (FI)'!$C$8,100000,PO!EO88/PO!BP$297*'PO_valitsin (FI)'!G$5)</f>
        <v>0.13302770143086878</v>
      </c>
      <c r="HR88" s="3">
        <f>IF($B88='PO_valitsin (FI)'!$C$8,100000,PO!ES88/PO!BT$297*'PO_valitsin (FI)'!H$5)</f>
        <v>2.8095425267748234E-2</v>
      </c>
      <c r="IF88" s="3">
        <f>IF($B88='PO_valitsin (FI)'!$C$8,100000,PO!FG88/PO!CH$297*'PO_valitsin (FI)'!I$5)</f>
        <v>0</v>
      </c>
      <c r="IH88" s="3">
        <f>IF($B88='PO_valitsin (FI)'!$C$8,100000,PO!FI88/PO!CJ$297*'PO_valitsin (FI)'!J$5)</f>
        <v>0.17247120453117692</v>
      </c>
      <c r="II88" s="49">
        <f t="shared" si="4"/>
        <v>1.0066815363513315</v>
      </c>
      <c r="IJ88" s="13">
        <f t="shared" si="5"/>
        <v>195</v>
      </c>
      <c r="IK88" s="14">
        <f t="shared" si="7"/>
        <v>8.5999999999999959E-9</v>
      </c>
      <c r="IL88" s="68" t="str">
        <f t="shared" si="6"/>
        <v>Kihniö</v>
      </c>
    </row>
    <row r="89" spans="1:246" x14ac:dyDescent="0.2">
      <c r="A89">
        <v>2019</v>
      </c>
      <c r="B89" t="s">
        <v>367</v>
      </c>
      <c r="C89" t="s">
        <v>368</v>
      </c>
      <c r="D89" t="s">
        <v>316</v>
      </c>
      <c r="E89" t="s">
        <v>317</v>
      </c>
      <c r="F89" t="s">
        <v>187</v>
      </c>
      <c r="G89" t="s">
        <v>188</v>
      </c>
      <c r="H89" t="s">
        <v>103</v>
      </c>
      <c r="I89" t="s">
        <v>104</v>
      </c>
      <c r="J89">
        <v>47.599998474121094</v>
      </c>
      <c r="K89">
        <v>460.20001220703125</v>
      </c>
      <c r="L89">
        <v>211.80000305175781</v>
      </c>
      <c r="M89">
        <v>1620</v>
      </c>
      <c r="N89">
        <v>3.5</v>
      </c>
      <c r="O89">
        <v>0.30000001192092896</v>
      </c>
      <c r="P89">
        <v>0</v>
      </c>
      <c r="Q89">
        <v>51.900000000000006</v>
      </c>
      <c r="R89">
        <v>13.100000000000001</v>
      </c>
      <c r="S89">
        <v>81</v>
      </c>
      <c r="T89">
        <v>0</v>
      </c>
      <c r="U89">
        <v>2738.9</v>
      </c>
      <c r="V89">
        <v>12.53</v>
      </c>
      <c r="W89">
        <v>455</v>
      </c>
      <c r="X89">
        <v>455</v>
      </c>
      <c r="Y89">
        <v>545</v>
      </c>
      <c r="Z89">
        <v>385</v>
      </c>
      <c r="AA89">
        <v>571</v>
      </c>
      <c r="AB89">
        <v>1685</v>
      </c>
      <c r="AC89">
        <v>15.149999618530273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21</v>
      </c>
      <c r="AJ89">
        <v>1.1000000000000001</v>
      </c>
      <c r="AK89">
        <v>0.6</v>
      </c>
      <c r="AL89">
        <v>1.2</v>
      </c>
      <c r="AM89">
        <v>58.3</v>
      </c>
      <c r="AN89">
        <v>256.39999999999998</v>
      </c>
      <c r="AO89">
        <v>42.7</v>
      </c>
      <c r="AP89">
        <v>17</v>
      </c>
      <c r="AQ89">
        <v>164</v>
      </c>
      <c r="AR89">
        <v>118</v>
      </c>
      <c r="AS89">
        <v>1116</v>
      </c>
      <c r="AT89">
        <v>2.1669999999999998</v>
      </c>
      <c r="AU89">
        <v>8091</v>
      </c>
      <c r="AV89" s="48">
        <v>9329.4460641399419</v>
      </c>
      <c r="AW89" s="48">
        <v>8758.6206896551721</v>
      </c>
      <c r="AX89">
        <v>0</v>
      </c>
      <c r="AY89">
        <v>131.56437683105469</v>
      </c>
      <c r="AZ89">
        <v>0</v>
      </c>
      <c r="BA89">
        <v>0</v>
      </c>
      <c r="BB89">
        <v>0</v>
      </c>
      <c r="BC89">
        <v>0</v>
      </c>
      <c r="BD89">
        <v>1</v>
      </c>
      <c r="BE89">
        <v>100</v>
      </c>
      <c r="BF89">
        <v>100</v>
      </c>
      <c r="BG89">
        <v>816.66668701171875</v>
      </c>
      <c r="BH89">
        <v>8862.20703125</v>
      </c>
      <c r="BI89">
        <v>10048.599609375</v>
      </c>
      <c r="BJ89">
        <v>4.3185186386108398</v>
      </c>
      <c r="BK89">
        <v>20.706014633178711</v>
      </c>
      <c r="BL89">
        <v>33.898303985595703</v>
      </c>
      <c r="BM89">
        <v>-12</v>
      </c>
      <c r="BN89">
        <v>97.5</v>
      </c>
      <c r="BO89">
        <v>-2.3166428923606874</v>
      </c>
      <c r="BP89">
        <v>17965.00390625</v>
      </c>
      <c r="BQ89">
        <v>59.553134918212891</v>
      </c>
      <c r="BS89">
        <v>0.59320986270904541</v>
      </c>
      <c r="BT89">
        <v>6.1728395521640778E-2</v>
      </c>
      <c r="BU89">
        <v>0.67901235818862915</v>
      </c>
      <c r="BV89">
        <v>79.012344360351563</v>
      </c>
      <c r="BW89">
        <v>287.65432739257813</v>
      </c>
      <c r="BX89">
        <v>0</v>
      </c>
      <c r="BY89">
        <v>1</v>
      </c>
      <c r="BZ89">
        <v>5858.33349609375</v>
      </c>
      <c r="CA89">
        <v>5166.66650390625</v>
      </c>
      <c r="CB89">
        <v>1.3580247163772583</v>
      </c>
      <c r="CC89">
        <v>9.814814567565918</v>
      </c>
      <c r="CD89">
        <v>72.727272033691406</v>
      </c>
      <c r="CE89">
        <v>8.8050317764282227</v>
      </c>
      <c r="CF89">
        <v>7.5471696853637695</v>
      </c>
      <c r="CG89">
        <v>0</v>
      </c>
      <c r="CH89">
        <v>1.8867924213409424</v>
      </c>
      <c r="CI89">
        <v>10184.859375</v>
      </c>
      <c r="CJ89" s="48">
        <v>173</v>
      </c>
      <c r="CK89" s="25">
        <f>ABS(J89-'PO_valitsin (FI)'!$D$8)</f>
        <v>3.3999977111816406</v>
      </c>
      <c r="CR89" s="67">
        <f>ABS(Q89-'PO_valitsin (FI)'!$E$8)</f>
        <v>35.900000000000006</v>
      </c>
      <c r="EN89" s="7">
        <f>ABS(BO89-'PO_valitsin (FI)'!$F$8)</f>
        <v>2.5784198164939882</v>
      </c>
      <c r="EO89" s="7">
        <f>ABS(BP89-'PO_valitsin (FI)'!$G$8)</f>
        <v>5109.392578125</v>
      </c>
      <c r="ES89" s="7">
        <f>ABS(BT89-'PO_valitsin (FI)'!$H$8)</f>
        <v>0.12643549591302872</v>
      </c>
      <c r="FI89" s="7">
        <f>ABS(CJ89-'PO_valitsin (FI)'!$J$8)</f>
        <v>1758</v>
      </c>
      <c r="FJ89" s="3">
        <f>IF($B89='PO_valitsin (FI)'!$C$8,100000,PO!CK89/PO!J$297*'PO_valitsin (FI)'!D$5)</f>
        <v>0.15561427106258002</v>
      </c>
      <c r="FQ89" s="3">
        <f>IF($B89='PO_valitsin (FI)'!$C$8,100000,PO!CR89/PO!Q$297*'PO_valitsin (FI)'!E$5)</f>
        <v>0.16979333890036113</v>
      </c>
      <c r="HM89" s="3">
        <f>IF($B89='PO_valitsin (FI)'!$C$8,100000,PO!EN89/PO!BO$297*'PO_valitsin (FI)'!F$5)</f>
        <v>0.21376250121536747</v>
      </c>
      <c r="HN89" s="3">
        <f>IF($B89='PO_valitsin (FI)'!$C$8,100000,PO!EO89/PO!BP$297*'PO_valitsin (FI)'!G$5)</f>
        <v>0.18072122181111169</v>
      </c>
      <c r="HR89" s="3">
        <f>IF($B89='PO_valitsin (FI)'!$C$8,100000,PO!ES89/PO!BT$297*'PO_valitsin (FI)'!H$5)</f>
        <v>1.8878537213121625E-2</v>
      </c>
      <c r="IF89" s="3">
        <f>IF($B89='PO_valitsin (FI)'!$C$8,100000,PO!FG89/PO!CH$297*'PO_valitsin (FI)'!I$5)</f>
        <v>0</v>
      </c>
      <c r="IH89" s="3">
        <f>IF($B89='PO_valitsin (FI)'!$C$8,100000,PO!FI89/PO!CJ$297*'PO_valitsin (FI)'!J$5)</f>
        <v>0.1713987436776761</v>
      </c>
      <c r="II89" s="49">
        <f t="shared" si="4"/>
        <v>0.91016862258021813</v>
      </c>
      <c r="IJ89" s="13">
        <f t="shared" si="5"/>
        <v>171</v>
      </c>
      <c r="IK89" s="14">
        <f t="shared" si="7"/>
        <v>8.6999999999999952E-9</v>
      </c>
      <c r="IL89" s="68" t="str">
        <f t="shared" si="6"/>
        <v>Kinnula</v>
      </c>
    </row>
    <row r="90" spans="1:246" x14ac:dyDescent="0.2">
      <c r="A90">
        <v>2019</v>
      </c>
      <c r="B90" t="s">
        <v>369</v>
      </c>
      <c r="C90" t="s">
        <v>370</v>
      </c>
      <c r="D90" t="s">
        <v>141</v>
      </c>
      <c r="E90" t="s">
        <v>142</v>
      </c>
      <c r="F90" t="s">
        <v>119</v>
      </c>
      <c r="G90" t="s">
        <v>120</v>
      </c>
      <c r="H90" t="s">
        <v>143</v>
      </c>
      <c r="I90" t="s">
        <v>144</v>
      </c>
      <c r="J90">
        <v>40.200000762939453</v>
      </c>
      <c r="K90">
        <v>366.23001098632813</v>
      </c>
      <c r="L90">
        <v>113.5</v>
      </c>
      <c r="M90">
        <v>39586</v>
      </c>
      <c r="N90">
        <v>108.09999847412109</v>
      </c>
      <c r="O90">
        <v>0.80000001192092896</v>
      </c>
      <c r="P90">
        <v>253</v>
      </c>
      <c r="Q90">
        <v>90.100000000000009</v>
      </c>
      <c r="R90">
        <v>7.2</v>
      </c>
      <c r="S90">
        <v>192</v>
      </c>
      <c r="T90">
        <v>0</v>
      </c>
      <c r="U90">
        <v>4798</v>
      </c>
      <c r="V90">
        <v>16.3</v>
      </c>
      <c r="W90">
        <v>1609</v>
      </c>
      <c r="X90">
        <v>11</v>
      </c>
      <c r="Y90">
        <v>691</v>
      </c>
      <c r="Z90">
        <v>209</v>
      </c>
      <c r="AA90">
        <v>376</v>
      </c>
      <c r="AB90">
        <v>3034</v>
      </c>
      <c r="AC90">
        <v>18.661483764648438</v>
      </c>
      <c r="AD90">
        <v>0.4</v>
      </c>
      <c r="AE90">
        <v>0.6</v>
      </c>
      <c r="AF90">
        <v>1.2</v>
      </c>
      <c r="AG90">
        <v>4.5</v>
      </c>
      <c r="AH90">
        <v>1</v>
      </c>
      <c r="AI90">
        <v>19.75</v>
      </c>
      <c r="AJ90">
        <v>0.93</v>
      </c>
      <c r="AK90">
        <v>0.41</v>
      </c>
      <c r="AL90">
        <v>1.4</v>
      </c>
      <c r="AM90">
        <v>61.9</v>
      </c>
      <c r="AN90">
        <v>430.2</v>
      </c>
      <c r="AO90">
        <v>34.200000000000003</v>
      </c>
      <c r="AP90">
        <v>39.5</v>
      </c>
      <c r="AQ90">
        <v>46</v>
      </c>
      <c r="AR90">
        <v>30</v>
      </c>
      <c r="AS90">
        <v>322</v>
      </c>
      <c r="AT90">
        <v>3.6669999999999998</v>
      </c>
      <c r="AU90">
        <v>6145</v>
      </c>
      <c r="AV90" s="48">
        <v>9417.8702098979393</v>
      </c>
      <c r="AW90" s="48">
        <v>9773.2342281228794</v>
      </c>
      <c r="AX90">
        <v>1</v>
      </c>
      <c r="AY90">
        <v>15.407722473144531</v>
      </c>
      <c r="AZ90">
        <v>0</v>
      </c>
      <c r="BA90">
        <v>1</v>
      </c>
      <c r="BB90">
        <v>0</v>
      </c>
      <c r="BC90">
        <v>1</v>
      </c>
      <c r="BD90">
        <v>1</v>
      </c>
      <c r="BE90">
        <v>95.907470703125</v>
      </c>
      <c r="BF90">
        <v>76.532005310058594</v>
      </c>
      <c r="BG90">
        <v>1169.4169921875</v>
      </c>
      <c r="BH90">
        <v>14170.5068359375</v>
      </c>
      <c r="BI90">
        <v>18299.029296875</v>
      </c>
      <c r="BJ90">
        <v>4.2641663551330566</v>
      </c>
      <c r="BK90">
        <v>-1.0827517509460449</v>
      </c>
      <c r="BL90">
        <v>23.173803329467773</v>
      </c>
      <c r="BM90">
        <v>-16.861434936523438</v>
      </c>
      <c r="BN90">
        <v>370.14285278320313</v>
      </c>
      <c r="BO90">
        <v>-5.4207211732864378E-2</v>
      </c>
      <c r="BP90">
        <v>29425.033203125</v>
      </c>
      <c r="BQ90">
        <v>10.466700553894043</v>
      </c>
      <c r="BS90">
        <v>0.54392969608306885</v>
      </c>
      <c r="BT90">
        <v>16.250694274902344</v>
      </c>
      <c r="BU90">
        <v>8.6091041564941406</v>
      </c>
      <c r="BV90">
        <v>66.513412475585938</v>
      </c>
      <c r="BW90">
        <v>497.95382690429688</v>
      </c>
      <c r="BX90">
        <v>0</v>
      </c>
      <c r="BY90">
        <v>2</v>
      </c>
      <c r="BZ90">
        <v>11327.099609375</v>
      </c>
      <c r="CA90">
        <v>8771.5439453125</v>
      </c>
      <c r="CB90">
        <v>1.2580205202102661</v>
      </c>
      <c r="CC90">
        <v>12.133077621459961</v>
      </c>
      <c r="CD90">
        <v>72.088356018066406</v>
      </c>
      <c r="CE90">
        <v>7.4744949340820313</v>
      </c>
      <c r="CF90">
        <v>12.533832550048828</v>
      </c>
      <c r="CG90">
        <v>0.2290235310792923</v>
      </c>
      <c r="CH90">
        <v>1.0410159826278687</v>
      </c>
      <c r="CI90">
        <v>9221.8359375</v>
      </c>
      <c r="CJ90" s="48">
        <v>5173</v>
      </c>
      <c r="CK90" s="25">
        <f>ABS(J90-'PO_valitsin (FI)'!$D$8)</f>
        <v>4</v>
      </c>
      <c r="CR90" s="67">
        <f>ABS(Q90-'PO_valitsin (FI)'!$E$8)</f>
        <v>2.2999999999999972</v>
      </c>
      <c r="EN90" s="7">
        <f>ABS(BO90-'PO_valitsin (FI)'!$F$8)</f>
        <v>0.31598413586616514</v>
      </c>
      <c r="EO90" s="7">
        <f>ABS(BP90-'PO_valitsin (FI)'!$G$8)</f>
        <v>6350.63671875</v>
      </c>
      <c r="ES90" s="7">
        <f>ABS(BT90-'PO_valitsin (FI)'!$H$8)</f>
        <v>16.062530383467674</v>
      </c>
      <c r="FI90" s="7">
        <f>ABS(CJ90-'PO_valitsin (FI)'!$J$8)</f>
        <v>3242</v>
      </c>
      <c r="FJ90" s="3">
        <f>IF($B90='PO_valitsin (FI)'!$C$8,100000,PO!CK90/PO!J$297*'PO_valitsin (FI)'!D$5)</f>
        <v>0.18307573625806658</v>
      </c>
      <c r="FQ90" s="3">
        <f>IF($B90='PO_valitsin (FI)'!$C$8,100000,PO!CR90/PO!Q$297*'PO_valitsin (FI)'!E$5)</f>
        <v>1.0878124776346242E-2</v>
      </c>
      <c r="HM90" s="3">
        <f>IF($B90='PO_valitsin (FI)'!$C$8,100000,PO!EN90/PO!BO$297*'PO_valitsin (FI)'!F$5)</f>
        <v>2.619649399025066E-2</v>
      </c>
      <c r="HN90" s="3">
        <f>IF($B90='PO_valitsin (FI)'!$C$8,100000,PO!EO90/PO!BP$297*'PO_valitsin (FI)'!G$5)</f>
        <v>0.22462451446864168</v>
      </c>
      <c r="HR90" s="3">
        <f>IF($B90='PO_valitsin (FI)'!$C$8,100000,PO!ES90/PO!BT$297*'PO_valitsin (FI)'!H$5)</f>
        <v>2.398354001709925</v>
      </c>
      <c r="IF90" s="3">
        <f>IF($B90='PO_valitsin (FI)'!$C$8,100000,PO!FG90/PO!CH$297*'PO_valitsin (FI)'!I$5)</f>
        <v>0</v>
      </c>
      <c r="IH90" s="3">
        <f>IF($B90='PO_valitsin (FI)'!$C$8,100000,PO!FI90/PO!CJ$297*'PO_valitsin (FI)'!J$5)</f>
        <v>0.31608346245905911</v>
      </c>
      <c r="II90" s="49">
        <f t="shared" si="4"/>
        <v>3.1592123424622889</v>
      </c>
      <c r="IJ90" s="13">
        <f t="shared" si="5"/>
        <v>266</v>
      </c>
      <c r="IK90" s="14">
        <f t="shared" si="7"/>
        <v>8.7999999999999944E-9</v>
      </c>
      <c r="IL90" s="68" t="str">
        <f t="shared" si="6"/>
        <v>Kirkkonummi</v>
      </c>
    </row>
    <row r="91" spans="1:246" x14ac:dyDescent="0.2">
      <c r="A91">
        <v>2019</v>
      </c>
      <c r="B91" t="s">
        <v>371</v>
      </c>
      <c r="C91" t="s">
        <v>372</v>
      </c>
      <c r="D91" t="s">
        <v>373</v>
      </c>
      <c r="E91" t="s">
        <v>374</v>
      </c>
      <c r="F91" t="s">
        <v>210</v>
      </c>
      <c r="G91" t="s">
        <v>211</v>
      </c>
      <c r="H91" t="s">
        <v>103</v>
      </c>
      <c r="I91" t="s">
        <v>104</v>
      </c>
      <c r="J91">
        <v>52</v>
      </c>
      <c r="K91">
        <v>1253.6700439453125</v>
      </c>
      <c r="L91">
        <v>202.10000610351563</v>
      </c>
      <c r="M91">
        <v>10136</v>
      </c>
      <c r="N91">
        <v>8.1000003814697266</v>
      </c>
      <c r="O91">
        <v>-2.0999999046325684</v>
      </c>
      <c r="P91">
        <v>-108</v>
      </c>
      <c r="Q91">
        <v>54.400000000000006</v>
      </c>
      <c r="R91">
        <v>14.700000000000001</v>
      </c>
      <c r="S91">
        <v>516</v>
      </c>
      <c r="T91">
        <v>0</v>
      </c>
      <c r="U91">
        <v>3180.3</v>
      </c>
      <c r="V91">
        <v>11.48</v>
      </c>
      <c r="W91">
        <v>861</v>
      </c>
      <c r="X91">
        <v>279</v>
      </c>
      <c r="Y91">
        <v>1139</v>
      </c>
      <c r="Z91">
        <v>1501</v>
      </c>
      <c r="AA91">
        <v>683</v>
      </c>
      <c r="AB91">
        <v>2050</v>
      </c>
      <c r="AC91">
        <v>14.398963928222656</v>
      </c>
      <c r="AD91">
        <v>0</v>
      </c>
      <c r="AE91">
        <v>0</v>
      </c>
      <c r="AF91">
        <v>2.2000000000000002</v>
      </c>
      <c r="AG91">
        <v>4</v>
      </c>
      <c r="AH91">
        <v>0</v>
      </c>
      <c r="AI91">
        <v>21</v>
      </c>
      <c r="AJ91">
        <v>0.95</v>
      </c>
      <c r="AK91">
        <v>0.55000000000000004</v>
      </c>
      <c r="AL91">
        <v>1.1000000000000001</v>
      </c>
      <c r="AM91">
        <v>77.5</v>
      </c>
      <c r="AN91">
        <v>290.2</v>
      </c>
      <c r="AO91">
        <v>48.4</v>
      </c>
      <c r="AP91">
        <v>19.8</v>
      </c>
      <c r="AQ91">
        <v>67</v>
      </c>
      <c r="AR91">
        <v>68</v>
      </c>
      <c r="AS91">
        <v>1123</v>
      </c>
      <c r="AT91">
        <v>1.833</v>
      </c>
      <c r="AU91">
        <v>8211</v>
      </c>
      <c r="AV91" s="48">
        <v>12586.780728844966</v>
      </c>
      <c r="AW91" s="48">
        <v>12904.550928891736</v>
      </c>
      <c r="AX91">
        <v>1</v>
      </c>
      <c r="AY91">
        <v>154.57005310058594</v>
      </c>
      <c r="AZ91">
        <v>0</v>
      </c>
      <c r="BA91">
        <v>1</v>
      </c>
      <c r="BB91">
        <v>0</v>
      </c>
      <c r="BC91">
        <v>1</v>
      </c>
      <c r="BD91">
        <v>1</v>
      </c>
      <c r="BE91">
        <v>81.229774475097656</v>
      </c>
      <c r="BF91">
        <v>100</v>
      </c>
      <c r="BG91">
        <v>622.06573486328125</v>
      </c>
      <c r="BH91">
        <v>10119.642578125</v>
      </c>
      <c r="BI91">
        <v>11846.130859375</v>
      </c>
      <c r="BJ91">
        <v>3.2572019100189209</v>
      </c>
      <c r="BK91">
        <v>9.020115852355957</v>
      </c>
      <c r="BL91">
        <v>29.651163101196289</v>
      </c>
      <c r="BM91">
        <v>-1.1904761791229248</v>
      </c>
      <c r="BN91">
        <v>195.75</v>
      </c>
      <c r="BO91">
        <v>-3.3092000246047975</v>
      </c>
      <c r="BP91">
        <v>20424.048828125</v>
      </c>
      <c r="BQ91">
        <v>53.553276062011719</v>
      </c>
      <c r="BS91">
        <v>0.66288477182388306</v>
      </c>
      <c r="BT91">
        <v>9.8658250644803047E-3</v>
      </c>
      <c r="BU91">
        <v>4.9723758697509766</v>
      </c>
      <c r="BV91">
        <v>79.715866088867188</v>
      </c>
      <c r="BW91">
        <v>269.13970947265625</v>
      </c>
      <c r="BX91">
        <v>0</v>
      </c>
      <c r="BY91">
        <v>1</v>
      </c>
      <c r="BZ91">
        <v>9180.7509765625</v>
      </c>
      <c r="CA91">
        <v>7842.72314453125</v>
      </c>
      <c r="CB91">
        <v>0.81886345148086548</v>
      </c>
      <c r="CC91">
        <v>7.1428570747375488</v>
      </c>
      <c r="CD91">
        <v>71.084335327148438</v>
      </c>
      <c r="CE91">
        <v>8.1491708755493164</v>
      </c>
      <c r="CF91">
        <v>15.19336986541748</v>
      </c>
      <c r="CG91">
        <v>2.0718231201171875</v>
      </c>
      <c r="CH91">
        <v>1.3812154531478882</v>
      </c>
      <c r="CI91">
        <v>13445.91796875</v>
      </c>
      <c r="CJ91" s="48">
        <v>798</v>
      </c>
      <c r="CK91" s="25">
        <f>ABS(J91-'PO_valitsin (FI)'!$D$8)</f>
        <v>7.7999992370605469</v>
      </c>
      <c r="CR91" s="67">
        <f>ABS(Q91-'PO_valitsin (FI)'!$E$8)</f>
        <v>33.400000000000006</v>
      </c>
      <c r="EN91" s="7">
        <f>ABS(BO91-'PO_valitsin (FI)'!$F$8)</f>
        <v>3.5709769487380982</v>
      </c>
      <c r="EO91" s="7">
        <f>ABS(BP91-'PO_valitsin (FI)'!$G$8)</f>
        <v>2650.34765625</v>
      </c>
      <c r="ES91" s="7">
        <f>ABS(BT91-'PO_valitsin (FI)'!$H$8)</f>
        <v>0.17829806637018919</v>
      </c>
      <c r="FI91" s="7">
        <f>ABS(CJ91-'PO_valitsin (FI)'!$J$8)</f>
        <v>1133</v>
      </c>
      <c r="FJ91" s="3">
        <f>IF($B91='PO_valitsin (FI)'!$C$8,100000,PO!CK91/PO!J$297*'PO_valitsin (FI)'!D$5)</f>
        <v>0.35699765078430434</v>
      </c>
      <c r="FQ91" s="3">
        <f>IF($B91='PO_valitsin (FI)'!$C$8,100000,PO!CR91/PO!Q$297*'PO_valitsin (FI)'!E$5)</f>
        <v>0.15796929023041958</v>
      </c>
      <c r="HM91" s="3">
        <f>IF($B91='PO_valitsin (FI)'!$C$8,100000,PO!EN91/PO!BO$297*'PO_valitsin (FI)'!F$5)</f>
        <v>0.29604991377340228</v>
      </c>
      <c r="HN91" s="3">
        <f>IF($B91='PO_valitsin (FI)'!$C$8,100000,PO!EO91/PO!BP$297*'PO_valitsin (FI)'!G$5)</f>
        <v>9.3743837322730436E-2</v>
      </c>
      <c r="HR91" s="3">
        <f>IF($B91='PO_valitsin (FI)'!$C$8,100000,PO!ES91/PO!BT$297*'PO_valitsin (FI)'!H$5)</f>
        <v>2.6622323554713018E-2</v>
      </c>
      <c r="IF91" s="3">
        <f>IF($B91='PO_valitsin (FI)'!$C$8,100000,PO!FG91/PO!CH$297*'PO_valitsin (FI)'!I$5)</f>
        <v>0</v>
      </c>
      <c r="IH91" s="3">
        <f>IF($B91='PO_valitsin (FI)'!$C$8,100000,PO!FI91/PO!CJ$297*'PO_valitsin (FI)'!J$5)</f>
        <v>0.1104634679105842</v>
      </c>
      <c r="II91" s="49">
        <f t="shared" si="4"/>
        <v>1.0418464924761539</v>
      </c>
      <c r="IJ91" s="13">
        <f t="shared" si="5"/>
        <v>201</v>
      </c>
      <c r="IK91" s="14">
        <f t="shared" si="7"/>
        <v>8.8999999999999937E-9</v>
      </c>
      <c r="IL91" s="68" t="str">
        <f t="shared" si="6"/>
        <v>Kitee</v>
      </c>
    </row>
    <row r="92" spans="1:246" x14ac:dyDescent="0.2">
      <c r="A92">
        <v>2019</v>
      </c>
      <c r="B92" t="s">
        <v>375</v>
      </c>
      <c r="C92" t="s">
        <v>376</v>
      </c>
      <c r="D92" t="s">
        <v>135</v>
      </c>
      <c r="E92" t="s">
        <v>136</v>
      </c>
      <c r="F92" t="s">
        <v>137</v>
      </c>
      <c r="G92" t="s">
        <v>138</v>
      </c>
      <c r="H92" t="s">
        <v>103</v>
      </c>
      <c r="I92" t="s">
        <v>104</v>
      </c>
      <c r="J92">
        <v>44</v>
      </c>
      <c r="K92">
        <v>8094.830078125</v>
      </c>
      <c r="L92">
        <v>107.09999847412109</v>
      </c>
      <c r="M92">
        <v>6453</v>
      </c>
      <c r="N92">
        <v>0.80000001192092896</v>
      </c>
      <c r="O92">
        <v>0.30000001192092896</v>
      </c>
      <c r="P92">
        <v>24</v>
      </c>
      <c r="Q92">
        <v>58.7</v>
      </c>
      <c r="R92">
        <v>6.7</v>
      </c>
      <c r="S92">
        <v>699</v>
      </c>
      <c r="T92">
        <v>0</v>
      </c>
      <c r="U92">
        <v>4734.5</v>
      </c>
      <c r="V92">
        <v>11.36</v>
      </c>
      <c r="W92">
        <v>2273</v>
      </c>
      <c r="X92">
        <v>212</v>
      </c>
      <c r="Y92">
        <v>955</v>
      </c>
      <c r="Z92">
        <v>1014</v>
      </c>
      <c r="AA92">
        <v>831</v>
      </c>
      <c r="AB92">
        <v>3209</v>
      </c>
      <c r="AC92">
        <v>15.471697807312012</v>
      </c>
      <c r="AD92">
        <v>0</v>
      </c>
      <c r="AE92">
        <v>0</v>
      </c>
      <c r="AF92">
        <v>0</v>
      </c>
      <c r="AG92">
        <v>7</v>
      </c>
      <c r="AH92">
        <v>1</v>
      </c>
      <c r="AI92">
        <v>20.25</v>
      </c>
      <c r="AJ92">
        <v>1.1599999999999999</v>
      </c>
      <c r="AK92">
        <v>0.43</v>
      </c>
      <c r="AL92">
        <v>1.2</v>
      </c>
      <c r="AM92">
        <v>85</v>
      </c>
      <c r="AN92">
        <v>328.2</v>
      </c>
      <c r="AO92">
        <v>51.6</v>
      </c>
      <c r="AP92">
        <v>23.1</v>
      </c>
      <c r="AQ92">
        <v>59</v>
      </c>
      <c r="AR92">
        <v>198</v>
      </c>
      <c r="AS92">
        <v>1740</v>
      </c>
      <c r="AT92">
        <v>2.8330000000000002</v>
      </c>
      <c r="AU92">
        <v>9239</v>
      </c>
      <c r="AV92" s="48">
        <v>13718.05441055235</v>
      </c>
      <c r="AW92" s="48">
        <v>13484.723369116433</v>
      </c>
      <c r="AX92">
        <v>1</v>
      </c>
      <c r="AY92">
        <v>133.06959533691406</v>
      </c>
      <c r="AZ92">
        <v>0</v>
      </c>
      <c r="BA92">
        <v>0</v>
      </c>
      <c r="BB92">
        <v>1</v>
      </c>
      <c r="BC92">
        <v>0</v>
      </c>
      <c r="BD92">
        <v>1</v>
      </c>
      <c r="BE92">
        <v>89.602447509765625</v>
      </c>
      <c r="BF92">
        <v>100</v>
      </c>
      <c r="BG92">
        <v>1677.0025634765625</v>
      </c>
      <c r="BH92">
        <v>13901.80859375</v>
      </c>
      <c r="BI92">
        <v>15038.759765625</v>
      </c>
      <c r="BJ92">
        <v>5.0976290702819824</v>
      </c>
      <c r="BK92">
        <v>2.8129394054412842</v>
      </c>
      <c r="BL92">
        <v>27.544910430908203</v>
      </c>
      <c r="BM92">
        <v>-16.470588684082031</v>
      </c>
      <c r="BN92">
        <v>105.66666412353516</v>
      </c>
      <c r="BO92">
        <v>0.83514821827411656</v>
      </c>
      <c r="BP92">
        <v>24349.884765625</v>
      </c>
      <c r="BQ92">
        <v>42.806922912597656</v>
      </c>
      <c r="BS92">
        <v>0.60158067941665649</v>
      </c>
      <c r="BT92">
        <v>0.26344335079193115</v>
      </c>
      <c r="BU92">
        <v>3.7811870574951172</v>
      </c>
      <c r="BV92">
        <v>111.26607513427734</v>
      </c>
      <c r="BW92">
        <v>653.4945068359375</v>
      </c>
      <c r="BX92">
        <v>0</v>
      </c>
      <c r="BY92">
        <v>1</v>
      </c>
      <c r="BZ92">
        <v>12782.9453125</v>
      </c>
      <c r="CA92">
        <v>11816.537109375</v>
      </c>
      <c r="CB92">
        <v>1.1002634763717651</v>
      </c>
      <c r="CC92">
        <v>8.7866106033325195</v>
      </c>
      <c r="CD92">
        <v>54.929576873779297</v>
      </c>
      <c r="CE92">
        <v>6.7019400596618652</v>
      </c>
      <c r="CF92">
        <v>18.16578483581543</v>
      </c>
      <c r="CG92">
        <v>0</v>
      </c>
      <c r="CH92">
        <v>3.1746032238006592</v>
      </c>
      <c r="CI92">
        <v>13688.0048828125</v>
      </c>
      <c r="CJ92" s="48">
        <v>605</v>
      </c>
      <c r="CK92" s="25">
        <f>ABS(J92-'PO_valitsin (FI)'!$D$8)</f>
        <v>0.20000076293945313</v>
      </c>
      <c r="CR92" s="67">
        <f>ABS(Q92-'PO_valitsin (FI)'!$E$8)</f>
        <v>29.100000000000009</v>
      </c>
      <c r="EN92" s="7">
        <f>ABS(BO92-'PO_valitsin (FI)'!$F$8)</f>
        <v>0.57337129414081578</v>
      </c>
      <c r="EO92" s="7">
        <f>ABS(BP92-'PO_valitsin (FI)'!$G$8)</f>
        <v>1275.48828125</v>
      </c>
      <c r="ES92" s="7">
        <f>ABS(BT92-'PO_valitsin (FI)'!$H$8)</f>
        <v>7.5279459357261658E-2</v>
      </c>
      <c r="FI92" s="7">
        <f>ABS(CJ92-'PO_valitsin (FI)'!$J$8)</f>
        <v>1326</v>
      </c>
      <c r="FJ92" s="3">
        <f>IF($B92='PO_valitsin (FI)'!$C$8,100000,PO!CK92/PO!J$297*'PO_valitsin (FI)'!D$5)</f>
        <v>9.1538217318288539E-3</v>
      </c>
      <c r="FQ92" s="3">
        <f>IF($B92='PO_valitsin (FI)'!$C$8,100000,PO!CR92/PO!Q$297*'PO_valitsin (FI)'!E$5)</f>
        <v>0.13763192651812006</v>
      </c>
      <c r="HM92" s="3">
        <f>IF($B92='PO_valitsin (FI)'!$C$8,100000,PO!EN92/PO!BO$297*'PO_valitsin (FI)'!F$5)</f>
        <v>4.7535037225742142E-2</v>
      </c>
      <c r="HN92" s="3">
        <f>IF($B92='PO_valitsin (FI)'!$C$8,100000,PO!EO92/PO!BP$297*'PO_valitsin (FI)'!G$5)</f>
        <v>4.5114521358201175E-2</v>
      </c>
      <c r="HR92" s="3">
        <f>IF($B92='PO_valitsin (FI)'!$C$8,100000,PO!ES92/PO!BT$297*'PO_valitsin (FI)'!H$5)</f>
        <v>1.1240245981534487E-2</v>
      </c>
      <c r="IF92" s="3">
        <f>IF($B92='PO_valitsin (FI)'!$C$8,100000,PO!FG92/PO!CH$297*'PO_valitsin (FI)'!I$5)</f>
        <v>0</v>
      </c>
      <c r="IH92" s="3">
        <f>IF($B92='PO_valitsin (FI)'!$C$8,100000,PO!FI92/PO!CJ$297*'PO_valitsin (FI)'!J$5)</f>
        <v>0.12928028106746217</v>
      </c>
      <c r="II92" s="49">
        <f t="shared" si="4"/>
        <v>0.37995584288288892</v>
      </c>
      <c r="IJ92" s="13">
        <f t="shared" si="5"/>
        <v>29</v>
      </c>
      <c r="IK92" s="14">
        <f t="shared" si="7"/>
        <v>8.9999999999999929E-9</v>
      </c>
      <c r="IL92" s="68" t="str">
        <f t="shared" si="6"/>
        <v>Kittilä</v>
      </c>
    </row>
    <row r="93" spans="1:246" x14ac:dyDescent="0.2">
      <c r="A93">
        <v>2019</v>
      </c>
      <c r="B93" t="s">
        <v>377</v>
      </c>
      <c r="C93" t="s">
        <v>378</v>
      </c>
      <c r="D93" t="s">
        <v>241</v>
      </c>
      <c r="E93" t="s">
        <v>205</v>
      </c>
      <c r="F93" t="s">
        <v>242</v>
      </c>
      <c r="G93" t="s">
        <v>243</v>
      </c>
      <c r="H93" t="s">
        <v>103</v>
      </c>
      <c r="I93" t="s">
        <v>104</v>
      </c>
      <c r="J93">
        <v>48.099998474121094</v>
      </c>
      <c r="K93">
        <v>1328.1400146484375</v>
      </c>
      <c r="L93">
        <v>178.5</v>
      </c>
      <c r="M93">
        <v>7998</v>
      </c>
      <c r="N93">
        <v>6</v>
      </c>
      <c r="O93">
        <v>-1.8999999761581421</v>
      </c>
      <c r="P93">
        <v>-78</v>
      </c>
      <c r="Q93">
        <v>50.900000000000006</v>
      </c>
      <c r="R93">
        <v>12.9</v>
      </c>
      <c r="S93">
        <v>467</v>
      </c>
      <c r="T93">
        <v>0</v>
      </c>
      <c r="U93">
        <v>2944</v>
      </c>
      <c r="V93">
        <v>12.35</v>
      </c>
      <c r="W93">
        <v>1785</v>
      </c>
      <c r="X93">
        <v>1168</v>
      </c>
      <c r="Y93">
        <v>926</v>
      </c>
      <c r="Z93">
        <v>585</v>
      </c>
      <c r="AA93">
        <v>703</v>
      </c>
      <c r="AB93">
        <v>1538</v>
      </c>
      <c r="AC93">
        <v>19.791208267211914</v>
      </c>
      <c r="AD93">
        <v>0</v>
      </c>
      <c r="AE93">
        <v>1</v>
      </c>
      <c r="AF93">
        <v>0</v>
      </c>
      <c r="AG93">
        <v>6.2</v>
      </c>
      <c r="AH93">
        <v>0</v>
      </c>
      <c r="AI93">
        <v>20.75</v>
      </c>
      <c r="AJ93">
        <v>0.93</v>
      </c>
      <c r="AK93">
        <v>0.55000000000000004</v>
      </c>
      <c r="AL93">
        <v>1</v>
      </c>
      <c r="AM93">
        <v>72.8</v>
      </c>
      <c r="AN93">
        <v>283.39999999999998</v>
      </c>
      <c r="AO93">
        <v>50.1</v>
      </c>
      <c r="AP93">
        <v>17.899999999999999</v>
      </c>
      <c r="AQ93">
        <v>99</v>
      </c>
      <c r="AR93">
        <v>93</v>
      </c>
      <c r="AS93">
        <v>895</v>
      </c>
      <c r="AT93">
        <v>1.833</v>
      </c>
      <c r="AU93">
        <v>10274</v>
      </c>
      <c r="AV93" s="48">
        <v>9375</v>
      </c>
      <c r="AW93" s="48">
        <v>9037.0852309694201</v>
      </c>
      <c r="AX93">
        <v>0</v>
      </c>
      <c r="AY93">
        <v>100.02713775634766</v>
      </c>
      <c r="AZ93">
        <v>0</v>
      </c>
      <c r="BA93">
        <v>0</v>
      </c>
      <c r="BB93">
        <v>0</v>
      </c>
      <c r="BC93">
        <v>0</v>
      </c>
      <c r="BD93">
        <v>1</v>
      </c>
      <c r="BE93">
        <v>68.488746643066406</v>
      </c>
      <c r="BF93">
        <v>83.155082702636719</v>
      </c>
      <c r="BG93">
        <v>1009.3023071289063</v>
      </c>
      <c r="BH93">
        <v>12576.66796875</v>
      </c>
      <c r="BI93">
        <v>15087.5283203125</v>
      </c>
      <c r="BJ93">
        <v>3.9139785766601563</v>
      </c>
      <c r="BK93">
        <v>23.788963317871094</v>
      </c>
      <c r="BL93">
        <v>32.989688873291016</v>
      </c>
      <c r="BM93">
        <v>-17.045454025268555</v>
      </c>
      <c r="BN93">
        <v>132.33332824707031</v>
      </c>
      <c r="BO93">
        <v>-2.2300454139709474</v>
      </c>
      <c r="BP93">
        <v>19683.87890625</v>
      </c>
      <c r="BQ93">
        <v>56.068881988525391</v>
      </c>
      <c r="BS93">
        <v>0.58352088928222656</v>
      </c>
      <c r="BT93">
        <v>2.5006251409649849E-2</v>
      </c>
      <c r="BU93">
        <v>1.2503125667572021</v>
      </c>
      <c r="BV93">
        <v>107.9019775390625</v>
      </c>
      <c r="BW93">
        <v>391.0977783203125</v>
      </c>
      <c r="BX93">
        <v>0</v>
      </c>
      <c r="BY93">
        <v>1</v>
      </c>
      <c r="BZ93">
        <v>10983.720703125</v>
      </c>
      <c r="CA93">
        <v>9155.8134765625</v>
      </c>
      <c r="CB93">
        <v>0.91272819042205811</v>
      </c>
      <c r="CC93">
        <v>8.8272066116333008</v>
      </c>
      <c r="CD93">
        <v>89.041099548339844</v>
      </c>
      <c r="CE93">
        <v>8.7818698883056641</v>
      </c>
      <c r="CF93">
        <v>10.198300361633301</v>
      </c>
      <c r="CG93">
        <v>0</v>
      </c>
      <c r="CH93">
        <v>1.8413597345352173</v>
      </c>
      <c r="CI93">
        <v>9701.435546875</v>
      </c>
      <c r="CJ93" s="48">
        <v>768</v>
      </c>
      <c r="CK93" s="25">
        <f>ABS(J93-'PO_valitsin (FI)'!$D$8)</f>
        <v>3.8999977111816406</v>
      </c>
      <c r="CR93" s="67">
        <f>ABS(Q93-'PO_valitsin (FI)'!$E$8)</f>
        <v>36.900000000000006</v>
      </c>
      <c r="EN93" s="7">
        <f>ABS(BO93-'PO_valitsin (FI)'!$F$8)</f>
        <v>2.4918223381042481</v>
      </c>
      <c r="EO93" s="7">
        <f>ABS(BP93-'PO_valitsin (FI)'!$G$8)</f>
        <v>3390.517578125</v>
      </c>
      <c r="ES93" s="7">
        <f>ABS(BT93-'PO_valitsin (FI)'!$H$8)</f>
        <v>0.16315764002501965</v>
      </c>
      <c r="FI93" s="7">
        <f>ABS(CJ93-'PO_valitsin (FI)'!$J$8)</f>
        <v>1163</v>
      </c>
      <c r="FJ93" s="3">
        <f>IF($B93='PO_valitsin (FI)'!$C$8,100000,PO!CK93/PO!J$297*'PO_valitsin (FI)'!D$5)</f>
        <v>0.17849873809483832</v>
      </c>
      <c r="FQ93" s="3">
        <f>IF($B93='PO_valitsin (FI)'!$C$8,100000,PO!CR93/PO!Q$297*'PO_valitsin (FI)'!E$5)</f>
        <v>0.17452295836833778</v>
      </c>
      <c r="HM93" s="3">
        <f>IF($B93='PO_valitsin (FI)'!$C$8,100000,PO!EN93/PO!BO$297*'PO_valitsin (FI)'!F$5)</f>
        <v>0.20658318407658388</v>
      </c>
      <c r="HN93" s="3">
        <f>IF($B93='PO_valitsin (FI)'!$C$8,100000,PO!EO93/PO!BP$297*'PO_valitsin (FI)'!G$5)</f>
        <v>0.11992393810452881</v>
      </c>
      <c r="HR93" s="3">
        <f>IF($B93='PO_valitsin (FI)'!$C$8,100000,PO!ES93/PO!BT$297*'PO_valitsin (FI)'!H$5)</f>
        <v>2.436165221304783E-2</v>
      </c>
      <c r="IF93" s="3">
        <f>IF($B93='PO_valitsin (FI)'!$C$8,100000,PO!FG93/PO!CH$297*'PO_valitsin (FI)'!I$5)</f>
        <v>0</v>
      </c>
      <c r="IH93" s="3">
        <f>IF($B93='PO_valitsin (FI)'!$C$8,100000,PO!FI93/PO!CJ$297*'PO_valitsin (FI)'!J$5)</f>
        <v>0.11338836114740461</v>
      </c>
      <c r="II93" s="49">
        <f t="shared" si="4"/>
        <v>0.81727884110474125</v>
      </c>
      <c r="IJ93" s="13">
        <f t="shared" si="5"/>
        <v>149</v>
      </c>
      <c r="IK93" s="14">
        <f t="shared" si="7"/>
        <v>9.0999999999999922E-9</v>
      </c>
      <c r="IL93" s="68" t="str">
        <f t="shared" si="6"/>
        <v>Kiuruvesi</v>
      </c>
    </row>
    <row r="94" spans="1:246" x14ac:dyDescent="0.2">
      <c r="A94">
        <v>2019</v>
      </c>
      <c r="B94" t="s">
        <v>379</v>
      </c>
      <c r="C94" t="s">
        <v>380</v>
      </c>
      <c r="D94" t="s">
        <v>316</v>
      </c>
      <c r="E94" t="s">
        <v>317</v>
      </c>
      <c r="F94" t="s">
        <v>187</v>
      </c>
      <c r="G94" t="s">
        <v>188</v>
      </c>
      <c r="H94" t="s">
        <v>103</v>
      </c>
      <c r="I94" t="s">
        <v>104</v>
      </c>
      <c r="J94">
        <v>52.799999237060547</v>
      </c>
      <c r="K94">
        <v>483.95999145507813</v>
      </c>
      <c r="L94">
        <v>231.19999694824219</v>
      </c>
      <c r="M94">
        <v>1096</v>
      </c>
      <c r="N94">
        <v>2.2999999523162842</v>
      </c>
      <c r="O94">
        <v>-0.60000002384185791</v>
      </c>
      <c r="P94">
        <v>-3</v>
      </c>
      <c r="Q94">
        <v>52.2</v>
      </c>
      <c r="R94">
        <v>12.8</v>
      </c>
      <c r="S94">
        <v>106</v>
      </c>
      <c r="T94">
        <v>0</v>
      </c>
      <c r="U94">
        <v>3258.2</v>
      </c>
      <c r="V94">
        <v>12.53</v>
      </c>
      <c r="W94">
        <v>0</v>
      </c>
      <c r="X94">
        <v>1067</v>
      </c>
      <c r="Y94">
        <v>800</v>
      </c>
      <c r="Z94">
        <v>892</v>
      </c>
      <c r="AA94">
        <v>645</v>
      </c>
      <c r="AB94">
        <v>4022</v>
      </c>
      <c r="AC94">
        <v>12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21.5</v>
      </c>
      <c r="AJ94">
        <v>1.1000000000000001</v>
      </c>
      <c r="AK94">
        <v>0.5</v>
      </c>
      <c r="AL94">
        <v>1.3</v>
      </c>
      <c r="AM94">
        <v>78.3</v>
      </c>
      <c r="AN94">
        <v>222.4</v>
      </c>
      <c r="AO94">
        <v>46.2</v>
      </c>
      <c r="AP94">
        <v>12.1</v>
      </c>
      <c r="AQ94">
        <v>169</v>
      </c>
      <c r="AR94">
        <v>112</v>
      </c>
      <c r="AS94">
        <v>1093</v>
      </c>
      <c r="AT94">
        <v>3.3330000000000002</v>
      </c>
      <c r="AU94">
        <v>8143</v>
      </c>
      <c r="AV94" s="48">
        <v>16133.333333333334</v>
      </c>
      <c r="AW94" s="48">
        <v>14172.043010752688</v>
      </c>
      <c r="AX94">
        <v>0</v>
      </c>
      <c r="AY94">
        <v>104.1541748046875</v>
      </c>
      <c r="AZ94">
        <v>0</v>
      </c>
      <c r="BA94">
        <v>1</v>
      </c>
      <c r="BB94">
        <v>0</v>
      </c>
      <c r="BC94">
        <v>0</v>
      </c>
      <c r="BD94">
        <v>1</v>
      </c>
      <c r="BE94">
        <v>54.285713195800781</v>
      </c>
      <c r="BF94">
        <v>100</v>
      </c>
      <c r="BG94">
        <v>391.30435180664063</v>
      </c>
      <c r="BH94">
        <v>7718.36328125</v>
      </c>
      <c r="BI94">
        <v>8828.9189453125</v>
      </c>
      <c r="BJ94">
        <v>3.2863140106201172</v>
      </c>
      <c r="BK94">
        <v>63.658679962158203</v>
      </c>
      <c r="BL94">
        <v>36.842105865478516</v>
      </c>
      <c r="BM94">
        <v>-12.5</v>
      </c>
      <c r="BN94">
        <v>101</v>
      </c>
      <c r="BO94">
        <v>0.68573791980743404</v>
      </c>
      <c r="BP94">
        <v>18598.498046875</v>
      </c>
      <c r="BQ94">
        <v>56.493522644042969</v>
      </c>
      <c r="BS94">
        <v>0.58667880296707153</v>
      </c>
      <c r="BT94">
        <v>0</v>
      </c>
      <c r="BU94">
        <v>1.2773722410202026</v>
      </c>
      <c r="BV94">
        <v>134.12408447265625</v>
      </c>
      <c r="BW94">
        <v>240.87591552734375</v>
      </c>
      <c r="BX94">
        <v>0</v>
      </c>
      <c r="BY94">
        <v>0</v>
      </c>
      <c r="BZ94">
        <v>6913.04345703125</v>
      </c>
      <c r="CA94">
        <v>6043.47802734375</v>
      </c>
      <c r="CB94">
        <v>0.63868612051010132</v>
      </c>
      <c r="CC94">
        <v>8.5766420364379883</v>
      </c>
      <c r="CD94">
        <v>0</v>
      </c>
      <c r="CE94">
        <v>0</v>
      </c>
      <c r="CF94">
        <v>13.829787254333496</v>
      </c>
      <c r="CG94">
        <v>0</v>
      </c>
      <c r="CH94">
        <v>0</v>
      </c>
      <c r="CI94">
        <v>16000.10546875</v>
      </c>
      <c r="CJ94" s="48">
        <v>94</v>
      </c>
      <c r="CK94" s="25">
        <f>ABS(J94-'PO_valitsin (FI)'!$D$8)</f>
        <v>8.5999984741210938</v>
      </c>
      <c r="CR94" s="67">
        <f>ABS(Q94-'PO_valitsin (FI)'!$E$8)</f>
        <v>35.600000000000009</v>
      </c>
      <c r="EN94" s="7">
        <f>ABS(BO94-'PO_valitsin (FI)'!$F$8)</f>
        <v>0.42396099567413326</v>
      </c>
      <c r="EO94" s="7">
        <f>ABS(BP94-'PO_valitsin (FI)'!$G$8)</f>
        <v>4475.8984375</v>
      </c>
      <c r="ES94" s="7">
        <f>ABS(BT94-'PO_valitsin (FI)'!$H$8)</f>
        <v>0.18816389143466949</v>
      </c>
      <c r="FI94" s="7">
        <f>ABS(CJ94-'PO_valitsin (FI)'!$J$8)</f>
        <v>1837</v>
      </c>
      <c r="FJ94" s="3">
        <f>IF($B94='PO_valitsin (FI)'!$C$8,100000,PO!CK94/PO!J$297*'PO_valitsin (FI)'!D$5)</f>
        <v>0.39361276311699206</v>
      </c>
      <c r="FQ94" s="3">
        <f>IF($B94='PO_valitsin (FI)'!$C$8,100000,PO!CR94/PO!Q$297*'PO_valitsin (FI)'!E$5)</f>
        <v>0.16837445305996815</v>
      </c>
      <c r="HM94" s="3">
        <f>IF($B94='PO_valitsin (FI)'!$C$8,100000,PO!EN94/PO!BO$297*'PO_valitsin (FI)'!F$5)</f>
        <v>3.5148257189665306E-2</v>
      </c>
      <c r="HN94" s="3">
        <f>IF($B94='PO_valitsin (FI)'!$C$8,100000,PO!EO94/PO!BP$297*'PO_valitsin (FI)'!G$5)</f>
        <v>0.1583142853008733</v>
      </c>
      <c r="HR94" s="3">
        <f>IF($B94='PO_valitsin (FI)'!$C$8,100000,PO!ES94/PO!BT$297*'PO_valitsin (FI)'!H$5)</f>
        <v>2.8095425267748234E-2</v>
      </c>
      <c r="IF94" s="3">
        <f>IF($B94='PO_valitsin (FI)'!$C$8,100000,PO!FG94/PO!CH$297*'PO_valitsin (FI)'!I$5)</f>
        <v>0</v>
      </c>
      <c r="IH94" s="3">
        <f>IF($B94='PO_valitsin (FI)'!$C$8,100000,PO!FI94/PO!CJ$297*'PO_valitsin (FI)'!J$5)</f>
        <v>0.17910096253463653</v>
      </c>
      <c r="II94" s="49">
        <f t="shared" si="4"/>
        <v>0.96264615566988365</v>
      </c>
      <c r="IJ94" s="13">
        <f t="shared" si="5"/>
        <v>187</v>
      </c>
      <c r="IK94" s="14">
        <f t="shared" si="7"/>
        <v>9.1999999999999914E-9</v>
      </c>
      <c r="IL94" s="68" t="str">
        <f t="shared" si="6"/>
        <v>Kivijärvi</v>
      </c>
    </row>
    <row r="95" spans="1:246" x14ac:dyDescent="0.2">
      <c r="A95">
        <v>2019</v>
      </c>
      <c r="B95" t="s">
        <v>381</v>
      </c>
      <c r="C95" t="s">
        <v>382</v>
      </c>
      <c r="D95" t="s">
        <v>195</v>
      </c>
      <c r="E95" t="s">
        <v>196</v>
      </c>
      <c r="F95" t="s">
        <v>149</v>
      </c>
      <c r="G95" t="s">
        <v>150</v>
      </c>
      <c r="H95" t="s">
        <v>103</v>
      </c>
      <c r="I95" t="s">
        <v>104</v>
      </c>
      <c r="J95">
        <v>48.799999237060547</v>
      </c>
      <c r="K95">
        <v>480.48001098632813</v>
      </c>
      <c r="L95">
        <v>163</v>
      </c>
      <c r="M95">
        <v>7103</v>
      </c>
      <c r="N95">
        <v>14.800000190734863</v>
      </c>
      <c r="O95">
        <v>-1.7000000476837158</v>
      </c>
      <c r="P95">
        <v>-75</v>
      </c>
      <c r="Q95">
        <v>59.7</v>
      </c>
      <c r="R95">
        <v>11.3</v>
      </c>
      <c r="S95">
        <v>232</v>
      </c>
      <c r="T95">
        <v>0</v>
      </c>
      <c r="U95">
        <v>3641.1</v>
      </c>
      <c r="V95">
        <v>10.29</v>
      </c>
      <c r="W95">
        <v>958</v>
      </c>
      <c r="X95">
        <v>672</v>
      </c>
      <c r="Y95">
        <v>571</v>
      </c>
      <c r="Z95">
        <v>610</v>
      </c>
      <c r="AA95">
        <v>542</v>
      </c>
      <c r="AB95">
        <v>994</v>
      </c>
      <c r="AC95">
        <v>15.94339656829834</v>
      </c>
      <c r="AD95">
        <v>0</v>
      </c>
      <c r="AE95">
        <v>0</v>
      </c>
      <c r="AF95">
        <v>2.6</v>
      </c>
      <c r="AG95">
        <v>5.0999999999999996</v>
      </c>
      <c r="AH95">
        <v>0</v>
      </c>
      <c r="AI95">
        <v>21.75</v>
      </c>
      <c r="AJ95">
        <v>1.2</v>
      </c>
      <c r="AK95">
        <v>0.51</v>
      </c>
      <c r="AL95">
        <v>1.21</v>
      </c>
      <c r="AM95">
        <v>76</v>
      </c>
      <c r="AN95">
        <v>292</v>
      </c>
      <c r="AO95">
        <v>45.6</v>
      </c>
      <c r="AP95">
        <v>21.4</v>
      </c>
      <c r="AQ95">
        <v>38</v>
      </c>
      <c r="AR95">
        <v>60</v>
      </c>
      <c r="AS95">
        <v>417</v>
      </c>
      <c r="AT95">
        <v>3.3330000000000002</v>
      </c>
      <c r="AU95">
        <v>7138</v>
      </c>
      <c r="AV95" s="48">
        <v>10504.530211480362</v>
      </c>
      <c r="AW95" s="48">
        <v>11037.914691943128</v>
      </c>
      <c r="AX95">
        <v>1</v>
      </c>
      <c r="AY95">
        <v>80.10125732421875</v>
      </c>
      <c r="AZ95">
        <v>0</v>
      </c>
      <c r="BA95">
        <v>0</v>
      </c>
      <c r="BB95">
        <v>0</v>
      </c>
      <c r="BC95">
        <v>0</v>
      </c>
      <c r="BD95">
        <v>1</v>
      </c>
      <c r="BE95">
        <v>70.428016662597656</v>
      </c>
      <c r="BF95">
        <v>100</v>
      </c>
      <c r="BG95">
        <v>63.063064575195313</v>
      </c>
      <c r="BH95">
        <v>10810.810546875</v>
      </c>
      <c r="BI95">
        <v>11940.888671875</v>
      </c>
      <c r="BJ95">
        <v>3.5630016326904297</v>
      </c>
      <c r="BK95">
        <v>-1.5739351511001587</v>
      </c>
      <c r="BL95">
        <v>31.44329833984375</v>
      </c>
      <c r="BM95">
        <v>-7.9365077018737793</v>
      </c>
      <c r="BN95">
        <v>177.25</v>
      </c>
      <c r="BO95">
        <v>-1.7934612274169921</v>
      </c>
      <c r="BP95">
        <v>22031.49609375</v>
      </c>
      <c r="BQ95">
        <v>40.780677795410156</v>
      </c>
      <c r="BS95">
        <v>0.70364636182785034</v>
      </c>
      <c r="BT95">
        <v>0.15486414730548859</v>
      </c>
      <c r="BU95">
        <v>2.6326904296875</v>
      </c>
      <c r="BV95">
        <v>49.697311401367188</v>
      </c>
      <c r="BW95">
        <v>259.04547119140625</v>
      </c>
      <c r="BX95">
        <v>0</v>
      </c>
      <c r="BY95">
        <v>2</v>
      </c>
      <c r="BZ95">
        <v>9075.0751953125</v>
      </c>
      <c r="CA95">
        <v>8216.2158203125</v>
      </c>
      <c r="CB95">
        <v>0.81655639410018921</v>
      </c>
      <c r="CC95">
        <v>8.2077999114990234</v>
      </c>
      <c r="CD95">
        <v>118.96551513671875</v>
      </c>
      <c r="CE95">
        <v>11.66380786895752</v>
      </c>
      <c r="CF95">
        <v>13.550600051879883</v>
      </c>
      <c r="CG95">
        <v>0</v>
      </c>
      <c r="CH95">
        <v>2.4013721942901611</v>
      </c>
      <c r="CI95">
        <v>11755.3359375</v>
      </c>
      <c r="CJ95" s="48">
        <v>651</v>
      </c>
      <c r="CK95" s="25">
        <f>ABS(J95-'PO_valitsin (FI)'!$D$8)</f>
        <v>4.5999984741210938</v>
      </c>
      <c r="CR95" s="67">
        <f>ABS(Q95-'PO_valitsin (FI)'!$E$8)</f>
        <v>28.100000000000009</v>
      </c>
      <c r="EN95" s="7">
        <f>ABS(BO95-'PO_valitsin (FI)'!$F$8)</f>
        <v>2.0552381515502929</v>
      </c>
      <c r="EO95" s="7">
        <f>ABS(BP95-'PO_valitsin (FI)'!$G$8)</f>
        <v>1042.900390625</v>
      </c>
      <c r="ES95" s="7">
        <f>ABS(BT95-'PO_valitsin (FI)'!$H$8)</f>
        <v>3.3299744129180908E-2</v>
      </c>
      <c r="FI95" s="7">
        <f>ABS(CJ95-'PO_valitsin (FI)'!$J$8)</f>
        <v>1280</v>
      </c>
      <c r="FJ95" s="3">
        <f>IF($B95='PO_valitsin (FI)'!$C$8,100000,PO!CK95/PO!J$297*'PO_valitsin (FI)'!D$5)</f>
        <v>0.2105370268589255</v>
      </c>
      <c r="FQ95" s="3">
        <f>IF($B95='PO_valitsin (FI)'!$C$8,100000,PO!CR95/PO!Q$297*'PO_valitsin (FI)'!E$5)</f>
        <v>0.13290230705014341</v>
      </c>
      <c r="HM95" s="3">
        <f>IF($B95='PO_valitsin (FI)'!$C$8,100000,PO!EN95/PO!BO$297*'PO_valitsin (FI)'!F$5)</f>
        <v>0.17038840807003372</v>
      </c>
      <c r="HN95" s="3">
        <f>IF($B95='PO_valitsin (FI)'!$C$8,100000,PO!EO95/PO!BP$297*'PO_valitsin (FI)'!G$5)</f>
        <v>3.6887796335704603E-2</v>
      </c>
      <c r="HR95" s="3">
        <f>IF($B95='PO_valitsin (FI)'!$C$8,100000,PO!ES95/PO!BT$297*'PO_valitsin (FI)'!H$5)</f>
        <v>4.9721041879141319E-3</v>
      </c>
      <c r="IF95" s="3">
        <f>IF($B95='PO_valitsin (FI)'!$C$8,100000,PO!FG95/PO!CH$297*'PO_valitsin (FI)'!I$5)</f>
        <v>0</v>
      </c>
      <c r="IH95" s="3">
        <f>IF($B95='PO_valitsin (FI)'!$C$8,100000,PO!FI95/PO!CJ$297*'PO_valitsin (FI)'!J$5)</f>
        <v>0.12479544477100421</v>
      </c>
      <c r="II95" s="49">
        <f t="shared" si="4"/>
        <v>0.68048309657372563</v>
      </c>
      <c r="IJ95" s="13">
        <f t="shared" si="5"/>
        <v>117</v>
      </c>
      <c r="IK95" s="14">
        <f t="shared" si="7"/>
        <v>9.2999999999999906E-9</v>
      </c>
      <c r="IL95" s="68" t="str">
        <f t="shared" si="6"/>
        <v>Kokemäki</v>
      </c>
    </row>
    <row r="96" spans="1:246" x14ac:dyDescent="0.2">
      <c r="A96">
        <v>2019</v>
      </c>
      <c r="B96" t="s">
        <v>320</v>
      </c>
      <c r="C96" t="s">
        <v>383</v>
      </c>
      <c r="D96" t="s">
        <v>320</v>
      </c>
      <c r="E96" t="s">
        <v>321</v>
      </c>
      <c r="F96" t="s">
        <v>175</v>
      </c>
      <c r="G96" t="s">
        <v>176</v>
      </c>
      <c r="H96" t="s">
        <v>143</v>
      </c>
      <c r="I96" t="s">
        <v>144</v>
      </c>
      <c r="J96">
        <v>41.799999237060547</v>
      </c>
      <c r="K96">
        <v>1445.43994140625</v>
      </c>
      <c r="L96">
        <v>137.89999389648438</v>
      </c>
      <c r="M96">
        <v>47681</v>
      </c>
      <c r="N96">
        <v>33</v>
      </c>
      <c r="O96">
        <v>0.10000000149011612</v>
      </c>
      <c r="P96">
        <v>-177</v>
      </c>
      <c r="Q96">
        <v>88.4</v>
      </c>
      <c r="R96">
        <v>7.8000000000000007</v>
      </c>
      <c r="S96">
        <v>400</v>
      </c>
      <c r="T96">
        <v>1</v>
      </c>
      <c r="U96">
        <v>4093.8</v>
      </c>
      <c r="V96">
        <v>10.61</v>
      </c>
      <c r="W96">
        <v>779</v>
      </c>
      <c r="X96">
        <v>81</v>
      </c>
      <c r="Y96">
        <v>540</v>
      </c>
      <c r="Z96">
        <v>182</v>
      </c>
      <c r="AA96">
        <v>415</v>
      </c>
      <c r="AB96">
        <v>1782</v>
      </c>
      <c r="AC96">
        <v>17.430084228515625</v>
      </c>
      <c r="AD96">
        <v>0.2</v>
      </c>
      <c r="AE96">
        <v>0.6</v>
      </c>
      <c r="AF96">
        <v>0.9</v>
      </c>
      <c r="AG96">
        <v>5.3</v>
      </c>
      <c r="AH96">
        <v>1</v>
      </c>
      <c r="AI96">
        <v>21.75</v>
      </c>
      <c r="AJ96">
        <v>1.25</v>
      </c>
      <c r="AK96">
        <v>0.7</v>
      </c>
      <c r="AL96">
        <v>1.1000000000000001</v>
      </c>
      <c r="AM96">
        <v>67.2</v>
      </c>
      <c r="AN96">
        <v>354.6</v>
      </c>
      <c r="AO96">
        <v>45</v>
      </c>
      <c r="AP96">
        <v>28.3</v>
      </c>
      <c r="AQ96">
        <v>23</v>
      </c>
      <c r="AR96">
        <v>4</v>
      </c>
      <c r="AS96">
        <v>757</v>
      </c>
      <c r="AT96">
        <v>4</v>
      </c>
      <c r="AU96">
        <v>5942</v>
      </c>
      <c r="AV96" s="48">
        <v>8195.135184013021</v>
      </c>
      <c r="AW96" s="48">
        <v>8202.7921961696793</v>
      </c>
      <c r="AX96">
        <v>1</v>
      </c>
      <c r="AY96">
        <v>112.32472991943359</v>
      </c>
      <c r="AZ96">
        <v>0</v>
      </c>
      <c r="BA96">
        <v>0</v>
      </c>
      <c r="BB96">
        <v>1</v>
      </c>
      <c r="BC96">
        <v>1</v>
      </c>
      <c r="BD96">
        <v>0</v>
      </c>
      <c r="BE96">
        <v>93.853004455566406</v>
      </c>
      <c r="BF96">
        <v>93.19219970703125</v>
      </c>
      <c r="BG96">
        <v>1100.864501953125</v>
      </c>
      <c r="BH96">
        <v>10773.466796875</v>
      </c>
      <c r="BI96">
        <v>12771.0302734375</v>
      </c>
      <c r="BJ96">
        <v>4.8905014991760254</v>
      </c>
      <c r="BK96">
        <v>4.1662273406982422</v>
      </c>
      <c r="BL96">
        <v>23.593963623046875</v>
      </c>
      <c r="BM96">
        <v>-2.435312032699585</v>
      </c>
      <c r="BN96">
        <v>190.17240905761719</v>
      </c>
      <c r="BO96">
        <v>1.2624778330326081</v>
      </c>
      <c r="BP96">
        <v>22522.603515625</v>
      </c>
      <c r="BQ96">
        <v>31.317842483520508</v>
      </c>
      <c r="BS96">
        <v>0.57735782861709595</v>
      </c>
      <c r="BT96">
        <v>12.577337265014648</v>
      </c>
      <c r="BU96">
        <v>3.5024433135986328</v>
      </c>
      <c r="BV96">
        <v>148.57070922851563</v>
      </c>
      <c r="BW96">
        <v>374.76144409179688</v>
      </c>
      <c r="BX96">
        <v>1</v>
      </c>
      <c r="BY96">
        <v>4</v>
      </c>
      <c r="BZ96">
        <v>8582.1328125</v>
      </c>
      <c r="CA96">
        <v>7239.76953125</v>
      </c>
      <c r="CB96">
        <v>1.344351053237915</v>
      </c>
      <c r="CC96">
        <v>10.943562507629395</v>
      </c>
      <c r="CD96">
        <v>46.645866394042969</v>
      </c>
      <c r="CE96">
        <v>5.7110004425048828</v>
      </c>
      <c r="CF96">
        <v>12.476044654846191</v>
      </c>
      <c r="CG96">
        <v>0.76657724380493164</v>
      </c>
      <c r="CH96">
        <v>2.069758415222168</v>
      </c>
      <c r="CI96">
        <v>8561.298828125</v>
      </c>
      <c r="CJ96" s="48">
        <v>5556</v>
      </c>
      <c r="CK96" s="25">
        <f>ABS(J96-'PO_valitsin (FI)'!$D$8)</f>
        <v>2.4000015258789063</v>
      </c>
      <c r="CR96" s="67">
        <f>ABS(Q96-'PO_valitsin (FI)'!$E$8)</f>
        <v>0.59999999999999432</v>
      </c>
      <c r="EN96" s="7">
        <f>ABS(BO96-'PO_valitsin (FI)'!$F$8)</f>
        <v>1.0007009088993073</v>
      </c>
      <c r="EO96" s="7">
        <f>ABS(BP96-'PO_valitsin (FI)'!$G$8)</f>
        <v>551.79296875</v>
      </c>
      <c r="ES96" s="7">
        <f>ABS(BT96-'PO_valitsin (FI)'!$H$8)</f>
        <v>12.389173373579979</v>
      </c>
      <c r="FI96" s="7">
        <f>ABS(CJ96-'PO_valitsin (FI)'!$J$8)</f>
        <v>3625</v>
      </c>
      <c r="FJ96" s="3">
        <f>IF($B96='PO_valitsin (FI)'!$C$8,100000,PO!CK96/PO!J$297*'PO_valitsin (FI)'!D$5)</f>
        <v>0.109845511592691</v>
      </c>
      <c r="FQ96" s="3">
        <f>IF($B96='PO_valitsin (FI)'!$C$8,100000,PO!CR96/PO!Q$297*'PO_valitsin (FI)'!E$5)</f>
        <v>2.8377716807859526E-3</v>
      </c>
      <c r="HM96" s="3">
        <f>IF($B96='PO_valitsin (FI)'!$C$8,100000,PO!EN96/PO!BO$297*'PO_valitsin (FI)'!F$5)</f>
        <v>8.296256795981162E-2</v>
      </c>
      <c r="HN96" s="3">
        <f>IF($B96='PO_valitsin (FI)'!$C$8,100000,PO!EO96/PO!BP$297*'PO_valitsin (FI)'!G$5)</f>
        <v>1.9517133979138318E-2</v>
      </c>
      <c r="HR96" s="3">
        <f>IF($B96='PO_valitsin (FI)'!$C$8,100000,PO!ES96/PO!BT$297*'PO_valitsin (FI)'!H$5)</f>
        <v>1.8498718962104672</v>
      </c>
      <c r="IF96" s="3">
        <f>IF($B96='PO_valitsin (FI)'!$C$8,100000,PO!FG96/PO!CH$297*'PO_valitsin (FI)'!I$5)</f>
        <v>0</v>
      </c>
      <c r="IH96" s="3">
        <f>IF($B96='PO_valitsin (FI)'!$C$8,100000,PO!FI96/PO!CJ$297*'PO_valitsin (FI)'!J$5)</f>
        <v>0.35342459944913307</v>
      </c>
      <c r="II96" s="49">
        <f t="shared" si="4"/>
        <v>2.4184594902720269</v>
      </c>
      <c r="IJ96" s="13">
        <f t="shared" si="5"/>
        <v>263</v>
      </c>
      <c r="IK96" s="14">
        <f t="shared" si="7"/>
        <v>9.3999999999999899E-9</v>
      </c>
      <c r="IL96" s="68" t="str">
        <f t="shared" si="6"/>
        <v>Kokkola</v>
      </c>
    </row>
    <row r="97" spans="1:246" x14ac:dyDescent="0.2">
      <c r="A97">
        <v>2019</v>
      </c>
      <c r="B97" t="s">
        <v>384</v>
      </c>
      <c r="C97" t="s">
        <v>385</v>
      </c>
      <c r="D97" t="s">
        <v>135</v>
      </c>
      <c r="E97" t="s">
        <v>136</v>
      </c>
      <c r="F97" t="s">
        <v>137</v>
      </c>
      <c r="G97" t="s">
        <v>138</v>
      </c>
      <c r="H97" t="s">
        <v>103</v>
      </c>
      <c r="I97" t="s">
        <v>104</v>
      </c>
      <c r="J97">
        <v>46.5</v>
      </c>
      <c r="K97">
        <v>2559.340087890625</v>
      </c>
      <c r="L97">
        <v>135.80000305175781</v>
      </c>
      <c r="M97">
        <v>3846</v>
      </c>
      <c r="N97">
        <v>1.5</v>
      </c>
      <c r="O97">
        <v>0.30000001192092896</v>
      </c>
      <c r="P97">
        <v>29</v>
      </c>
      <c r="Q97">
        <v>49.300000000000004</v>
      </c>
      <c r="R97">
        <v>9.2000000000000011</v>
      </c>
      <c r="S97">
        <v>417</v>
      </c>
      <c r="T97">
        <v>0</v>
      </c>
      <c r="U97">
        <v>3929.5</v>
      </c>
      <c r="V97">
        <v>11.36</v>
      </c>
      <c r="W97">
        <v>27</v>
      </c>
      <c r="X97">
        <v>1067</v>
      </c>
      <c r="Y97">
        <v>320</v>
      </c>
      <c r="Z97">
        <v>1223</v>
      </c>
      <c r="AA97">
        <v>1181</v>
      </c>
      <c r="AB97">
        <v>1783</v>
      </c>
      <c r="AC97">
        <v>16.25</v>
      </c>
      <c r="AD97">
        <v>0</v>
      </c>
      <c r="AE97">
        <v>0</v>
      </c>
      <c r="AF97">
        <v>0</v>
      </c>
      <c r="AG97">
        <v>4.0999999999999996</v>
      </c>
      <c r="AH97">
        <v>1</v>
      </c>
      <c r="AI97">
        <v>20</v>
      </c>
      <c r="AJ97">
        <v>1.03</v>
      </c>
      <c r="AK97">
        <v>0.47</v>
      </c>
      <c r="AL97">
        <v>1.2</v>
      </c>
      <c r="AM97">
        <v>60.7</v>
      </c>
      <c r="AN97">
        <v>319.5</v>
      </c>
      <c r="AO97">
        <v>51.3</v>
      </c>
      <c r="AP97">
        <v>22.4</v>
      </c>
      <c r="AQ97">
        <v>61</v>
      </c>
      <c r="AR97">
        <v>160</v>
      </c>
      <c r="AS97">
        <v>1764</v>
      </c>
      <c r="AT97">
        <v>2.6669999999999998</v>
      </c>
      <c r="AU97">
        <v>5196</v>
      </c>
      <c r="AV97" s="48">
        <v>11820.689655172413</v>
      </c>
      <c r="AW97" s="48">
        <v>11761.394101876676</v>
      </c>
      <c r="AX97">
        <v>1</v>
      </c>
      <c r="AY97">
        <v>125.45968627929688</v>
      </c>
      <c r="AZ97">
        <v>0</v>
      </c>
      <c r="BA97">
        <v>0</v>
      </c>
      <c r="BB97">
        <v>0</v>
      </c>
      <c r="BC97">
        <v>0</v>
      </c>
      <c r="BD97">
        <v>1</v>
      </c>
      <c r="BE97">
        <v>84.027778625488281</v>
      </c>
      <c r="BF97">
        <v>94.736839294433594</v>
      </c>
      <c r="BG97">
        <v>786.32476806640625</v>
      </c>
      <c r="BH97">
        <v>11799.6591796875</v>
      </c>
      <c r="BI97">
        <v>14179.3037109375</v>
      </c>
      <c r="BJ97">
        <v>3.6931354999542236</v>
      </c>
      <c r="BK97">
        <v>11.047000885009766</v>
      </c>
      <c r="BL97">
        <v>24.752475738525391</v>
      </c>
      <c r="BM97">
        <v>48.387096405029297</v>
      </c>
      <c r="BN97">
        <v>102.5</v>
      </c>
      <c r="BO97">
        <v>4.6566828012466432</v>
      </c>
      <c r="BP97">
        <v>21707.703125</v>
      </c>
      <c r="BQ97">
        <v>49.263385772705078</v>
      </c>
      <c r="BS97">
        <v>0.61440455913543701</v>
      </c>
      <c r="BT97">
        <v>0.80603224039077759</v>
      </c>
      <c r="BU97">
        <v>1.3780550956726074</v>
      </c>
      <c r="BV97">
        <v>119.08476257324219</v>
      </c>
      <c r="BW97">
        <v>315.39260864257813</v>
      </c>
      <c r="BX97">
        <v>0</v>
      </c>
      <c r="BY97">
        <v>1</v>
      </c>
      <c r="BZ97">
        <v>8606.837890625</v>
      </c>
      <c r="CA97">
        <v>7162.39306640625</v>
      </c>
      <c r="CB97">
        <v>1.1960477828979492</v>
      </c>
      <c r="CC97">
        <v>8.9443578720092773</v>
      </c>
      <c r="CD97">
        <v>50</v>
      </c>
      <c r="CE97">
        <v>5.8139533996582031</v>
      </c>
      <c r="CF97">
        <v>7.2674417495727539</v>
      </c>
      <c r="CG97">
        <v>0</v>
      </c>
      <c r="CH97">
        <v>2.9069766998291016</v>
      </c>
      <c r="CI97">
        <v>12025.9306640625</v>
      </c>
      <c r="CJ97" s="48">
        <v>364</v>
      </c>
      <c r="CK97" s="25">
        <f>ABS(J97-'PO_valitsin (FI)'!$D$8)</f>
        <v>2.2999992370605469</v>
      </c>
      <c r="CR97" s="67">
        <f>ABS(Q97-'PO_valitsin (FI)'!$E$8)</f>
        <v>38.500000000000007</v>
      </c>
      <c r="EN97" s="7">
        <f>ABS(BO97-'PO_valitsin (FI)'!$F$8)</f>
        <v>4.3949058771133425</v>
      </c>
      <c r="EO97" s="7">
        <f>ABS(BP97-'PO_valitsin (FI)'!$G$8)</f>
        <v>1366.693359375</v>
      </c>
      <c r="ES97" s="7">
        <f>ABS(BT97-'PO_valitsin (FI)'!$H$8)</f>
        <v>0.61786834895610809</v>
      </c>
      <c r="FI97" s="7">
        <f>ABS(CJ97-'PO_valitsin (FI)'!$J$8)</f>
        <v>1567</v>
      </c>
      <c r="FJ97" s="3">
        <f>IF($B97='PO_valitsin (FI)'!$C$8,100000,PO!CK97/PO!J$297*'PO_valitsin (FI)'!D$5)</f>
        <v>0.10526851342946275</v>
      </c>
      <c r="FQ97" s="3">
        <f>IF($B97='PO_valitsin (FI)'!$C$8,100000,PO!CR97/PO!Q$297*'PO_valitsin (FI)'!E$5)</f>
        <v>0.1820903495171004</v>
      </c>
      <c r="HM97" s="3">
        <f>IF($B97='PO_valitsin (FI)'!$C$8,100000,PO!EN97/PO!BO$297*'PO_valitsin (FI)'!F$5)</f>
        <v>0.36435729623553215</v>
      </c>
      <c r="HN97" s="3">
        <f>IF($B97='PO_valitsin (FI)'!$C$8,100000,PO!EO97/PO!BP$297*'PO_valitsin (FI)'!G$5)</f>
        <v>4.8340480785295452E-2</v>
      </c>
      <c r="HR97" s="3">
        <f>IF($B97='PO_valitsin (FI)'!$C$8,100000,PO!ES97/PO!BT$297*'PO_valitsin (FI)'!H$5)</f>
        <v>9.2256138470809976E-2</v>
      </c>
      <c r="IF97" s="3">
        <f>IF($B97='PO_valitsin (FI)'!$C$8,100000,PO!FG97/PO!CH$297*'PO_valitsin (FI)'!I$5)</f>
        <v>0</v>
      </c>
      <c r="IH97" s="3">
        <f>IF($B97='PO_valitsin (FI)'!$C$8,100000,PO!FI97/PO!CJ$297*'PO_valitsin (FI)'!J$5)</f>
        <v>0.15277692340325283</v>
      </c>
      <c r="II97" s="49">
        <f t="shared" si="4"/>
        <v>0.94508971134145348</v>
      </c>
      <c r="IJ97" s="13">
        <f t="shared" si="5"/>
        <v>183</v>
      </c>
      <c r="IK97" s="14">
        <f t="shared" si="7"/>
        <v>9.4999999999999891E-9</v>
      </c>
      <c r="IL97" s="68" t="str">
        <f t="shared" si="6"/>
        <v>Kolari</v>
      </c>
    </row>
    <row r="98" spans="1:246" x14ac:dyDescent="0.2">
      <c r="A98">
        <v>2019</v>
      </c>
      <c r="B98" t="s">
        <v>386</v>
      </c>
      <c r="C98" t="s">
        <v>387</v>
      </c>
      <c r="D98" t="s">
        <v>388</v>
      </c>
      <c r="E98" t="s">
        <v>389</v>
      </c>
      <c r="F98" t="s">
        <v>187</v>
      </c>
      <c r="G98" t="s">
        <v>188</v>
      </c>
      <c r="H98" t="s">
        <v>103</v>
      </c>
      <c r="I98" t="s">
        <v>104</v>
      </c>
      <c r="J98">
        <v>50.400001525878906</v>
      </c>
      <c r="K98">
        <v>512.94000244140625</v>
      </c>
      <c r="L98">
        <v>170.60000610351563</v>
      </c>
      <c r="M98">
        <v>2627</v>
      </c>
      <c r="N98">
        <v>5.0999999046325684</v>
      </c>
      <c r="O98">
        <v>-2.5999999046325684</v>
      </c>
      <c r="P98">
        <v>-42</v>
      </c>
      <c r="Q98">
        <v>41.2</v>
      </c>
      <c r="R98">
        <v>11.600000000000001</v>
      </c>
      <c r="S98">
        <v>151</v>
      </c>
      <c r="T98">
        <v>0</v>
      </c>
      <c r="U98">
        <v>3359</v>
      </c>
      <c r="V98">
        <v>12.53</v>
      </c>
      <c r="W98">
        <v>0</v>
      </c>
      <c r="X98">
        <v>1333</v>
      </c>
      <c r="Y98">
        <v>564</v>
      </c>
      <c r="Z98">
        <v>1317</v>
      </c>
      <c r="AA98">
        <v>498</v>
      </c>
      <c r="AB98">
        <v>1753</v>
      </c>
      <c r="AC98">
        <v>12.893750190734863</v>
      </c>
      <c r="AD98">
        <v>0</v>
      </c>
      <c r="AE98">
        <v>0</v>
      </c>
      <c r="AF98">
        <v>0</v>
      </c>
      <c r="AG98">
        <v>7.4</v>
      </c>
      <c r="AH98">
        <v>0</v>
      </c>
      <c r="AI98">
        <v>22</v>
      </c>
      <c r="AJ98">
        <v>1.1000000000000001</v>
      </c>
      <c r="AK98">
        <v>0.55000000000000004</v>
      </c>
      <c r="AL98">
        <v>1.2</v>
      </c>
      <c r="AM98">
        <v>69.7</v>
      </c>
      <c r="AN98">
        <v>281.10000000000002</v>
      </c>
      <c r="AO98">
        <v>47.1</v>
      </c>
      <c r="AP98">
        <v>19.2</v>
      </c>
      <c r="AQ98">
        <v>80</v>
      </c>
      <c r="AR98">
        <v>78</v>
      </c>
      <c r="AS98">
        <v>705</v>
      </c>
      <c r="AT98">
        <v>3.3330000000000002</v>
      </c>
      <c r="AU98">
        <v>8571</v>
      </c>
      <c r="AV98" s="48">
        <v>10389.312977099236</v>
      </c>
      <c r="AW98" s="48">
        <v>11034.068136272545</v>
      </c>
      <c r="AX98">
        <v>0</v>
      </c>
      <c r="AY98">
        <v>51.218036651611328</v>
      </c>
      <c r="AZ98">
        <v>0</v>
      </c>
      <c r="BA98">
        <v>0</v>
      </c>
      <c r="BB98">
        <v>0</v>
      </c>
      <c r="BC98">
        <v>0</v>
      </c>
      <c r="BD98">
        <v>1</v>
      </c>
      <c r="BE98">
        <v>38.554218292236328</v>
      </c>
      <c r="BF98">
        <v>100</v>
      </c>
      <c r="BG98">
        <v>0</v>
      </c>
      <c r="BH98">
        <v>11091.955078125</v>
      </c>
      <c r="BI98">
        <v>12864.255859375</v>
      </c>
      <c r="BJ98">
        <v>3.1573278903961182</v>
      </c>
      <c r="BK98">
        <v>13.689071655273438</v>
      </c>
      <c r="BL98">
        <v>27.083333969116211</v>
      </c>
      <c r="BM98">
        <v>10.526315689086914</v>
      </c>
      <c r="BN98">
        <v>68.5</v>
      </c>
      <c r="BO98">
        <v>0.37104215025901793</v>
      </c>
      <c r="BP98">
        <v>20363.572265625</v>
      </c>
      <c r="BQ98">
        <v>49.137657165527344</v>
      </c>
      <c r="BS98">
        <v>0.65435856580734253</v>
      </c>
      <c r="BT98">
        <v>7.613246887922287E-2</v>
      </c>
      <c r="BU98">
        <v>1.0277884006500244</v>
      </c>
      <c r="BV98">
        <v>74.990486145019531</v>
      </c>
      <c r="BW98">
        <v>172.44004821777344</v>
      </c>
      <c r="BX98">
        <v>0</v>
      </c>
      <c r="BY98">
        <v>1</v>
      </c>
      <c r="BZ98">
        <v>8966.38671875</v>
      </c>
      <c r="CA98">
        <v>7731.09228515625</v>
      </c>
      <c r="CB98">
        <v>0.79939091205596924</v>
      </c>
      <c r="CC98">
        <v>8.9836311340332031</v>
      </c>
      <c r="CD98">
        <v>85.714286804199219</v>
      </c>
      <c r="CE98">
        <v>7.2033896446228027</v>
      </c>
      <c r="CF98">
        <v>12.288135528564453</v>
      </c>
      <c r="CG98">
        <v>0</v>
      </c>
      <c r="CH98">
        <v>2.1186439990997314</v>
      </c>
      <c r="CI98">
        <v>11395.2314453125</v>
      </c>
      <c r="CJ98" s="48">
        <v>253</v>
      </c>
      <c r="CK98" s="25">
        <f>ABS(J98-'PO_valitsin (FI)'!$D$8)</f>
        <v>6.2000007629394531</v>
      </c>
      <c r="CR98" s="67">
        <f>ABS(Q98-'PO_valitsin (FI)'!$E$8)</f>
        <v>46.600000000000009</v>
      </c>
      <c r="EN98" s="7">
        <f>ABS(BO98-'PO_valitsin (FI)'!$F$8)</f>
        <v>0.10926522612571715</v>
      </c>
      <c r="EO98" s="7">
        <f>ABS(BP98-'PO_valitsin (FI)'!$G$8)</f>
        <v>2710.82421875</v>
      </c>
      <c r="ES98" s="7">
        <f>ABS(BT98-'PO_valitsin (FI)'!$H$8)</f>
        <v>0.11203142255544662</v>
      </c>
      <c r="FI98" s="7">
        <f>ABS(CJ98-'PO_valitsin (FI)'!$J$8)</f>
        <v>1678</v>
      </c>
      <c r="FJ98" s="3">
        <f>IF($B98='PO_valitsin (FI)'!$C$8,100000,PO!CK98/PO!J$297*'PO_valitsin (FI)'!D$5)</f>
        <v>0.28376742611892875</v>
      </c>
      <c r="FQ98" s="3">
        <f>IF($B98='PO_valitsin (FI)'!$C$8,100000,PO!CR98/PO!Q$297*'PO_valitsin (FI)'!E$5)</f>
        <v>0.22040026720771114</v>
      </c>
      <c r="HM98" s="3">
        <f>IF($B98='PO_valitsin (FI)'!$C$8,100000,PO!EN98/PO!BO$297*'PO_valitsin (FI)'!F$5)</f>
        <v>9.0585745126080686E-3</v>
      </c>
      <c r="HN98" s="3">
        <f>IF($B98='PO_valitsin (FI)'!$C$8,100000,PO!EO98/PO!BP$297*'PO_valitsin (FI)'!G$5)</f>
        <v>9.5882917085896108E-2</v>
      </c>
      <c r="HR98" s="3">
        <f>IF($B98='PO_valitsin (FI)'!$C$8,100000,PO!ES98/PO!BT$297*'PO_valitsin (FI)'!H$5)</f>
        <v>1.6727813376132855E-2</v>
      </c>
      <c r="IF98" s="3">
        <f>IF($B98='PO_valitsin (FI)'!$C$8,100000,PO!FG98/PO!CH$297*'PO_valitsin (FI)'!I$5)</f>
        <v>0</v>
      </c>
      <c r="IH98" s="3">
        <f>IF($B98='PO_valitsin (FI)'!$C$8,100000,PO!FI98/PO!CJ$297*'PO_valitsin (FI)'!J$5)</f>
        <v>0.16359902837948834</v>
      </c>
      <c r="II98" s="49">
        <f t="shared" si="4"/>
        <v>0.78943603628076531</v>
      </c>
      <c r="IJ98" s="13">
        <f t="shared" si="5"/>
        <v>147</v>
      </c>
      <c r="IK98" s="14">
        <f t="shared" si="7"/>
        <v>9.5999999999999884E-9</v>
      </c>
      <c r="IL98" s="68" t="str">
        <f t="shared" si="6"/>
        <v>Konnevesi</v>
      </c>
    </row>
    <row r="99" spans="1:246" x14ac:dyDescent="0.2">
      <c r="A99">
        <v>2019</v>
      </c>
      <c r="B99" t="s">
        <v>390</v>
      </c>
      <c r="C99" t="s">
        <v>391</v>
      </c>
      <c r="D99" t="s">
        <v>208</v>
      </c>
      <c r="E99" t="s">
        <v>209</v>
      </c>
      <c r="F99" t="s">
        <v>210</v>
      </c>
      <c r="G99" t="s">
        <v>211</v>
      </c>
      <c r="H99" t="s">
        <v>89</v>
      </c>
      <c r="I99" t="s">
        <v>90</v>
      </c>
      <c r="J99">
        <v>39.799999237060547</v>
      </c>
      <c r="K99">
        <v>799.20001220703125</v>
      </c>
      <c r="L99">
        <v>125.80000305175781</v>
      </c>
      <c r="M99">
        <v>14821</v>
      </c>
      <c r="N99">
        <v>18.5</v>
      </c>
      <c r="O99">
        <v>-0.20000000298023224</v>
      </c>
      <c r="P99">
        <v>-107</v>
      </c>
      <c r="Q99">
        <v>71.3</v>
      </c>
      <c r="R99">
        <v>9.3000000000000007</v>
      </c>
      <c r="S99">
        <v>279</v>
      </c>
      <c r="T99">
        <v>0</v>
      </c>
      <c r="U99">
        <v>3556</v>
      </c>
      <c r="V99">
        <v>11.48</v>
      </c>
      <c r="W99">
        <v>1187</v>
      </c>
      <c r="X99">
        <v>551</v>
      </c>
      <c r="Y99">
        <v>724</v>
      </c>
      <c r="Z99">
        <v>493</v>
      </c>
      <c r="AA99">
        <v>464</v>
      </c>
      <c r="AB99">
        <v>1879</v>
      </c>
      <c r="AC99">
        <v>17.815093994140625</v>
      </c>
      <c r="AD99">
        <v>0</v>
      </c>
      <c r="AE99">
        <v>0.4</v>
      </c>
      <c r="AF99">
        <v>1.1000000000000001</v>
      </c>
      <c r="AG99">
        <v>4.0999999999999996</v>
      </c>
      <c r="AH99">
        <v>0</v>
      </c>
      <c r="AI99">
        <v>20.5</v>
      </c>
      <c r="AJ99">
        <v>0.93</v>
      </c>
      <c r="AK99">
        <v>0.41</v>
      </c>
      <c r="AL99">
        <v>1</v>
      </c>
      <c r="AM99">
        <v>48.4</v>
      </c>
      <c r="AN99">
        <v>402.2</v>
      </c>
      <c r="AO99">
        <v>46.6</v>
      </c>
      <c r="AP99">
        <v>32.6</v>
      </c>
      <c r="AQ99">
        <v>42</v>
      </c>
      <c r="AR99">
        <v>37</v>
      </c>
      <c r="AS99">
        <v>955</v>
      </c>
      <c r="AT99">
        <v>3.6669999999999998</v>
      </c>
      <c r="AU99">
        <v>5524</v>
      </c>
      <c r="AV99" s="48">
        <v>9038.7372316802375</v>
      </c>
      <c r="AW99" s="48">
        <v>9067.3218673218671</v>
      </c>
      <c r="AX99">
        <v>1</v>
      </c>
      <c r="AY99">
        <v>110.72358703613281</v>
      </c>
      <c r="AZ99">
        <v>0</v>
      </c>
      <c r="BA99">
        <v>0</v>
      </c>
      <c r="BB99">
        <v>0</v>
      </c>
      <c r="BC99">
        <v>0</v>
      </c>
      <c r="BD99">
        <v>1</v>
      </c>
      <c r="BE99">
        <v>81.387481689453125</v>
      </c>
      <c r="BF99">
        <v>76.061775207519531</v>
      </c>
      <c r="BG99">
        <v>587.59429931640625</v>
      </c>
      <c r="BH99">
        <v>13408.103515625</v>
      </c>
      <c r="BI99">
        <v>17555.921875</v>
      </c>
      <c r="BJ99">
        <v>3.8959043025970459</v>
      </c>
      <c r="BK99">
        <v>-16.992473602294922</v>
      </c>
      <c r="BL99">
        <v>26.623376846313477</v>
      </c>
      <c r="BM99">
        <v>-0.85106384754180908</v>
      </c>
      <c r="BN99">
        <v>184.45454406738281</v>
      </c>
      <c r="BO99">
        <v>0.32749345898628235</v>
      </c>
      <c r="BP99">
        <v>22521.236328125</v>
      </c>
      <c r="BQ99">
        <v>31.642990112304688</v>
      </c>
      <c r="BS99">
        <v>0.628365159034729</v>
      </c>
      <c r="BT99">
        <v>8.0966196954250336E-2</v>
      </c>
      <c r="BU99">
        <v>2.2670536041259766</v>
      </c>
      <c r="BV99">
        <v>66.459754943847656</v>
      </c>
      <c r="BW99">
        <v>322.78524780273438</v>
      </c>
      <c r="BX99">
        <v>0</v>
      </c>
      <c r="BY99">
        <v>1</v>
      </c>
      <c r="BZ99">
        <v>8497.06640625</v>
      </c>
      <c r="CA99">
        <v>6489.52197265625</v>
      </c>
      <c r="CB99">
        <v>1.5720936059951782</v>
      </c>
      <c r="CC99">
        <v>12.806153297424316</v>
      </c>
      <c r="CD99">
        <v>56.223175048828125</v>
      </c>
      <c r="CE99">
        <v>6.427818775177002</v>
      </c>
      <c r="CF99">
        <v>17.755531311035156</v>
      </c>
      <c r="CG99">
        <v>5.2687037736177444E-2</v>
      </c>
      <c r="CH99">
        <v>1.8967334032058716</v>
      </c>
      <c r="CI99">
        <v>9272.30078125</v>
      </c>
      <c r="CJ99" s="48">
        <v>2021</v>
      </c>
      <c r="CK99" s="25">
        <f>ABS(J99-'PO_valitsin (FI)'!$D$8)</f>
        <v>4.4000015258789063</v>
      </c>
      <c r="CR99" s="67">
        <f>ABS(Q99-'PO_valitsin (FI)'!$E$8)</f>
        <v>16.500000000000014</v>
      </c>
      <c r="EN99" s="7">
        <f>ABS(BO99-'PO_valitsin (FI)'!$F$8)</f>
        <v>6.5716534852981567E-2</v>
      </c>
      <c r="EO99" s="7">
        <f>ABS(BP99-'PO_valitsin (FI)'!$G$8)</f>
        <v>553.16015625</v>
      </c>
      <c r="ES99" s="7">
        <f>ABS(BT99-'PO_valitsin (FI)'!$H$8)</f>
        <v>0.10719769448041916</v>
      </c>
      <c r="FI99" s="7">
        <f>ABS(CJ99-'PO_valitsin (FI)'!$J$8)</f>
        <v>90</v>
      </c>
      <c r="FJ99" s="3">
        <f>IF($B99='PO_valitsin (FI)'!$C$8,100000,PO!CK99/PO!J$297*'PO_valitsin (FI)'!D$5)</f>
        <v>0.20138337972172429</v>
      </c>
      <c r="FQ99" s="3">
        <f>IF($B99='PO_valitsin (FI)'!$C$8,100000,PO!CR99/PO!Q$297*'PO_valitsin (FI)'!E$5)</f>
        <v>7.803872122161451E-2</v>
      </c>
      <c r="HM99" s="3">
        <f>IF($B99='PO_valitsin (FI)'!$C$8,100000,PO!EN99/PO!BO$297*'PO_valitsin (FI)'!F$5)</f>
        <v>5.448193801303328E-3</v>
      </c>
      <c r="HN99" s="3">
        <f>IF($B99='PO_valitsin (FI)'!$C$8,100000,PO!EO99/PO!BP$297*'PO_valitsin (FI)'!G$5)</f>
        <v>1.9565491937871556E-2</v>
      </c>
      <c r="HR99" s="3">
        <f>IF($B99='PO_valitsin (FI)'!$C$8,100000,PO!ES99/PO!BT$297*'PO_valitsin (FI)'!H$5)</f>
        <v>1.6006072106534895E-2</v>
      </c>
      <c r="IF99" s="3">
        <f>IF($B99='PO_valitsin (FI)'!$C$8,100000,PO!FG99/PO!CH$297*'PO_valitsin (FI)'!I$5)</f>
        <v>0</v>
      </c>
      <c r="IH99" s="3">
        <f>IF($B99='PO_valitsin (FI)'!$C$8,100000,PO!FI99/PO!CJ$297*'PO_valitsin (FI)'!J$5)</f>
        <v>8.7746797104612338E-3</v>
      </c>
      <c r="II99" s="49">
        <f t="shared" si="4"/>
        <v>0.32921654819950985</v>
      </c>
      <c r="IJ99" s="13">
        <f t="shared" si="5"/>
        <v>16</v>
      </c>
      <c r="IK99" s="14">
        <f t="shared" si="7"/>
        <v>9.6999999999999876E-9</v>
      </c>
      <c r="IL99" s="68" t="str">
        <f t="shared" si="6"/>
        <v>Kontiolahti</v>
      </c>
    </row>
    <row r="100" spans="1:246" x14ac:dyDescent="0.2">
      <c r="A100">
        <v>2019</v>
      </c>
      <c r="B100" t="s">
        <v>392</v>
      </c>
      <c r="C100" t="s">
        <v>393</v>
      </c>
      <c r="D100" t="s">
        <v>394</v>
      </c>
      <c r="E100" t="s">
        <v>269</v>
      </c>
      <c r="F100" t="s">
        <v>333</v>
      </c>
      <c r="G100" t="s">
        <v>334</v>
      </c>
      <c r="H100" t="s">
        <v>103</v>
      </c>
      <c r="I100" t="s">
        <v>104</v>
      </c>
      <c r="J100">
        <v>46.799999237060547</v>
      </c>
      <c r="K100">
        <v>236</v>
      </c>
      <c r="L100">
        <v>127.90000152587891</v>
      </c>
      <c r="M100">
        <v>2077</v>
      </c>
      <c r="N100">
        <v>8.8000001907348633</v>
      </c>
      <c r="O100">
        <v>-2.0999999046325684</v>
      </c>
      <c r="P100">
        <v>-26</v>
      </c>
      <c r="Q100">
        <v>67.7</v>
      </c>
      <c r="R100">
        <v>6.2</v>
      </c>
      <c r="S100">
        <v>84</v>
      </c>
      <c r="T100">
        <v>0</v>
      </c>
      <c r="U100">
        <v>3330.3</v>
      </c>
      <c r="V100">
        <v>11.43</v>
      </c>
      <c r="W100">
        <v>938</v>
      </c>
      <c r="X100">
        <v>250</v>
      </c>
      <c r="Y100">
        <v>375</v>
      </c>
      <c r="Z100">
        <v>337</v>
      </c>
      <c r="AA100">
        <v>1286</v>
      </c>
      <c r="AB100">
        <v>1624</v>
      </c>
      <c r="AC100">
        <v>8.8333330154418945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21.5</v>
      </c>
      <c r="AJ100">
        <v>0.93</v>
      </c>
      <c r="AK100">
        <v>0.5</v>
      </c>
      <c r="AL100">
        <v>1.3</v>
      </c>
      <c r="AM100">
        <v>80.5</v>
      </c>
      <c r="AN100">
        <v>311.39999999999998</v>
      </c>
      <c r="AO100">
        <v>44.8</v>
      </c>
      <c r="AP100">
        <v>24.2</v>
      </c>
      <c r="AQ100">
        <v>81</v>
      </c>
      <c r="AR100">
        <v>74</v>
      </c>
      <c r="AS100">
        <v>875</v>
      </c>
      <c r="AT100">
        <v>3.3330000000000002</v>
      </c>
      <c r="AU100">
        <v>11917</v>
      </c>
      <c r="AV100" s="48">
        <v>12485.294117647059</v>
      </c>
      <c r="AW100" s="48">
        <v>12819.188191881918</v>
      </c>
      <c r="AX100">
        <v>0</v>
      </c>
      <c r="AY100">
        <v>40.587604522705078</v>
      </c>
      <c r="AZ100">
        <v>0</v>
      </c>
      <c r="BA100">
        <v>0</v>
      </c>
      <c r="BB100">
        <v>0</v>
      </c>
      <c r="BC100">
        <v>0</v>
      </c>
      <c r="BD100">
        <v>1</v>
      </c>
      <c r="BE100">
        <v>92.631576538085938</v>
      </c>
      <c r="BF100">
        <v>100</v>
      </c>
      <c r="BG100">
        <v>610.16949462890625</v>
      </c>
      <c r="BH100">
        <v>13306.6640625</v>
      </c>
      <c r="BI100">
        <v>14359.40625</v>
      </c>
      <c r="BJ100">
        <v>4.573422908782959</v>
      </c>
      <c r="BK100">
        <v>1.0832990407943726</v>
      </c>
      <c r="BL100">
        <v>25</v>
      </c>
      <c r="BM100">
        <v>-47.826087951660156</v>
      </c>
      <c r="BN100">
        <v>49.666667938232422</v>
      </c>
      <c r="BO100">
        <v>3.7200814127922057</v>
      </c>
      <c r="BP100">
        <v>20704.62890625</v>
      </c>
      <c r="BQ100">
        <v>50.279930114746094</v>
      </c>
      <c r="BS100">
        <v>0.66634571552276611</v>
      </c>
      <c r="BT100">
        <v>85.748672485351563</v>
      </c>
      <c r="BU100">
        <v>10.736639022827148</v>
      </c>
      <c r="BV100">
        <v>120.36591339111328</v>
      </c>
      <c r="BW100">
        <v>285.98941040039063</v>
      </c>
      <c r="BX100">
        <v>0</v>
      </c>
      <c r="BY100">
        <v>0</v>
      </c>
      <c r="BZ100">
        <v>11559.322265625</v>
      </c>
      <c r="CA100">
        <v>10711.8642578125</v>
      </c>
      <c r="CB100">
        <v>0.57775640487670898</v>
      </c>
      <c r="CC100">
        <v>6.1145882606506348</v>
      </c>
      <c r="CD100">
        <v>91.666664123535156</v>
      </c>
      <c r="CE100">
        <v>7.8740158081054688</v>
      </c>
      <c r="CF100">
        <v>15.748031616210938</v>
      </c>
      <c r="CG100">
        <v>0</v>
      </c>
      <c r="CH100">
        <v>6.2992124557495117</v>
      </c>
      <c r="CI100">
        <v>14210.37109375</v>
      </c>
      <c r="CJ100" s="48">
        <v>137</v>
      </c>
      <c r="CK100" s="25">
        <f>ABS(J100-'PO_valitsin (FI)'!$D$8)</f>
        <v>2.5999984741210938</v>
      </c>
      <c r="CR100" s="67">
        <f>ABS(Q100-'PO_valitsin (FI)'!$E$8)</f>
        <v>20.100000000000009</v>
      </c>
      <c r="EN100" s="7">
        <f>ABS(BO100-'PO_valitsin (FI)'!$F$8)</f>
        <v>3.4583044886589049</v>
      </c>
      <c r="EO100" s="7">
        <f>ABS(BP100-'PO_valitsin (FI)'!$G$8)</f>
        <v>2369.767578125</v>
      </c>
      <c r="ES100" s="7">
        <f>ABS(BT100-'PO_valitsin (FI)'!$H$8)</f>
        <v>85.560508593916893</v>
      </c>
      <c r="FI100" s="7">
        <f>ABS(CJ100-'PO_valitsin (FI)'!$J$8)</f>
        <v>1794</v>
      </c>
      <c r="FJ100" s="3">
        <f>IF($B100='PO_valitsin (FI)'!$C$8,100000,PO!CK100/PO!J$297*'PO_valitsin (FI)'!D$5)</f>
        <v>0.11899915872989222</v>
      </c>
      <c r="FQ100" s="3">
        <f>IF($B100='PO_valitsin (FI)'!$C$8,100000,PO!CR100/PO!Q$297*'PO_valitsin (FI)'!E$5)</f>
        <v>9.506535130633037E-2</v>
      </c>
      <c r="HM100" s="3">
        <f>IF($B100='PO_valitsin (FI)'!$C$8,100000,PO!EN100/PO!BO$297*'PO_valitsin (FI)'!F$5)</f>
        <v>0.2867088643715377</v>
      </c>
      <c r="HN100" s="3">
        <f>IF($B100='PO_valitsin (FI)'!$C$8,100000,PO!EO100/PO!BP$297*'PO_valitsin (FI)'!G$5)</f>
        <v>8.3819609783100837E-2</v>
      </c>
      <c r="HR100" s="3">
        <f>IF($B100='PO_valitsin (FI)'!$C$8,100000,PO!ES100/PO!BT$297*'PO_valitsin (FI)'!H$5)</f>
        <v>12.77534630445046</v>
      </c>
      <c r="IF100" s="3">
        <f>IF($B100='PO_valitsin (FI)'!$C$8,100000,PO!FG100/PO!CH$297*'PO_valitsin (FI)'!I$5)</f>
        <v>0</v>
      </c>
      <c r="IH100" s="3">
        <f>IF($B100='PO_valitsin (FI)'!$C$8,100000,PO!FI100/PO!CJ$297*'PO_valitsin (FI)'!J$5)</f>
        <v>0.1749086155618606</v>
      </c>
      <c r="II100" s="49">
        <f t="shared" si="4"/>
        <v>13.534847914003183</v>
      </c>
      <c r="IJ100" s="13">
        <f t="shared" si="5"/>
        <v>290</v>
      </c>
      <c r="IK100" s="14">
        <f t="shared" si="7"/>
        <v>9.7999999999999868E-9</v>
      </c>
      <c r="IL100" s="68" t="str">
        <f t="shared" si="6"/>
        <v>Korsnäs</v>
      </c>
    </row>
    <row r="101" spans="1:246" x14ac:dyDescent="0.2">
      <c r="A101">
        <v>2019</v>
      </c>
      <c r="B101" t="s">
        <v>395</v>
      </c>
      <c r="C101" t="s">
        <v>396</v>
      </c>
      <c r="D101" t="s">
        <v>123</v>
      </c>
      <c r="E101" t="s">
        <v>124</v>
      </c>
      <c r="F101" t="s">
        <v>125</v>
      </c>
      <c r="G101" t="s">
        <v>126</v>
      </c>
      <c r="H101" t="s">
        <v>103</v>
      </c>
      <c r="I101" t="s">
        <v>104</v>
      </c>
      <c r="J101">
        <v>49.900001525878906</v>
      </c>
      <c r="K101">
        <v>191.49000549316406</v>
      </c>
      <c r="L101">
        <v>159.10000610351563</v>
      </c>
      <c r="M101">
        <v>2308</v>
      </c>
      <c r="N101">
        <v>12.100000381469727</v>
      </c>
      <c r="O101">
        <v>-1.3999999761581421</v>
      </c>
      <c r="P101">
        <v>-22</v>
      </c>
      <c r="Q101">
        <v>52.7</v>
      </c>
      <c r="R101">
        <v>6.7</v>
      </c>
      <c r="S101">
        <v>84</v>
      </c>
      <c r="T101">
        <v>0</v>
      </c>
      <c r="U101">
        <v>3018.2</v>
      </c>
      <c r="V101">
        <v>12.51</v>
      </c>
      <c r="W101">
        <v>667</v>
      </c>
      <c r="X101">
        <v>417</v>
      </c>
      <c r="Y101">
        <v>917</v>
      </c>
      <c r="Z101">
        <v>859</v>
      </c>
      <c r="AA101">
        <v>828</v>
      </c>
      <c r="AB101">
        <v>1189</v>
      </c>
      <c r="AC101">
        <v>14.839285850524902</v>
      </c>
      <c r="AD101">
        <v>0</v>
      </c>
      <c r="AE101">
        <v>0</v>
      </c>
      <c r="AF101">
        <v>0</v>
      </c>
      <c r="AG101">
        <v>8.1</v>
      </c>
      <c r="AH101">
        <v>0</v>
      </c>
      <c r="AI101">
        <v>19.5</v>
      </c>
      <c r="AJ101">
        <v>0.93</v>
      </c>
      <c r="AK101">
        <v>0.41</v>
      </c>
      <c r="AL101">
        <v>0.93</v>
      </c>
      <c r="AM101">
        <v>72.8</v>
      </c>
      <c r="AN101">
        <v>285</v>
      </c>
      <c r="AO101">
        <v>45</v>
      </c>
      <c r="AP101">
        <v>20</v>
      </c>
      <c r="AQ101">
        <v>76</v>
      </c>
      <c r="AR101">
        <v>68</v>
      </c>
      <c r="AS101">
        <v>502</v>
      </c>
      <c r="AT101">
        <v>5</v>
      </c>
      <c r="AU101">
        <v>5406</v>
      </c>
      <c r="AV101" s="48">
        <v>11311.643835616438</v>
      </c>
      <c r="AW101" s="48">
        <v>10828.150572831424</v>
      </c>
      <c r="AX101">
        <v>0</v>
      </c>
      <c r="AY101">
        <v>52.780281066894531</v>
      </c>
      <c r="AZ101">
        <v>0</v>
      </c>
      <c r="BA101">
        <v>0</v>
      </c>
      <c r="BB101">
        <v>0</v>
      </c>
      <c r="BC101">
        <v>0</v>
      </c>
      <c r="BD101">
        <v>1</v>
      </c>
      <c r="BE101">
        <v>82.278480529785156</v>
      </c>
      <c r="BF101">
        <v>100</v>
      </c>
      <c r="BG101">
        <v>0</v>
      </c>
      <c r="BH101">
        <v>11350.4912109375</v>
      </c>
      <c r="BI101">
        <v>13194.04296875</v>
      </c>
      <c r="BJ101">
        <v>3.5958404541015625</v>
      </c>
      <c r="BK101">
        <v>-3.53244948387146</v>
      </c>
      <c r="BL101">
        <v>20.754716873168945</v>
      </c>
      <c r="BM101">
        <v>39.130435943603516</v>
      </c>
      <c r="BN101">
        <v>147.5</v>
      </c>
      <c r="BO101">
        <v>-3.7595273017883302</v>
      </c>
      <c r="BP101">
        <v>21320.89453125</v>
      </c>
      <c r="BQ101">
        <v>52.114105224609375</v>
      </c>
      <c r="BS101">
        <v>0.68327558040618896</v>
      </c>
      <c r="BT101">
        <v>0.21663777530193329</v>
      </c>
      <c r="BU101">
        <v>4.2461004257202148</v>
      </c>
      <c r="BV101">
        <v>107.01906585693359</v>
      </c>
      <c r="BW101">
        <v>257.7989501953125</v>
      </c>
      <c r="BX101">
        <v>0</v>
      </c>
      <c r="BY101">
        <v>1</v>
      </c>
      <c r="BZ101">
        <v>9605.2626953125</v>
      </c>
      <c r="CA101">
        <v>8263.158203125</v>
      </c>
      <c r="CB101">
        <v>1.386481761932373</v>
      </c>
      <c r="CC101">
        <v>11.395147323608398</v>
      </c>
      <c r="CD101">
        <v>100</v>
      </c>
      <c r="CE101">
        <v>12.167300224304199</v>
      </c>
      <c r="CF101">
        <v>14.44866943359375</v>
      </c>
      <c r="CG101">
        <v>0</v>
      </c>
      <c r="CH101">
        <v>2.6615970134735107</v>
      </c>
      <c r="CI101">
        <v>10991.50390625</v>
      </c>
      <c r="CJ101" s="48">
        <v>295</v>
      </c>
      <c r="CK101" s="25">
        <f>ABS(J101-'PO_valitsin (FI)'!$D$8)</f>
        <v>5.7000007629394531</v>
      </c>
      <c r="CR101" s="67">
        <f>ABS(Q101-'PO_valitsin (FI)'!$E$8)</f>
        <v>35.100000000000009</v>
      </c>
      <c r="EN101" s="7">
        <f>ABS(BO101-'PO_valitsin (FI)'!$F$8)</f>
        <v>4.0213042259216305</v>
      </c>
      <c r="EO101" s="7">
        <f>ABS(BP101-'PO_valitsin (FI)'!$G$8)</f>
        <v>1753.501953125</v>
      </c>
      <c r="ES101" s="7">
        <f>ABS(BT101-'PO_valitsin (FI)'!$H$8)</f>
        <v>2.8473883867263794E-2</v>
      </c>
      <c r="FI101" s="7">
        <f>ABS(CJ101-'PO_valitsin (FI)'!$J$8)</f>
        <v>1636</v>
      </c>
      <c r="FJ101" s="3">
        <f>IF($B101='PO_valitsin (FI)'!$C$8,100000,PO!CK101/PO!J$297*'PO_valitsin (FI)'!D$5)</f>
        <v>0.26088295908667036</v>
      </c>
      <c r="FQ101" s="3">
        <f>IF($B101='PO_valitsin (FI)'!$C$8,100000,PO!CR101/PO!Q$297*'PO_valitsin (FI)'!E$5)</f>
        <v>0.16600964332597984</v>
      </c>
      <c r="HM101" s="3">
        <f>IF($B101='PO_valitsin (FI)'!$C$8,100000,PO!EN101/PO!BO$297*'PO_valitsin (FI)'!F$5)</f>
        <v>0.33338405328026971</v>
      </c>
      <c r="HN101" s="3">
        <f>IF($B101='PO_valitsin (FI)'!$C$8,100000,PO!EO101/PO!BP$297*'PO_valitsin (FI)'!G$5)</f>
        <v>6.2022052635699418E-2</v>
      </c>
      <c r="HR101" s="3">
        <f>IF($B101='PO_valitsin (FI)'!$C$8,100000,PO!ES101/PO!BT$297*'PO_valitsin (FI)'!H$5)</f>
        <v>4.2515376897007207E-3</v>
      </c>
      <c r="IF101" s="3">
        <f>IF($B101='PO_valitsin (FI)'!$C$8,100000,PO!FG101/PO!CH$297*'PO_valitsin (FI)'!I$5)</f>
        <v>0</v>
      </c>
      <c r="IH101" s="3">
        <f>IF($B101='PO_valitsin (FI)'!$C$8,100000,PO!FI101/PO!CJ$297*'PO_valitsin (FI)'!J$5)</f>
        <v>0.15950417784793977</v>
      </c>
      <c r="II101" s="49">
        <f t="shared" si="4"/>
        <v>0.9860544337662599</v>
      </c>
      <c r="IJ101" s="13">
        <f t="shared" si="5"/>
        <v>191</v>
      </c>
      <c r="IK101" s="14">
        <f t="shared" si="7"/>
        <v>9.8999999999999861E-9</v>
      </c>
      <c r="IL101" s="68" t="str">
        <f t="shared" si="6"/>
        <v>Koski Tl</v>
      </c>
    </row>
    <row r="102" spans="1:246" x14ac:dyDescent="0.2">
      <c r="A102">
        <v>2019</v>
      </c>
      <c r="B102" t="s">
        <v>397</v>
      </c>
      <c r="C102" t="s">
        <v>398</v>
      </c>
      <c r="D102" t="s">
        <v>179</v>
      </c>
      <c r="E102" t="s">
        <v>180</v>
      </c>
      <c r="F102" t="s">
        <v>181</v>
      </c>
      <c r="G102" t="s">
        <v>182</v>
      </c>
      <c r="H102" t="s">
        <v>143</v>
      </c>
      <c r="I102" t="s">
        <v>144</v>
      </c>
      <c r="J102">
        <v>46.299999237060547</v>
      </c>
      <c r="K102">
        <v>271.95001220703125</v>
      </c>
      <c r="L102">
        <v>165.39999389648438</v>
      </c>
      <c r="M102">
        <v>52126</v>
      </c>
      <c r="N102">
        <v>191.69999694824219</v>
      </c>
      <c r="O102">
        <v>-1.3999999761581421</v>
      </c>
      <c r="P102">
        <v>-546</v>
      </c>
      <c r="Q102">
        <v>98.300000000000011</v>
      </c>
      <c r="R102">
        <v>15.5</v>
      </c>
      <c r="S102">
        <v>104</v>
      </c>
      <c r="T102">
        <v>1</v>
      </c>
      <c r="U102">
        <v>4183.3</v>
      </c>
      <c r="V102">
        <v>10.59</v>
      </c>
      <c r="W102">
        <v>1548</v>
      </c>
      <c r="X102">
        <v>51</v>
      </c>
      <c r="Y102">
        <v>682</v>
      </c>
      <c r="Z102">
        <v>106</v>
      </c>
      <c r="AA102">
        <v>549</v>
      </c>
      <c r="AB102">
        <v>3105</v>
      </c>
      <c r="AC102">
        <v>16.765487670898438</v>
      </c>
      <c r="AD102">
        <v>1.3</v>
      </c>
      <c r="AE102">
        <v>0.9</v>
      </c>
      <c r="AF102">
        <v>2</v>
      </c>
      <c r="AG102">
        <v>3.5</v>
      </c>
      <c r="AH102">
        <v>0</v>
      </c>
      <c r="AI102">
        <v>21.5</v>
      </c>
      <c r="AJ102">
        <v>1.35</v>
      </c>
      <c r="AK102">
        <v>0.55000000000000004</v>
      </c>
      <c r="AL102">
        <v>1.1499999999999999</v>
      </c>
      <c r="AM102">
        <v>63.1</v>
      </c>
      <c r="AN102">
        <v>339.7</v>
      </c>
      <c r="AO102">
        <v>45.2</v>
      </c>
      <c r="AP102">
        <v>27.7</v>
      </c>
      <c r="AQ102">
        <v>83</v>
      </c>
      <c r="AR102">
        <v>6</v>
      </c>
      <c r="AS102">
        <v>476</v>
      </c>
      <c r="AT102">
        <v>3.8330000000000002</v>
      </c>
      <c r="AU102">
        <v>6068</v>
      </c>
      <c r="AV102" s="48">
        <v>10320.865081081081</v>
      </c>
      <c r="AW102" s="48">
        <v>10817.391304347826</v>
      </c>
      <c r="AX102">
        <v>1</v>
      </c>
      <c r="AY102">
        <v>94.758346557617188</v>
      </c>
      <c r="AZ102">
        <v>0</v>
      </c>
      <c r="BA102">
        <v>1</v>
      </c>
      <c r="BB102">
        <v>0</v>
      </c>
      <c r="BC102">
        <v>1</v>
      </c>
      <c r="BD102">
        <v>0</v>
      </c>
      <c r="BE102">
        <v>95.120407104492188</v>
      </c>
      <c r="BF102">
        <v>83.669143676757813</v>
      </c>
      <c r="BG102">
        <v>1335.7142333984375</v>
      </c>
      <c r="BH102">
        <v>14857.998046875</v>
      </c>
      <c r="BI102">
        <v>18021.91015625</v>
      </c>
      <c r="BJ102">
        <v>3.0505313873291016</v>
      </c>
      <c r="BK102">
        <v>-4.7403411865234375</v>
      </c>
      <c r="BL102">
        <v>28.859857559204102</v>
      </c>
      <c r="BM102">
        <v>-7.884615421295166</v>
      </c>
      <c r="BN102">
        <v>274.88235473632813</v>
      </c>
      <c r="BO102">
        <v>-1.0096899509429931</v>
      </c>
      <c r="BP102">
        <v>24085.8984375</v>
      </c>
      <c r="BQ102">
        <v>34.028797149658203</v>
      </c>
      <c r="BS102">
        <v>0.56363427639007568</v>
      </c>
      <c r="BT102">
        <v>0.94194835424423218</v>
      </c>
      <c r="BU102">
        <v>9.3389091491699219</v>
      </c>
      <c r="BV102">
        <v>213.32923889160156</v>
      </c>
      <c r="BW102">
        <v>628.400390625</v>
      </c>
      <c r="BX102">
        <v>0</v>
      </c>
      <c r="BY102">
        <v>3</v>
      </c>
      <c r="BZ102">
        <v>11371.8251953125</v>
      </c>
      <c r="CA102">
        <v>9375.396484375</v>
      </c>
      <c r="CB102">
        <v>0.91892719268798828</v>
      </c>
      <c r="CC102">
        <v>7.6986532211303711</v>
      </c>
      <c r="CD102">
        <v>124.00835418701172</v>
      </c>
      <c r="CE102">
        <v>13.655619621276855</v>
      </c>
      <c r="CF102">
        <v>16.795413970947266</v>
      </c>
      <c r="CG102">
        <v>1.096436619758606</v>
      </c>
      <c r="CH102">
        <v>3.8873660564422607</v>
      </c>
      <c r="CI102">
        <v>10673.4208984375</v>
      </c>
      <c r="CJ102" s="48">
        <v>4601</v>
      </c>
      <c r="CK102" s="25">
        <f>ABS(J102-'PO_valitsin (FI)'!$D$8)</f>
        <v>2.0999984741210938</v>
      </c>
      <c r="CR102" s="67">
        <f>ABS(Q102-'PO_valitsin (FI)'!$E$8)</f>
        <v>10.5</v>
      </c>
      <c r="EN102" s="7">
        <f>ABS(BO102-'PO_valitsin (FI)'!$F$8)</f>
        <v>1.2714668750762939</v>
      </c>
      <c r="EO102" s="7">
        <f>ABS(BP102-'PO_valitsin (FI)'!$G$8)</f>
        <v>1011.501953125</v>
      </c>
      <c r="ES102" s="7">
        <f>ABS(BT102-'PO_valitsin (FI)'!$H$8)</f>
        <v>0.75378446280956268</v>
      </c>
      <c r="FI102" s="7">
        <f>ABS(CJ102-'PO_valitsin (FI)'!$J$8)</f>
        <v>2670</v>
      </c>
      <c r="FJ102" s="3">
        <f>IF($B102='PO_valitsin (FI)'!$C$8,100000,PO!CK102/PO!J$297*'PO_valitsin (FI)'!D$5)</f>
        <v>9.6114691697633911E-2</v>
      </c>
      <c r="FQ102" s="3">
        <f>IF($B102='PO_valitsin (FI)'!$C$8,100000,PO!CR102/PO!Q$297*'PO_valitsin (FI)'!E$5)</f>
        <v>4.9661004413754643E-2</v>
      </c>
      <c r="HM102" s="3">
        <f>IF($B102='PO_valitsin (FI)'!$C$8,100000,PO!EN102/PO!BO$297*'PO_valitsin (FI)'!F$5)</f>
        <v>0.10541027403301818</v>
      </c>
      <c r="HN102" s="3">
        <f>IF($B102='PO_valitsin (FI)'!$C$8,100000,PO!EO102/PO!BP$297*'PO_valitsin (FI)'!G$5)</f>
        <v>3.5777221271996701E-2</v>
      </c>
      <c r="HR102" s="3">
        <f>IF($B102='PO_valitsin (FI)'!$C$8,100000,PO!ES102/PO!BT$297*'PO_valitsin (FI)'!H$5)</f>
        <v>0.11255026074016324</v>
      </c>
      <c r="IF102" s="3">
        <f>IF($B102='PO_valitsin (FI)'!$C$8,100000,PO!FG102/PO!CH$297*'PO_valitsin (FI)'!I$5)</f>
        <v>0</v>
      </c>
      <c r="IH102" s="3">
        <f>IF($B102='PO_valitsin (FI)'!$C$8,100000,PO!FI102/PO!CJ$297*'PO_valitsin (FI)'!J$5)</f>
        <v>0.26031549807701665</v>
      </c>
      <c r="II102" s="49">
        <f t="shared" si="4"/>
        <v>0.65982896023358339</v>
      </c>
      <c r="IJ102" s="13">
        <f t="shared" si="5"/>
        <v>110</v>
      </c>
      <c r="IK102" s="14">
        <f t="shared" si="7"/>
        <v>9.9999999999999853E-9</v>
      </c>
      <c r="IL102" s="68" t="str">
        <f t="shared" si="6"/>
        <v>Kotka</v>
      </c>
    </row>
    <row r="103" spans="1:246" x14ac:dyDescent="0.2">
      <c r="A103">
        <v>2019</v>
      </c>
      <c r="B103" t="s">
        <v>399</v>
      </c>
      <c r="C103" t="s">
        <v>400</v>
      </c>
      <c r="D103" t="s">
        <v>399</v>
      </c>
      <c r="E103" t="s">
        <v>198</v>
      </c>
      <c r="F103" t="s">
        <v>181</v>
      </c>
      <c r="G103" t="s">
        <v>182</v>
      </c>
      <c r="H103" t="s">
        <v>143</v>
      </c>
      <c r="I103" t="s">
        <v>144</v>
      </c>
      <c r="J103">
        <v>47.099998474121094</v>
      </c>
      <c r="K103">
        <v>2557.669921875</v>
      </c>
      <c r="L103">
        <v>156.69999694824219</v>
      </c>
      <c r="M103">
        <v>82113</v>
      </c>
      <c r="N103">
        <v>32.099998474121094</v>
      </c>
      <c r="O103">
        <v>-1.2999999523162842</v>
      </c>
      <c r="P103">
        <v>-639</v>
      </c>
      <c r="Q103">
        <v>85.9</v>
      </c>
      <c r="R103">
        <v>12.8</v>
      </c>
      <c r="S103">
        <v>986</v>
      </c>
      <c r="T103">
        <v>1</v>
      </c>
      <c r="U103">
        <v>4117.3</v>
      </c>
      <c r="V103">
        <v>10.59</v>
      </c>
      <c r="W103">
        <v>1283</v>
      </c>
      <c r="X103">
        <v>517</v>
      </c>
      <c r="Y103">
        <v>497</v>
      </c>
      <c r="Z103">
        <v>422</v>
      </c>
      <c r="AA103">
        <v>433</v>
      </c>
      <c r="AB103">
        <v>1922</v>
      </c>
      <c r="AC103">
        <v>16.885297775268555</v>
      </c>
      <c r="AD103">
        <v>0.7</v>
      </c>
      <c r="AE103">
        <v>1.4</v>
      </c>
      <c r="AF103">
        <v>1.4</v>
      </c>
      <c r="AG103">
        <v>4.3</v>
      </c>
      <c r="AH103">
        <v>1</v>
      </c>
      <c r="AI103">
        <v>20.75</v>
      </c>
      <c r="AJ103">
        <v>1.45</v>
      </c>
      <c r="AK103">
        <v>0.65</v>
      </c>
      <c r="AL103">
        <v>1.35</v>
      </c>
      <c r="AM103">
        <v>59.2</v>
      </c>
      <c r="AN103">
        <v>330.3</v>
      </c>
      <c r="AO103">
        <v>46</v>
      </c>
      <c r="AP103">
        <v>25.9</v>
      </c>
      <c r="AQ103">
        <v>63</v>
      </c>
      <c r="AR103">
        <v>51</v>
      </c>
      <c r="AS103">
        <v>431</v>
      </c>
      <c r="AT103">
        <v>3</v>
      </c>
      <c r="AU103">
        <v>7856</v>
      </c>
      <c r="AV103" s="48">
        <v>9994.8376579269116</v>
      </c>
      <c r="AW103" s="48">
        <v>9761.5252686308486</v>
      </c>
      <c r="AX103">
        <v>1</v>
      </c>
      <c r="AY103">
        <v>83.051368713378906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93.640167236328125</v>
      </c>
      <c r="BF103">
        <v>72.888076782226563</v>
      </c>
      <c r="BG103">
        <v>1015.683349609375</v>
      </c>
      <c r="BH103">
        <v>13424.365234375</v>
      </c>
      <c r="BI103">
        <v>17116.865234375</v>
      </c>
      <c r="BJ103">
        <v>2.8960871696472168</v>
      </c>
      <c r="BK103">
        <v>-0.91685390472412109</v>
      </c>
      <c r="BL103">
        <v>24.278545379638672</v>
      </c>
      <c r="BM103">
        <v>-0.51085567474365234</v>
      </c>
      <c r="BN103">
        <v>217.64706420898438</v>
      </c>
      <c r="BO103">
        <v>-2.1086377620697023</v>
      </c>
      <c r="BP103">
        <v>23988.486328125</v>
      </c>
      <c r="BQ103">
        <v>33.762870788574219</v>
      </c>
      <c r="BS103">
        <v>0.65670478343963623</v>
      </c>
      <c r="BT103">
        <v>0.34708267450332642</v>
      </c>
      <c r="BU103">
        <v>4.225883960723877</v>
      </c>
      <c r="BV103">
        <v>153.03302001953125</v>
      </c>
      <c r="BW103">
        <v>532.88763427734375</v>
      </c>
      <c r="BX103">
        <v>0</v>
      </c>
      <c r="BY103">
        <v>6</v>
      </c>
      <c r="BZ103">
        <v>10133.18359375</v>
      </c>
      <c r="CA103">
        <v>7947.22412109375</v>
      </c>
      <c r="CB103">
        <v>0.9486926794052124</v>
      </c>
      <c r="CC103">
        <v>7.6516509056091309</v>
      </c>
      <c r="CD103">
        <v>136.20025634765625</v>
      </c>
      <c r="CE103">
        <v>16.632181167602539</v>
      </c>
      <c r="CF103">
        <v>16.807258605957031</v>
      </c>
      <c r="CG103">
        <v>0.30240330100059509</v>
      </c>
      <c r="CH103">
        <v>2.8489575386047363</v>
      </c>
      <c r="CI103">
        <v>11360.8583984375</v>
      </c>
      <c r="CJ103" s="48">
        <v>7298</v>
      </c>
      <c r="CK103" s="25">
        <f>ABS(J103-'PO_valitsin (FI)'!$D$8)</f>
        <v>2.8999977111816406</v>
      </c>
      <c r="CR103" s="67">
        <f>ABS(Q103-'PO_valitsin (FI)'!$E$8)</f>
        <v>1.9000000000000057</v>
      </c>
      <c r="EN103" s="7">
        <f>ABS(BO103-'PO_valitsin (FI)'!$F$8)</f>
        <v>2.3704146862030031</v>
      </c>
      <c r="EO103" s="7">
        <f>ABS(BP103-'PO_valitsin (FI)'!$G$8)</f>
        <v>914.08984375</v>
      </c>
      <c r="ES103" s="7">
        <f>ABS(BT103-'PO_valitsin (FI)'!$H$8)</f>
        <v>0.15891878306865692</v>
      </c>
      <c r="FI103" s="7">
        <f>ABS(CJ103-'PO_valitsin (FI)'!$J$8)</f>
        <v>5367</v>
      </c>
      <c r="FJ103" s="3">
        <f>IF($B103='PO_valitsin (FI)'!$C$8,100000,PO!CK103/PO!J$297*'PO_valitsin (FI)'!D$5)</f>
        <v>0.1327298040303217</v>
      </c>
      <c r="FQ103" s="3">
        <f>IF($B103='PO_valitsin (FI)'!$C$8,100000,PO!CR103/PO!Q$297*'PO_valitsin (FI)'!E$5)</f>
        <v>8.9862769891556303E-3</v>
      </c>
      <c r="HM103" s="3">
        <f>IF($B103='PO_valitsin (FI)'!$C$8,100000,PO!EN103/PO!BO$297*'PO_valitsin (FI)'!F$5)</f>
        <v>0.19651794831820235</v>
      </c>
      <c r="HN103" s="3">
        <f>IF($B103='PO_valitsin (FI)'!$C$8,100000,PO!EO103/PO!BP$297*'PO_valitsin (FI)'!G$5)</f>
        <v>3.2331716712253523E-2</v>
      </c>
      <c r="HR103" s="3">
        <f>IF($B103='PO_valitsin (FI)'!$C$8,100000,PO!ES103/PO!BT$297*'PO_valitsin (FI)'!H$5)</f>
        <v>2.372873328301224E-2</v>
      </c>
      <c r="IF103" s="3">
        <f>IF($B103='PO_valitsin (FI)'!$C$8,100000,PO!FG103/PO!CH$297*'PO_valitsin (FI)'!I$5)</f>
        <v>0</v>
      </c>
      <c r="IH103" s="3">
        <f>IF($B103='PO_valitsin (FI)'!$C$8,100000,PO!FI103/PO!CJ$297*'PO_valitsin (FI)'!J$5)</f>
        <v>0.52326340006717154</v>
      </c>
      <c r="II103" s="49">
        <f t="shared" si="4"/>
        <v>0.91755788950011685</v>
      </c>
      <c r="IJ103" s="13">
        <f t="shared" si="5"/>
        <v>172</v>
      </c>
      <c r="IK103" s="14">
        <f t="shared" si="7"/>
        <v>1.0099999999999985E-8</v>
      </c>
      <c r="IL103" s="68" t="str">
        <f t="shared" si="6"/>
        <v>Kouvola</v>
      </c>
    </row>
    <row r="104" spans="1:246" x14ac:dyDescent="0.2">
      <c r="A104">
        <v>2019</v>
      </c>
      <c r="B104" t="s">
        <v>401</v>
      </c>
      <c r="C104" t="s">
        <v>402</v>
      </c>
      <c r="D104" t="s">
        <v>332</v>
      </c>
      <c r="E104" t="s">
        <v>254</v>
      </c>
      <c r="F104" t="s">
        <v>333</v>
      </c>
      <c r="G104" t="s">
        <v>334</v>
      </c>
      <c r="H104" t="s">
        <v>103</v>
      </c>
      <c r="I104" t="s">
        <v>104</v>
      </c>
      <c r="J104">
        <v>51.200000762939453</v>
      </c>
      <c r="K104">
        <v>683.03997802734375</v>
      </c>
      <c r="L104">
        <v>156.89999389648438</v>
      </c>
      <c r="M104">
        <v>6486</v>
      </c>
      <c r="N104">
        <v>9.5</v>
      </c>
      <c r="O104">
        <v>-1.7000000476837158</v>
      </c>
      <c r="P104">
        <v>-146</v>
      </c>
      <c r="Q104">
        <v>67.900000000000006</v>
      </c>
      <c r="R104">
        <v>5.9</v>
      </c>
      <c r="S104">
        <v>229</v>
      </c>
      <c r="T104">
        <v>0</v>
      </c>
      <c r="U104">
        <v>3800.2</v>
      </c>
      <c r="V104">
        <v>11.43</v>
      </c>
      <c r="W104">
        <v>895</v>
      </c>
      <c r="X104">
        <v>842</v>
      </c>
      <c r="Y104">
        <v>807</v>
      </c>
      <c r="Z104">
        <v>830</v>
      </c>
      <c r="AA104">
        <v>811</v>
      </c>
      <c r="AB104">
        <v>1468</v>
      </c>
      <c r="AC104">
        <v>14.65573787689209</v>
      </c>
      <c r="AD104">
        <v>0</v>
      </c>
      <c r="AE104">
        <v>1.5</v>
      </c>
      <c r="AF104">
        <v>0</v>
      </c>
      <c r="AG104">
        <v>3.4</v>
      </c>
      <c r="AH104">
        <v>0</v>
      </c>
      <c r="AI104">
        <v>21.5</v>
      </c>
      <c r="AJ104">
        <v>0.93</v>
      </c>
      <c r="AK104">
        <v>0.6</v>
      </c>
      <c r="AL104">
        <v>1.2</v>
      </c>
      <c r="AM104">
        <v>79.2</v>
      </c>
      <c r="AN104">
        <v>291.2</v>
      </c>
      <c r="AO104">
        <v>41.6</v>
      </c>
      <c r="AP104">
        <v>23.6</v>
      </c>
      <c r="AQ104">
        <v>138</v>
      </c>
      <c r="AR104">
        <v>96</v>
      </c>
      <c r="AS104">
        <v>687</v>
      </c>
      <c r="AT104">
        <v>3.3330000000000002</v>
      </c>
      <c r="AU104">
        <v>6680</v>
      </c>
      <c r="AV104" s="48">
        <v>11984.850168350169</v>
      </c>
      <c r="AW104" s="48">
        <v>11913.276106194689</v>
      </c>
      <c r="AX104">
        <v>0</v>
      </c>
      <c r="AY104">
        <v>92.013931274414063</v>
      </c>
      <c r="AZ104">
        <v>0</v>
      </c>
      <c r="BA104">
        <v>0</v>
      </c>
      <c r="BB104">
        <v>0</v>
      </c>
      <c r="BC104">
        <v>1</v>
      </c>
      <c r="BD104">
        <v>1</v>
      </c>
      <c r="BE104">
        <v>88.655464172363281</v>
      </c>
      <c r="BF104">
        <v>100</v>
      </c>
      <c r="BG104">
        <v>261.74496459960938</v>
      </c>
      <c r="BH104">
        <v>9973.900390625</v>
      </c>
      <c r="BI104">
        <v>11160.2607421875</v>
      </c>
      <c r="BJ104">
        <v>3.6388530731201172</v>
      </c>
      <c r="BK104">
        <v>-8.8769416809082031</v>
      </c>
      <c r="BL104">
        <v>30.601093292236328</v>
      </c>
      <c r="BM104">
        <v>12.962963104248047</v>
      </c>
      <c r="BN104">
        <v>103.5</v>
      </c>
      <c r="BO104">
        <v>1.228163766860962</v>
      </c>
      <c r="BP104">
        <v>22718.88671875</v>
      </c>
      <c r="BQ104">
        <v>45.663303375244141</v>
      </c>
      <c r="BS104">
        <v>0.67838418483734131</v>
      </c>
      <c r="BT104">
        <v>54.563674926757813</v>
      </c>
      <c r="BU104">
        <v>4.0857229232788086</v>
      </c>
      <c r="BV104">
        <v>98.211532592773438</v>
      </c>
      <c r="BW104">
        <v>413.50601196289063</v>
      </c>
      <c r="BX104">
        <v>0</v>
      </c>
      <c r="BY104">
        <v>2</v>
      </c>
      <c r="BZ104">
        <v>8838.92578125</v>
      </c>
      <c r="CA104">
        <v>7899.3291015625</v>
      </c>
      <c r="CB104">
        <v>0.94048720598220825</v>
      </c>
      <c r="CC104">
        <v>8.2022819519042969</v>
      </c>
      <c r="CD104">
        <v>57.377048492431641</v>
      </c>
      <c r="CE104">
        <v>6.3909773826599121</v>
      </c>
      <c r="CF104">
        <v>11.090225219726563</v>
      </c>
      <c r="CG104">
        <v>1.8796992301940918</v>
      </c>
      <c r="CH104">
        <v>2.6315789222717285</v>
      </c>
      <c r="CI104">
        <v>12216.61328125</v>
      </c>
      <c r="CJ104" s="48">
        <v>576</v>
      </c>
      <c r="CK104" s="25">
        <f>ABS(J104-'PO_valitsin (FI)'!$D$8)</f>
        <v>7</v>
      </c>
      <c r="CR104" s="67">
        <f>ABS(Q104-'PO_valitsin (FI)'!$E$8)</f>
        <v>19.900000000000006</v>
      </c>
      <c r="EN104" s="7">
        <f>ABS(BO104-'PO_valitsin (FI)'!$F$8)</f>
        <v>0.96638684272766118</v>
      </c>
      <c r="EO104" s="7">
        <f>ABS(BP104-'PO_valitsin (FI)'!$G$8)</f>
        <v>355.509765625</v>
      </c>
      <c r="ES104" s="7">
        <f>ABS(BT104-'PO_valitsin (FI)'!$H$8)</f>
        <v>54.375511035323143</v>
      </c>
      <c r="FI104" s="7">
        <f>ABS(CJ104-'PO_valitsin (FI)'!$J$8)</f>
        <v>1355</v>
      </c>
      <c r="FJ104" s="3">
        <f>IF($B104='PO_valitsin (FI)'!$C$8,100000,PO!CK104/PO!J$297*'PO_valitsin (FI)'!D$5)</f>
        <v>0.32038253845161652</v>
      </c>
      <c r="FQ104" s="3">
        <f>IF($B104='PO_valitsin (FI)'!$C$8,100000,PO!CR104/PO!Q$297*'PO_valitsin (FI)'!E$5)</f>
        <v>9.4119427412735018E-2</v>
      </c>
      <c r="HM104" s="3">
        <f>IF($B104='PO_valitsin (FI)'!$C$8,100000,PO!EN104/PO!BO$297*'PO_valitsin (FI)'!F$5)</f>
        <v>8.0117778851071936E-2</v>
      </c>
      <c r="HN104" s="3">
        <f>IF($B104='PO_valitsin (FI)'!$C$8,100000,PO!EO104/PO!BP$297*'PO_valitsin (FI)'!G$5)</f>
        <v>1.2574520009403775E-2</v>
      </c>
      <c r="HR104" s="3">
        <f>IF($B104='PO_valitsin (FI)'!$C$8,100000,PO!ES104/PO!BT$297*'PO_valitsin (FI)'!H$5)</f>
        <v>8.1190025091448508</v>
      </c>
      <c r="IF104" s="3">
        <f>IF($B104='PO_valitsin (FI)'!$C$8,100000,PO!FG104/PO!CH$297*'PO_valitsin (FI)'!I$5)</f>
        <v>0</v>
      </c>
      <c r="IH104" s="3">
        <f>IF($B104='PO_valitsin (FI)'!$C$8,100000,PO!FI104/PO!CJ$297*'PO_valitsin (FI)'!J$5)</f>
        <v>0.13210767786305525</v>
      </c>
      <c r="II104" s="49">
        <f t="shared" si="4"/>
        <v>8.7583044619327346</v>
      </c>
      <c r="IJ104" s="13">
        <f t="shared" si="5"/>
        <v>281</v>
      </c>
      <c r="IK104" s="14">
        <f t="shared" si="7"/>
        <v>1.0199999999999984E-8</v>
      </c>
      <c r="IL104" s="68" t="str">
        <f t="shared" si="6"/>
        <v>Kristiinankaupunki</v>
      </c>
    </row>
    <row r="105" spans="1:246" x14ac:dyDescent="0.2">
      <c r="A105">
        <v>2019</v>
      </c>
      <c r="B105" t="s">
        <v>403</v>
      </c>
      <c r="C105" t="s">
        <v>404</v>
      </c>
      <c r="D105" t="s">
        <v>405</v>
      </c>
      <c r="E105" t="s">
        <v>406</v>
      </c>
      <c r="F105" t="s">
        <v>333</v>
      </c>
      <c r="G105" t="s">
        <v>334</v>
      </c>
      <c r="H105" t="s">
        <v>103</v>
      </c>
      <c r="I105" t="s">
        <v>104</v>
      </c>
      <c r="J105">
        <v>44.5</v>
      </c>
      <c r="K105">
        <v>712.8599853515625</v>
      </c>
      <c r="L105">
        <v>126.40000152587891</v>
      </c>
      <c r="M105">
        <v>6428</v>
      </c>
      <c r="N105">
        <v>9</v>
      </c>
      <c r="O105">
        <v>-1.2000000476837158</v>
      </c>
      <c r="P105">
        <v>-70</v>
      </c>
      <c r="Q105">
        <v>54.900000000000006</v>
      </c>
      <c r="R105">
        <v>4.6000000000000005</v>
      </c>
      <c r="S105">
        <v>244</v>
      </c>
      <c r="T105">
        <v>0</v>
      </c>
      <c r="U105">
        <v>3753.7</v>
      </c>
      <c r="V105">
        <v>11.43</v>
      </c>
      <c r="W105">
        <v>467</v>
      </c>
      <c r="X105">
        <v>467</v>
      </c>
      <c r="Y105">
        <v>453</v>
      </c>
      <c r="Z105">
        <v>858</v>
      </c>
      <c r="AA105">
        <v>531</v>
      </c>
      <c r="AB105">
        <v>1240</v>
      </c>
      <c r="AC105">
        <v>17.528736114501953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22</v>
      </c>
      <c r="AJ105">
        <v>1.1000000000000001</v>
      </c>
      <c r="AK105">
        <v>0.65</v>
      </c>
      <c r="AL105">
        <v>1.3</v>
      </c>
      <c r="AM105">
        <v>73.7</v>
      </c>
      <c r="AN105">
        <v>318.39999999999998</v>
      </c>
      <c r="AO105">
        <v>42.2</v>
      </c>
      <c r="AP105">
        <v>25.1</v>
      </c>
      <c r="AQ105">
        <v>19</v>
      </c>
      <c r="AR105">
        <v>29</v>
      </c>
      <c r="AS105">
        <v>754</v>
      </c>
      <c r="AT105">
        <v>2</v>
      </c>
      <c r="AU105">
        <v>4466</v>
      </c>
      <c r="AV105" s="48">
        <v>8918.6493880489561</v>
      </c>
      <c r="AW105" s="48">
        <v>8724.0875912408756</v>
      </c>
      <c r="AX105">
        <v>0</v>
      </c>
      <c r="AY105">
        <v>100.18242645263672</v>
      </c>
      <c r="AZ105">
        <v>0</v>
      </c>
      <c r="BA105">
        <v>0</v>
      </c>
      <c r="BB105">
        <v>0</v>
      </c>
      <c r="BC105">
        <v>0</v>
      </c>
      <c r="BD105">
        <v>1</v>
      </c>
      <c r="BE105">
        <v>100</v>
      </c>
      <c r="BF105">
        <v>100</v>
      </c>
      <c r="BG105">
        <v>785.353515625</v>
      </c>
      <c r="BH105">
        <v>12362.4306640625</v>
      </c>
      <c r="BI105">
        <v>13952.27734375</v>
      </c>
      <c r="BJ105">
        <v>4.5403232574462891</v>
      </c>
      <c r="BK105">
        <v>12.219258308410645</v>
      </c>
      <c r="BL105">
        <v>25.139665603637695</v>
      </c>
      <c r="BM105">
        <v>5.7142858505249023</v>
      </c>
      <c r="BN105">
        <v>138.60000610351563</v>
      </c>
      <c r="BO105">
        <v>-0.35099524259567261</v>
      </c>
      <c r="BP105">
        <v>21831.173828125</v>
      </c>
      <c r="BQ105">
        <v>39.796310424804688</v>
      </c>
      <c r="BS105">
        <v>0.66303670406341553</v>
      </c>
      <c r="BT105">
        <v>77.722465515136719</v>
      </c>
      <c r="BU105">
        <v>3.5003111362457275</v>
      </c>
      <c r="BV105">
        <v>74.984443664550781</v>
      </c>
      <c r="BW105">
        <v>162.41444396972656</v>
      </c>
      <c r="BX105">
        <v>0</v>
      </c>
      <c r="BY105">
        <v>1</v>
      </c>
      <c r="BZ105">
        <v>10282.828125</v>
      </c>
      <c r="CA105">
        <v>9111.111328125</v>
      </c>
      <c r="CB105">
        <v>1.1512134075164795</v>
      </c>
      <c r="CC105">
        <v>10.11201000213623</v>
      </c>
      <c r="CD105">
        <v>58.108108520507813</v>
      </c>
      <c r="CE105">
        <v>6.615384578704834</v>
      </c>
      <c r="CF105">
        <v>8.4615383148193359</v>
      </c>
      <c r="CG105">
        <v>0</v>
      </c>
      <c r="CH105">
        <v>0.61538463830947876</v>
      </c>
      <c r="CI105">
        <v>9500.20703125</v>
      </c>
      <c r="CJ105" s="48">
        <v>693</v>
      </c>
      <c r="CK105" s="25">
        <f>ABS(J105-'PO_valitsin (FI)'!$D$8)</f>
        <v>0.29999923706054688</v>
      </c>
      <c r="CR105" s="67">
        <f>ABS(Q105-'PO_valitsin (FI)'!$E$8)</f>
        <v>32.900000000000006</v>
      </c>
      <c r="EN105" s="7">
        <f>ABS(BO105-'PO_valitsin (FI)'!$F$8)</f>
        <v>0.61277216672897339</v>
      </c>
      <c r="EO105" s="7">
        <f>ABS(BP105-'PO_valitsin (FI)'!$G$8)</f>
        <v>1243.22265625</v>
      </c>
      <c r="ES105" s="7">
        <f>ABS(BT105-'PO_valitsin (FI)'!$H$8)</f>
        <v>77.534301623702049</v>
      </c>
      <c r="FI105" s="7">
        <f>ABS(CJ105-'PO_valitsin (FI)'!$J$8)</f>
        <v>1238</v>
      </c>
      <c r="FJ105" s="3">
        <f>IF($B105='PO_valitsin (FI)'!$C$8,100000,PO!CK105/PO!J$297*'PO_valitsin (FI)'!D$5)</f>
        <v>1.3730645300429467E-2</v>
      </c>
      <c r="FQ105" s="3">
        <f>IF($B105='PO_valitsin (FI)'!$C$8,100000,PO!CR105/PO!Q$297*'PO_valitsin (FI)'!E$5)</f>
        <v>0.15560448049643125</v>
      </c>
      <c r="HM105" s="3">
        <f>IF($B105='PO_valitsin (FI)'!$C$8,100000,PO!EN105/PO!BO$297*'PO_valitsin (FI)'!F$5)</f>
        <v>5.0801545270954498E-2</v>
      </c>
      <c r="HN105" s="3">
        <f>IF($B105='PO_valitsin (FI)'!$C$8,100000,PO!EO105/PO!BP$297*'PO_valitsin (FI)'!G$5)</f>
        <v>4.3973273532096763E-2</v>
      </c>
      <c r="HR105" s="3">
        <f>IF($B105='PO_valitsin (FI)'!$C$8,100000,PO!ES105/PO!BT$297*'PO_valitsin (FI)'!H$5)</f>
        <v>11.576924564786108</v>
      </c>
      <c r="IF105" s="3">
        <f>IF($B105='PO_valitsin (FI)'!$C$8,100000,PO!FG105/PO!CH$297*'PO_valitsin (FI)'!I$5)</f>
        <v>0</v>
      </c>
      <c r="IH105" s="3">
        <f>IF($B105='PO_valitsin (FI)'!$C$8,100000,PO!FI105/PO!CJ$297*'PO_valitsin (FI)'!J$5)</f>
        <v>0.12070059423945564</v>
      </c>
      <c r="II105" s="49">
        <f t="shared" si="4"/>
        <v>11.961735113925476</v>
      </c>
      <c r="IJ105" s="13">
        <f t="shared" si="5"/>
        <v>285</v>
      </c>
      <c r="IK105" s="14">
        <f t="shared" si="7"/>
        <v>1.0299999999999983E-8</v>
      </c>
      <c r="IL105" s="68" t="str">
        <f t="shared" si="6"/>
        <v>Kruunupyy</v>
      </c>
    </row>
    <row r="106" spans="1:246" x14ac:dyDescent="0.2">
      <c r="A106">
        <v>2019</v>
      </c>
      <c r="B106" t="s">
        <v>407</v>
      </c>
      <c r="C106" t="s">
        <v>408</v>
      </c>
      <c r="D106" t="s">
        <v>224</v>
      </c>
      <c r="E106" t="s">
        <v>225</v>
      </c>
      <c r="F106" t="s">
        <v>226</v>
      </c>
      <c r="G106" t="s">
        <v>227</v>
      </c>
      <c r="H106" t="s">
        <v>89</v>
      </c>
      <c r="I106" t="s">
        <v>90</v>
      </c>
      <c r="J106">
        <v>52.400001525878906</v>
      </c>
      <c r="K106">
        <v>4806.52978515625</v>
      </c>
      <c r="L106">
        <v>196.39999389648438</v>
      </c>
      <c r="M106">
        <v>8190</v>
      </c>
      <c r="N106">
        <v>1.7000000476837158</v>
      </c>
      <c r="O106">
        <v>-1.7000000476837158</v>
      </c>
      <c r="P106">
        <v>-55</v>
      </c>
      <c r="Q106">
        <v>64.100000000000009</v>
      </c>
      <c r="R106">
        <v>15.100000000000001</v>
      </c>
      <c r="S106">
        <v>936</v>
      </c>
      <c r="T106">
        <v>0</v>
      </c>
      <c r="U106">
        <v>3450.3</v>
      </c>
      <c r="V106">
        <v>11.07</v>
      </c>
      <c r="W106">
        <v>213</v>
      </c>
      <c r="X106">
        <v>1016</v>
      </c>
      <c r="Y106">
        <v>393</v>
      </c>
      <c r="Z106">
        <v>1594</v>
      </c>
      <c r="AA106">
        <v>511</v>
      </c>
      <c r="AB106">
        <v>684</v>
      </c>
      <c r="AC106">
        <v>16.741573333740234</v>
      </c>
      <c r="AD106">
        <v>0</v>
      </c>
      <c r="AE106">
        <v>1.3</v>
      </c>
      <c r="AF106">
        <v>0</v>
      </c>
      <c r="AG106">
        <v>5.2</v>
      </c>
      <c r="AH106">
        <v>1</v>
      </c>
      <c r="AI106">
        <v>21.5</v>
      </c>
      <c r="AJ106">
        <v>0.98</v>
      </c>
      <c r="AK106">
        <v>0.54</v>
      </c>
      <c r="AL106">
        <v>1.08</v>
      </c>
      <c r="AM106">
        <v>70.599999999999994</v>
      </c>
      <c r="AN106">
        <v>284.2</v>
      </c>
      <c r="AO106">
        <v>51</v>
      </c>
      <c r="AP106">
        <v>18.3</v>
      </c>
      <c r="AQ106">
        <v>142</v>
      </c>
      <c r="AR106">
        <v>141</v>
      </c>
      <c r="AS106">
        <v>1269</v>
      </c>
      <c r="AT106">
        <v>1.5</v>
      </c>
      <c r="AU106">
        <v>6965</v>
      </c>
      <c r="AV106" s="48">
        <v>10863.157894736842</v>
      </c>
      <c r="AW106" s="48">
        <v>10238.759689922481</v>
      </c>
      <c r="AX106">
        <v>0</v>
      </c>
      <c r="AY106">
        <v>164.91824340820313</v>
      </c>
      <c r="AZ106">
        <v>0</v>
      </c>
      <c r="BA106">
        <v>0</v>
      </c>
      <c r="BB106">
        <v>0</v>
      </c>
      <c r="BC106">
        <v>0</v>
      </c>
      <c r="BD106">
        <v>1</v>
      </c>
      <c r="BE106">
        <v>71.153846740722656</v>
      </c>
      <c r="BF106">
        <v>100</v>
      </c>
      <c r="BG106">
        <v>491.46759033203125</v>
      </c>
      <c r="BH106">
        <v>12878.3994140625</v>
      </c>
      <c r="BI106">
        <v>14256.15625</v>
      </c>
      <c r="BJ106">
        <v>2.5257387161254883</v>
      </c>
      <c r="BK106">
        <v>-3.3066604137420654</v>
      </c>
      <c r="BL106">
        <v>29.090909957885742</v>
      </c>
      <c r="BM106">
        <v>-17.391304016113281</v>
      </c>
      <c r="BN106">
        <v>166.25</v>
      </c>
      <c r="BO106">
        <v>-1.8896473586559295</v>
      </c>
      <c r="BP106">
        <v>20646.890625</v>
      </c>
      <c r="BQ106">
        <v>53.176273345947266</v>
      </c>
      <c r="BS106">
        <v>0.62100124359130859</v>
      </c>
      <c r="BT106">
        <v>7.3260076344013214E-2</v>
      </c>
      <c r="BU106">
        <v>2.0879120826721191</v>
      </c>
      <c r="BV106">
        <v>115.9951171875</v>
      </c>
      <c r="BW106">
        <v>406.71551513671875</v>
      </c>
      <c r="BX106">
        <v>0</v>
      </c>
      <c r="BY106">
        <v>1</v>
      </c>
      <c r="BZ106">
        <v>10064.8466796875</v>
      </c>
      <c r="CA106">
        <v>9092.150390625</v>
      </c>
      <c r="CB106">
        <v>0.69597071409225464</v>
      </c>
      <c r="CC106">
        <v>7.6556777954101563</v>
      </c>
      <c r="CD106">
        <v>57.894737243652344</v>
      </c>
      <c r="CE106">
        <v>5.103668212890625</v>
      </c>
      <c r="CF106">
        <v>10.20733642578125</v>
      </c>
      <c r="CG106">
        <v>0</v>
      </c>
      <c r="CH106">
        <v>1.7543859481811523</v>
      </c>
      <c r="CI106">
        <v>11622.869140625</v>
      </c>
      <c r="CJ106" s="48">
        <v>659</v>
      </c>
      <c r="CK106" s="25">
        <f>ABS(J106-'PO_valitsin (FI)'!$D$8)</f>
        <v>8.2000007629394531</v>
      </c>
      <c r="CR106" s="67">
        <f>ABS(Q106-'PO_valitsin (FI)'!$E$8)</f>
        <v>23.700000000000003</v>
      </c>
      <c r="EN106" s="7">
        <f>ABS(BO106-'PO_valitsin (FI)'!$F$8)</f>
        <v>2.1514242827892303</v>
      </c>
      <c r="EO106" s="7">
        <f>ABS(BP106-'PO_valitsin (FI)'!$G$8)</f>
        <v>2427.505859375</v>
      </c>
      <c r="ES106" s="7">
        <f>ABS(BT106-'PO_valitsin (FI)'!$H$8)</f>
        <v>0.11490381509065628</v>
      </c>
      <c r="FI106" s="7">
        <f>ABS(CJ106-'PO_valitsin (FI)'!$J$8)</f>
        <v>1272</v>
      </c>
      <c r="FJ106" s="3">
        <f>IF($B106='PO_valitsin (FI)'!$C$8,100000,PO!CK106/PO!J$297*'PO_valitsin (FI)'!D$5)</f>
        <v>0.37530529424796205</v>
      </c>
      <c r="FQ106" s="3">
        <f>IF($B106='PO_valitsin (FI)'!$C$8,100000,PO!CR106/PO!Q$297*'PO_valitsin (FI)'!E$5)</f>
        <v>0.1120919813910462</v>
      </c>
      <c r="HM106" s="3">
        <f>IF($B106='PO_valitsin (FI)'!$C$8,100000,PO!EN106/PO!BO$297*'PO_valitsin (FI)'!F$5)</f>
        <v>0.17836266729048239</v>
      </c>
      <c r="HN106" s="3">
        <f>IF($B106='PO_valitsin (FI)'!$C$8,100000,PO!EO106/PO!BP$297*'PO_valitsin (FI)'!G$5)</f>
        <v>8.5861835463203653E-2</v>
      </c>
      <c r="HR106" s="3">
        <f>IF($B106='PO_valitsin (FI)'!$C$8,100000,PO!ES106/PO!BT$297*'PO_valitsin (FI)'!H$5)</f>
        <v>1.7156700604162151E-2</v>
      </c>
      <c r="IF106" s="3">
        <f>IF($B106='PO_valitsin (FI)'!$C$8,100000,PO!FG106/PO!CH$297*'PO_valitsin (FI)'!I$5)</f>
        <v>0</v>
      </c>
      <c r="IH106" s="3">
        <f>IF($B106='PO_valitsin (FI)'!$C$8,100000,PO!FI106/PO!CJ$297*'PO_valitsin (FI)'!J$5)</f>
        <v>0.12401547324118545</v>
      </c>
      <c r="II106" s="49">
        <f t="shared" si="4"/>
        <v>0.892793962638042</v>
      </c>
      <c r="IJ106" s="13">
        <f t="shared" si="5"/>
        <v>165</v>
      </c>
      <c r="IK106" s="14">
        <f t="shared" si="7"/>
        <v>1.0399999999999982E-8</v>
      </c>
      <c r="IL106" s="68" t="str">
        <f t="shared" si="6"/>
        <v>Kuhmo</v>
      </c>
    </row>
    <row r="107" spans="1:246" x14ac:dyDescent="0.2">
      <c r="A107">
        <v>2019</v>
      </c>
      <c r="B107" t="s">
        <v>409</v>
      </c>
      <c r="C107" t="s">
        <v>410</v>
      </c>
      <c r="D107" t="s">
        <v>232</v>
      </c>
      <c r="E107" t="s">
        <v>233</v>
      </c>
      <c r="F107" t="s">
        <v>87</v>
      </c>
      <c r="G107" t="s">
        <v>88</v>
      </c>
      <c r="H107" t="s">
        <v>103</v>
      </c>
      <c r="I107" t="s">
        <v>104</v>
      </c>
      <c r="J107">
        <v>55.900001525878906</v>
      </c>
      <c r="K107">
        <v>660.91998291015625</v>
      </c>
      <c r="L107">
        <v>217.89999389648438</v>
      </c>
      <c r="M107">
        <v>2206</v>
      </c>
      <c r="N107">
        <v>3.2999999523162842</v>
      </c>
      <c r="O107">
        <v>-1.3999999761581421</v>
      </c>
      <c r="P107">
        <v>14</v>
      </c>
      <c r="Q107">
        <v>57</v>
      </c>
      <c r="R107">
        <v>12.5</v>
      </c>
      <c r="S107">
        <v>196</v>
      </c>
      <c r="T107">
        <v>0</v>
      </c>
      <c r="U107">
        <v>3689.5</v>
      </c>
      <c r="V107">
        <v>13.28</v>
      </c>
      <c r="W107">
        <v>2154</v>
      </c>
      <c r="X107">
        <v>3692</v>
      </c>
      <c r="Y107">
        <v>769</v>
      </c>
      <c r="Z107">
        <v>1888</v>
      </c>
      <c r="AA107">
        <v>810</v>
      </c>
      <c r="AB107">
        <v>2448</v>
      </c>
      <c r="AC107">
        <v>11.80701732635498</v>
      </c>
      <c r="AD107">
        <v>0</v>
      </c>
      <c r="AE107">
        <v>0</v>
      </c>
      <c r="AF107">
        <v>0</v>
      </c>
      <c r="AG107">
        <v>7.9</v>
      </c>
      <c r="AH107">
        <v>1</v>
      </c>
      <c r="AI107">
        <v>20.75</v>
      </c>
      <c r="AJ107">
        <v>1</v>
      </c>
      <c r="AK107">
        <v>0.5</v>
      </c>
      <c r="AL107">
        <v>1.1000000000000001</v>
      </c>
      <c r="AM107">
        <v>80</v>
      </c>
      <c r="AN107">
        <v>272.39999999999998</v>
      </c>
      <c r="AO107">
        <v>43.4</v>
      </c>
      <c r="AP107">
        <v>20.100000000000001</v>
      </c>
      <c r="AQ107">
        <v>120</v>
      </c>
      <c r="AR107">
        <v>65</v>
      </c>
      <c r="AS107">
        <v>494</v>
      </c>
      <c r="AT107">
        <v>3.3330000000000002</v>
      </c>
      <c r="AU107">
        <v>46000</v>
      </c>
      <c r="AV107" s="48">
        <v>16430.89430894309</v>
      </c>
      <c r="AW107" s="48">
        <v>13970.479704797048</v>
      </c>
      <c r="AX107">
        <v>1</v>
      </c>
      <c r="AY107">
        <v>75.579635620117188</v>
      </c>
      <c r="AZ107">
        <v>0</v>
      </c>
      <c r="BA107">
        <v>1</v>
      </c>
      <c r="BB107">
        <v>0</v>
      </c>
      <c r="BC107">
        <v>0</v>
      </c>
      <c r="BD107">
        <v>1</v>
      </c>
      <c r="BE107">
        <v>78.846153259277344</v>
      </c>
      <c r="BF107">
        <v>100</v>
      </c>
      <c r="BG107">
        <v>2123.076904296875</v>
      </c>
      <c r="BH107">
        <v>16192.3076171875</v>
      </c>
      <c r="BI107">
        <v>17576.923828125</v>
      </c>
      <c r="BJ107">
        <v>2.3572075366973877</v>
      </c>
      <c r="BK107">
        <v>29.993503570556641</v>
      </c>
      <c r="BL107">
        <v>29.729730606079102</v>
      </c>
      <c r="BM107">
        <v>-70</v>
      </c>
      <c r="BN107">
        <v>265.44961547851563</v>
      </c>
      <c r="BO107">
        <v>-5.0017274856567386</v>
      </c>
      <c r="BP107">
        <v>20392.265625</v>
      </c>
      <c r="BQ107">
        <v>50.311103820800781</v>
      </c>
      <c r="BS107">
        <v>0.62103354930877686</v>
      </c>
      <c r="BT107">
        <v>0.22665457427501678</v>
      </c>
      <c r="BU107">
        <v>1.0426110029220581</v>
      </c>
      <c r="BV107">
        <v>141.88577270507813</v>
      </c>
      <c r="BW107">
        <v>366.72711181640625</v>
      </c>
      <c r="BX107">
        <v>0</v>
      </c>
      <c r="BY107">
        <v>0</v>
      </c>
      <c r="BZ107">
        <v>14061.5380859375</v>
      </c>
      <c r="CA107">
        <v>12953.845703125</v>
      </c>
      <c r="CB107">
        <v>0.13599275052547455</v>
      </c>
      <c r="CC107">
        <v>4.8504080772399902</v>
      </c>
      <c r="CD107">
        <v>433.33334350585938</v>
      </c>
      <c r="CE107">
        <v>12.149532318115234</v>
      </c>
      <c r="CF107">
        <v>15.887850761413574</v>
      </c>
      <c r="CG107">
        <v>0</v>
      </c>
      <c r="CH107">
        <v>0</v>
      </c>
      <c r="CI107">
        <v>16798.197265625</v>
      </c>
      <c r="CJ107" s="48">
        <v>120</v>
      </c>
      <c r="CK107" s="25">
        <f>ABS(J107-'PO_valitsin (FI)'!$D$8)</f>
        <v>11.700000762939453</v>
      </c>
      <c r="CR107" s="67">
        <f>ABS(Q107-'PO_valitsin (FI)'!$E$8)</f>
        <v>30.800000000000011</v>
      </c>
      <c r="EN107" s="7">
        <f>ABS(BO107-'PO_valitsin (FI)'!$F$8)</f>
        <v>5.2635044097900394</v>
      </c>
      <c r="EO107" s="7">
        <f>ABS(BP107-'PO_valitsin (FI)'!$G$8)</f>
        <v>2682.130859375</v>
      </c>
      <c r="ES107" s="7">
        <f>ABS(BT107-'PO_valitsin (FI)'!$H$8)</f>
        <v>3.849068284034729E-2</v>
      </c>
      <c r="FI107" s="7">
        <f>ABS(CJ107-'PO_valitsin (FI)'!$J$8)</f>
        <v>1811</v>
      </c>
      <c r="FJ107" s="3">
        <f>IF($B107='PO_valitsin (FI)'!$C$8,100000,PO!CK107/PO!J$297*'PO_valitsin (FI)'!D$5)</f>
        <v>0.53549656347377028</v>
      </c>
      <c r="FQ107" s="3">
        <f>IF($B107='PO_valitsin (FI)'!$C$8,100000,PO!CR107/PO!Q$297*'PO_valitsin (FI)'!E$5)</f>
        <v>0.14567227961368034</v>
      </c>
      <c r="HM107" s="3">
        <f>IF($B107='PO_valitsin (FI)'!$C$8,100000,PO!EN107/PO!BO$297*'PO_valitsin (FI)'!F$5)</f>
        <v>0.4363679880977438</v>
      </c>
      <c r="HN107" s="3">
        <f>IF($B107='PO_valitsin (FI)'!$C$8,100000,PO!EO107/PO!BP$297*'PO_valitsin (FI)'!G$5)</f>
        <v>9.486802169768184E-2</v>
      </c>
      <c r="HR107" s="3">
        <f>IF($B107='PO_valitsin (FI)'!$C$8,100000,PO!ES107/PO!BT$297*'PO_valitsin (FI)'!H$5)</f>
        <v>5.7471818583271755E-3</v>
      </c>
      <c r="IF107" s="3">
        <f>IF($B107='PO_valitsin (FI)'!$C$8,100000,PO!FG107/PO!CH$297*'PO_valitsin (FI)'!I$5)</f>
        <v>0</v>
      </c>
      <c r="IH107" s="3">
        <f>IF($B107='PO_valitsin (FI)'!$C$8,100000,PO!FI107/PO!CJ$297*'PO_valitsin (FI)'!J$5)</f>
        <v>0.17656605506272549</v>
      </c>
      <c r="II107" s="49">
        <f t="shared" si="4"/>
        <v>1.3947181003039288</v>
      </c>
      <c r="IJ107" s="13">
        <f t="shared" si="5"/>
        <v>242</v>
      </c>
      <c r="IK107" s="14">
        <f t="shared" si="7"/>
        <v>1.0499999999999982E-8</v>
      </c>
      <c r="IL107" s="68" t="str">
        <f t="shared" si="6"/>
        <v>Kuhmoinen</v>
      </c>
    </row>
    <row r="108" spans="1:246" x14ac:dyDescent="0.2">
      <c r="A108">
        <v>2019</v>
      </c>
      <c r="B108" t="s">
        <v>411</v>
      </c>
      <c r="C108" t="s">
        <v>412</v>
      </c>
      <c r="D108" t="s">
        <v>411</v>
      </c>
      <c r="E108" t="s">
        <v>413</v>
      </c>
      <c r="F108" t="s">
        <v>242</v>
      </c>
      <c r="G108" t="s">
        <v>243</v>
      </c>
      <c r="H108" t="s">
        <v>143</v>
      </c>
      <c r="I108" t="s">
        <v>144</v>
      </c>
      <c r="J108">
        <v>42.400001525878906</v>
      </c>
      <c r="K108">
        <v>3241.010009765625</v>
      </c>
      <c r="L108">
        <v>133.30000305175781</v>
      </c>
      <c r="M108">
        <v>119282</v>
      </c>
      <c r="N108">
        <v>36.799999237060547</v>
      </c>
      <c r="O108">
        <v>0.5</v>
      </c>
      <c r="P108">
        <v>576</v>
      </c>
      <c r="Q108">
        <v>86.5</v>
      </c>
      <c r="R108">
        <v>10.4</v>
      </c>
      <c r="S108">
        <v>1315</v>
      </c>
      <c r="T108">
        <v>1</v>
      </c>
      <c r="U108">
        <v>3889.9</v>
      </c>
      <c r="V108">
        <v>12.35</v>
      </c>
      <c r="W108">
        <v>1464</v>
      </c>
      <c r="X108">
        <v>180</v>
      </c>
      <c r="Y108">
        <v>533</v>
      </c>
      <c r="Z108">
        <v>264</v>
      </c>
      <c r="AA108">
        <v>452</v>
      </c>
      <c r="AB108">
        <v>2638</v>
      </c>
      <c r="AC108">
        <v>18.166894912719727</v>
      </c>
      <c r="AD108">
        <v>0.8</v>
      </c>
      <c r="AE108">
        <v>1.4</v>
      </c>
      <c r="AF108">
        <v>2.2999999999999998</v>
      </c>
      <c r="AG108">
        <v>3.6</v>
      </c>
      <c r="AH108">
        <v>0</v>
      </c>
      <c r="AI108">
        <v>20.5</v>
      </c>
      <c r="AJ108">
        <v>1.3</v>
      </c>
      <c r="AK108">
        <v>0.52</v>
      </c>
      <c r="AL108">
        <v>1.1000000000000001</v>
      </c>
      <c r="AM108">
        <v>64.2</v>
      </c>
      <c r="AN108">
        <v>401.8</v>
      </c>
      <c r="AO108">
        <v>44.6</v>
      </c>
      <c r="AP108">
        <v>33.9</v>
      </c>
      <c r="AQ108">
        <v>25</v>
      </c>
      <c r="AR108">
        <v>11</v>
      </c>
      <c r="AS108">
        <v>701</v>
      </c>
      <c r="AT108">
        <v>4.6669999999999998</v>
      </c>
      <c r="AU108">
        <v>5738</v>
      </c>
      <c r="AV108" s="48">
        <v>9700.2370791844478</v>
      </c>
      <c r="AW108" s="48">
        <v>9728.9860535243115</v>
      </c>
      <c r="AX108">
        <v>1</v>
      </c>
      <c r="AY108">
        <v>0</v>
      </c>
      <c r="AZ108">
        <v>0</v>
      </c>
      <c r="BA108">
        <v>1</v>
      </c>
      <c r="BB108">
        <v>1</v>
      </c>
      <c r="BC108">
        <v>1</v>
      </c>
      <c r="BD108">
        <v>0</v>
      </c>
      <c r="BE108">
        <v>92.151954650878906</v>
      </c>
      <c r="BF108">
        <v>78.290290832519531</v>
      </c>
      <c r="BG108">
        <v>1615.496826171875</v>
      </c>
      <c r="BH108">
        <v>13753.6689453125</v>
      </c>
      <c r="BI108">
        <v>17208.736328125</v>
      </c>
      <c r="BJ108">
        <v>3.6884241104125977</v>
      </c>
      <c r="BK108">
        <v>0.2992357611656189</v>
      </c>
      <c r="BL108">
        <v>27.018632888793945</v>
      </c>
      <c r="BM108">
        <v>1.5334947109222412</v>
      </c>
      <c r="BN108">
        <v>265.43902587890625</v>
      </c>
      <c r="BO108">
        <v>0.56049352735280988</v>
      </c>
      <c r="BP108">
        <v>23518.603515625</v>
      </c>
      <c r="BQ108">
        <v>30.465482711791992</v>
      </c>
      <c r="BS108">
        <v>0.5068744421005249</v>
      </c>
      <c r="BT108">
        <v>0.10395533591508865</v>
      </c>
      <c r="BU108">
        <v>4.0953369140625</v>
      </c>
      <c r="BV108">
        <v>230.97366333007813</v>
      </c>
      <c r="BW108">
        <v>780.2015380859375</v>
      </c>
      <c r="BX108">
        <v>1</v>
      </c>
      <c r="BY108">
        <v>9</v>
      </c>
      <c r="BZ108">
        <v>11048.0078125</v>
      </c>
      <c r="CA108">
        <v>8829.85546875</v>
      </c>
      <c r="CB108">
        <v>1.0546436309814453</v>
      </c>
      <c r="CC108">
        <v>8.2870845794677734</v>
      </c>
      <c r="CD108">
        <v>57.392684936523438</v>
      </c>
      <c r="CE108">
        <v>6.788062572479248</v>
      </c>
      <c r="CF108">
        <v>13.211936950683594</v>
      </c>
      <c r="CG108">
        <v>0.32372280955314636</v>
      </c>
      <c r="CH108">
        <v>1.8715225458145142</v>
      </c>
      <c r="CI108">
        <v>9893.865234375</v>
      </c>
      <c r="CJ108" s="48">
        <v>10569</v>
      </c>
      <c r="CK108" s="25">
        <f>ABS(J108-'PO_valitsin (FI)'!$D$8)</f>
        <v>1.7999992370605469</v>
      </c>
      <c r="CR108" s="67">
        <f>ABS(Q108-'PO_valitsin (FI)'!$E$8)</f>
        <v>1.3000000000000114</v>
      </c>
      <c r="EN108" s="7">
        <f>ABS(BO108-'PO_valitsin (FI)'!$F$8)</f>
        <v>0.2987166032195091</v>
      </c>
      <c r="EO108" s="7">
        <f>ABS(BP108-'PO_valitsin (FI)'!$G$8)</f>
        <v>444.20703125</v>
      </c>
      <c r="ES108" s="7">
        <f>ABS(BT108-'PO_valitsin (FI)'!$H$8)</f>
        <v>8.4208555519580841E-2</v>
      </c>
      <c r="FI108" s="7">
        <f>ABS(CJ108-'PO_valitsin (FI)'!$J$8)</f>
        <v>8638</v>
      </c>
      <c r="FJ108" s="3">
        <f>IF($B108='PO_valitsin (FI)'!$C$8,100000,PO!CK108/PO!J$297*'PO_valitsin (FI)'!D$5)</f>
        <v>8.2384046397204438E-2</v>
      </c>
      <c r="FQ108" s="3">
        <f>IF($B108='PO_valitsin (FI)'!$C$8,100000,PO!CR108/PO!Q$297*'PO_valitsin (FI)'!E$5)</f>
        <v>6.1485053083696764E-3</v>
      </c>
      <c r="HM108" s="3">
        <f>IF($B108='PO_valitsin (FI)'!$C$8,100000,PO!EN108/PO!BO$297*'PO_valitsin (FI)'!F$5)</f>
        <v>2.4764938529516473E-2</v>
      </c>
      <c r="HN108" s="3">
        <f>IF($B108='PO_valitsin (FI)'!$C$8,100000,PO!EO108/PO!BP$297*'PO_valitsin (FI)'!G$5)</f>
        <v>1.5711777123621661E-2</v>
      </c>
      <c r="HR108" s="3">
        <f>IF($B108='PO_valitsin (FI)'!$C$8,100000,PO!ES108/PO!BT$297*'PO_valitsin (FI)'!H$5)</f>
        <v>1.2573481343666001E-2</v>
      </c>
      <c r="IF108" s="3">
        <f>IF($B108='PO_valitsin (FI)'!$C$8,100000,PO!FG108/PO!CH$297*'PO_valitsin (FI)'!I$5)</f>
        <v>0</v>
      </c>
      <c r="IH108" s="3">
        <f>IF($B108='PO_valitsin (FI)'!$C$8,100000,PO!FI108/PO!CJ$297*'PO_valitsin (FI)'!J$5)</f>
        <v>0.84217425932182377</v>
      </c>
      <c r="II108" s="49">
        <f t="shared" si="4"/>
        <v>0.98375701862420195</v>
      </c>
      <c r="IJ108" s="13">
        <f t="shared" si="5"/>
        <v>190</v>
      </c>
      <c r="IK108" s="14">
        <f t="shared" si="7"/>
        <v>1.0599999999999981E-8</v>
      </c>
      <c r="IL108" s="68" t="str">
        <f t="shared" si="6"/>
        <v>Kuopio</v>
      </c>
    </row>
    <row r="109" spans="1:246" x14ac:dyDescent="0.2">
      <c r="A109">
        <v>2019</v>
      </c>
      <c r="B109" t="s">
        <v>414</v>
      </c>
      <c r="C109" t="s">
        <v>415</v>
      </c>
      <c r="D109" t="s">
        <v>107</v>
      </c>
      <c r="E109" t="s">
        <v>108</v>
      </c>
      <c r="F109" t="s">
        <v>95</v>
      </c>
      <c r="G109" t="s">
        <v>96</v>
      </c>
      <c r="H109" t="s">
        <v>103</v>
      </c>
      <c r="I109" t="s">
        <v>104</v>
      </c>
      <c r="J109">
        <v>48.700000762939453</v>
      </c>
      <c r="K109">
        <v>462.17001342773438</v>
      </c>
      <c r="L109">
        <v>159</v>
      </c>
      <c r="M109">
        <v>3551</v>
      </c>
      <c r="N109">
        <v>7.6999998092651367</v>
      </c>
      <c r="O109">
        <v>-0.60000002384185791</v>
      </c>
      <c r="P109">
        <v>-2</v>
      </c>
      <c r="Q109">
        <v>36.200000000000003</v>
      </c>
      <c r="R109">
        <v>5.7</v>
      </c>
      <c r="S109">
        <v>159</v>
      </c>
      <c r="T109">
        <v>0</v>
      </c>
      <c r="U109">
        <v>3129.5</v>
      </c>
      <c r="V109">
        <v>10.53</v>
      </c>
      <c r="W109">
        <v>955</v>
      </c>
      <c r="X109">
        <v>985</v>
      </c>
      <c r="Y109">
        <v>836</v>
      </c>
      <c r="Z109">
        <v>751</v>
      </c>
      <c r="AA109">
        <v>595</v>
      </c>
      <c r="AB109">
        <v>1660</v>
      </c>
      <c r="AC109">
        <v>16.220588684082031</v>
      </c>
      <c r="AD109">
        <v>0</v>
      </c>
      <c r="AE109">
        <v>0</v>
      </c>
      <c r="AF109">
        <v>0</v>
      </c>
      <c r="AG109">
        <v>8.3000000000000007</v>
      </c>
      <c r="AH109">
        <v>0</v>
      </c>
      <c r="AI109">
        <v>21</v>
      </c>
      <c r="AJ109">
        <v>0.93</v>
      </c>
      <c r="AK109">
        <v>0.45</v>
      </c>
      <c r="AL109">
        <v>1.05</v>
      </c>
      <c r="AM109">
        <v>66.5</v>
      </c>
      <c r="AN109">
        <v>302.2</v>
      </c>
      <c r="AO109">
        <v>43.2</v>
      </c>
      <c r="AP109">
        <v>23</v>
      </c>
      <c r="AQ109">
        <v>64</v>
      </c>
      <c r="AR109">
        <v>65</v>
      </c>
      <c r="AS109">
        <v>610</v>
      </c>
      <c r="AT109">
        <v>2.1669999999999998</v>
      </c>
      <c r="AU109">
        <v>7781</v>
      </c>
      <c r="AV109" s="48">
        <v>10046.153846153846</v>
      </c>
      <c r="AW109" s="48">
        <v>10047.182175622542</v>
      </c>
      <c r="AX109">
        <v>0</v>
      </c>
      <c r="AY109">
        <v>101.10774993896484</v>
      </c>
      <c r="AZ109">
        <v>0</v>
      </c>
      <c r="BA109">
        <v>0</v>
      </c>
      <c r="BB109">
        <v>0</v>
      </c>
      <c r="BC109">
        <v>0</v>
      </c>
      <c r="BD109">
        <v>1</v>
      </c>
      <c r="BE109">
        <v>56.756755828857422</v>
      </c>
      <c r="BF109">
        <v>100</v>
      </c>
      <c r="BG109">
        <v>1385.0931396484375</v>
      </c>
      <c r="BH109">
        <v>15028.25390625</v>
      </c>
      <c r="BI109">
        <v>16289.169921875</v>
      </c>
      <c r="BJ109">
        <v>3.0150661468505859</v>
      </c>
      <c r="BK109">
        <v>1.8909757137298584</v>
      </c>
      <c r="BL109">
        <v>39.393939971923828</v>
      </c>
      <c r="BM109">
        <v>-13.513513565063477</v>
      </c>
      <c r="BN109">
        <v>83.400001525878906</v>
      </c>
      <c r="BO109">
        <v>-1.3452246069908143</v>
      </c>
      <c r="BP109">
        <v>20742.720703125</v>
      </c>
      <c r="BQ109">
        <v>54.629802703857422</v>
      </c>
      <c r="BS109">
        <v>0.70008450746536255</v>
      </c>
      <c r="BT109">
        <v>0.11264432221651077</v>
      </c>
      <c r="BU109">
        <v>1.6896648406982422</v>
      </c>
      <c r="BV109">
        <v>90.115463256835938</v>
      </c>
      <c r="BW109">
        <v>301.60519409179688</v>
      </c>
      <c r="BX109">
        <v>0</v>
      </c>
      <c r="BY109">
        <v>1</v>
      </c>
      <c r="BZ109">
        <v>10832.2978515625</v>
      </c>
      <c r="CA109">
        <v>9993.7890625</v>
      </c>
      <c r="CB109">
        <v>0.90115457773208618</v>
      </c>
      <c r="CC109">
        <v>9.940861701965332</v>
      </c>
      <c r="CD109">
        <v>100</v>
      </c>
      <c r="CE109">
        <v>9.0651559829711914</v>
      </c>
      <c r="CF109">
        <v>10.198300361633301</v>
      </c>
      <c r="CG109">
        <v>0</v>
      </c>
      <c r="CH109">
        <v>2.5495750904083252</v>
      </c>
      <c r="CI109">
        <v>10382.6962890625</v>
      </c>
      <c r="CJ109" s="48">
        <v>385</v>
      </c>
      <c r="CK109" s="25">
        <f>ABS(J109-'PO_valitsin (FI)'!$D$8)</f>
        <v>4.5</v>
      </c>
      <c r="CR109" s="67">
        <f>ABS(Q109-'PO_valitsin (FI)'!$E$8)</f>
        <v>51.600000000000009</v>
      </c>
      <c r="EN109" s="7">
        <f>ABS(BO109-'PO_valitsin (FI)'!$F$8)</f>
        <v>1.607001531124115</v>
      </c>
      <c r="EO109" s="7">
        <f>ABS(BP109-'PO_valitsin (FI)'!$G$8)</f>
        <v>2331.67578125</v>
      </c>
      <c r="ES109" s="7">
        <f>ABS(BT109-'PO_valitsin (FI)'!$H$8)</f>
        <v>7.5519569218158722E-2</v>
      </c>
      <c r="FI109" s="7">
        <f>ABS(CJ109-'PO_valitsin (FI)'!$J$8)</f>
        <v>1546</v>
      </c>
      <c r="FJ109" s="3">
        <f>IF($B109='PO_valitsin (FI)'!$C$8,100000,PO!CK109/PO!J$297*'PO_valitsin (FI)'!D$5)</f>
        <v>0.20596020329032488</v>
      </c>
      <c r="FQ109" s="3">
        <f>IF($B109='PO_valitsin (FI)'!$C$8,100000,PO!CR109/PO!Q$297*'PO_valitsin (FI)'!E$5)</f>
        <v>0.24404836454759429</v>
      </c>
      <c r="HM109" s="3">
        <f>IF($B109='PO_valitsin (FI)'!$C$8,100000,PO!EN109/PO!BO$297*'PO_valitsin (FI)'!F$5)</f>
        <v>0.1332275933316063</v>
      </c>
      <c r="HN109" s="3">
        <f>IF($B109='PO_valitsin (FI)'!$C$8,100000,PO!EO109/PO!BP$297*'PO_valitsin (FI)'!G$5)</f>
        <v>8.2472287969994659E-2</v>
      </c>
      <c r="HR109" s="3">
        <f>IF($B109='PO_valitsin (FI)'!$C$8,100000,PO!ES109/PO!BT$297*'PO_valitsin (FI)'!H$5)</f>
        <v>1.1276097645748316E-2</v>
      </c>
      <c r="IF109" s="3">
        <f>IF($B109='PO_valitsin (FI)'!$C$8,100000,PO!FG109/PO!CH$297*'PO_valitsin (FI)'!I$5)</f>
        <v>0</v>
      </c>
      <c r="IH109" s="3">
        <f>IF($B109='PO_valitsin (FI)'!$C$8,100000,PO!FI109/PO!CJ$297*'PO_valitsin (FI)'!J$5)</f>
        <v>0.15072949813747852</v>
      </c>
      <c r="II109" s="49">
        <f t="shared" si="4"/>
        <v>0.82771405562274691</v>
      </c>
      <c r="IJ109" s="13">
        <f t="shared" si="5"/>
        <v>150</v>
      </c>
      <c r="IK109" s="14">
        <f t="shared" si="7"/>
        <v>1.069999999999998E-8</v>
      </c>
      <c r="IL109" s="68" t="str">
        <f t="shared" si="6"/>
        <v>Kuortane</v>
      </c>
    </row>
    <row r="110" spans="1:246" x14ac:dyDescent="0.2">
      <c r="A110">
        <v>2019</v>
      </c>
      <c r="B110" t="s">
        <v>416</v>
      </c>
      <c r="C110" t="s">
        <v>417</v>
      </c>
      <c r="D110" t="s">
        <v>251</v>
      </c>
      <c r="E110" t="s">
        <v>245</v>
      </c>
      <c r="F110" t="s">
        <v>95</v>
      </c>
      <c r="G110" t="s">
        <v>96</v>
      </c>
      <c r="H110" t="s">
        <v>89</v>
      </c>
      <c r="I110" t="s">
        <v>90</v>
      </c>
      <c r="J110">
        <v>47.299999237060547</v>
      </c>
      <c r="K110">
        <v>1724.6700439453125</v>
      </c>
      <c r="L110">
        <v>158</v>
      </c>
      <c r="M110">
        <v>20678</v>
      </c>
      <c r="N110">
        <v>12</v>
      </c>
      <c r="O110">
        <v>-1.2999999523162842</v>
      </c>
      <c r="P110">
        <v>-174</v>
      </c>
      <c r="Q110">
        <v>62.5</v>
      </c>
      <c r="R110">
        <v>8</v>
      </c>
      <c r="S110">
        <v>607</v>
      </c>
      <c r="T110">
        <v>0</v>
      </c>
      <c r="U110">
        <v>3139.1</v>
      </c>
      <c r="V110">
        <v>10.53</v>
      </c>
      <c r="W110">
        <v>1259</v>
      </c>
      <c r="X110">
        <v>798</v>
      </c>
      <c r="Y110">
        <v>563</v>
      </c>
      <c r="Z110">
        <v>493</v>
      </c>
      <c r="AA110">
        <v>463</v>
      </c>
      <c r="AB110">
        <v>2207</v>
      </c>
      <c r="AC110">
        <v>15.723270416259766</v>
      </c>
      <c r="AD110">
        <v>0</v>
      </c>
      <c r="AE110">
        <v>0.7</v>
      </c>
      <c r="AF110">
        <v>0</v>
      </c>
      <c r="AG110">
        <v>5.0999999999999996</v>
      </c>
      <c r="AH110">
        <v>1</v>
      </c>
      <c r="AI110">
        <v>21</v>
      </c>
      <c r="AJ110">
        <v>0.93</v>
      </c>
      <c r="AK110">
        <v>0.6</v>
      </c>
      <c r="AL110">
        <v>1.2</v>
      </c>
      <c r="AM110">
        <v>69.900000000000006</v>
      </c>
      <c r="AN110">
        <v>296</v>
      </c>
      <c r="AO110">
        <v>48.7</v>
      </c>
      <c r="AP110">
        <v>20.3</v>
      </c>
      <c r="AQ110">
        <v>67</v>
      </c>
      <c r="AR110">
        <v>55</v>
      </c>
      <c r="AS110">
        <v>586</v>
      </c>
      <c r="AT110">
        <v>3</v>
      </c>
      <c r="AU110">
        <v>7714</v>
      </c>
      <c r="AV110" s="48">
        <v>9605.9532246633589</v>
      </c>
      <c r="AW110" s="48">
        <v>10005.223171889838</v>
      </c>
      <c r="AX110">
        <v>0</v>
      </c>
      <c r="AY110">
        <v>66.183601379394531</v>
      </c>
      <c r="AZ110">
        <v>0</v>
      </c>
      <c r="BA110">
        <v>0</v>
      </c>
      <c r="BB110">
        <v>0</v>
      </c>
      <c r="BC110">
        <v>0</v>
      </c>
      <c r="BD110">
        <v>1</v>
      </c>
      <c r="BE110">
        <v>79.599502563476563</v>
      </c>
      <c r="BF110">
        <v>99.131515502929688</v>
      </c>
      <c r="BG110">
        <v>1434.0948486328125</v>
      </c>
      <c r="BH110">
        <v>12695.7666015625</v>
      </c>
      <c r="BI110">
        <v>14136.4384765625</v>
      </c>
      <c r="BJ110">
        <v>3.8468999862670898</v>
      </c>
      <c r="BK110">
        <v>-3.2303526401519775</v>
      </c>
      <c r="BL110">
        <v>26.929134368896484</v>
      </c>
      <c r="BM110">
        <v>-9.5833330154418945</v>
      </c>
      <c r="BN110">
        <v>131.6875</v>
      </c>
      <c r="BO110">
        <v>-0.84136240184307098</v>
      </c>
      <c r="BP110">
        <v>21141.33984375</v>
      </c>
      <c r="BQ110">
        <v>48.348827362060547</v>
      </c>
      <c r="BS110">
        <v>0.68299639225006104</v>
      </c>
      <c r="BT110">
        <v>0.37721249461174011</v>
      </c>
      <c r="BU110">
        <v>1.6732759475708008</v>
      </c>
      <c r="BV110">
        <v>86.71051025390625</v>
      </c>
      <c r="BW110">
        <v>389.59280395507813</v>
      </c>
      <c r="BX110">
        <v>0</v>
      </c>
      <c r="BY110">
        <v>3</v>
      </c>
      <c r="BZ110">
        <v>9881.37109375</v>
      </c>
      <c r="CA110">
        <v>8874.3408203125</v>
      </c>
      <c r="CB110">
        <v>1.0494245290756226</v>
      </c>
      <c r="CC110">
        <v>9.2900667190551758</v>
      </c>
      <c r="CD110">
        <v>85.714286804199219</v>
      </c>
      <c r="CE110">
        <v>9.6824569702148438</v>
      </c>
      <c r="CF110">
        <v>14.055179595947266</v>
      </c>
      <c r="CG110">
        <v>0</v>
      </c>
      <c r="CH110">
        <v>1.6657990217208862</v>
      </c>
      <c r="CI110">
        <v>10582.181640625</v>
      </c>
      <c r="CJ110" s="48">
        <v>2107</v>
      </c>
      <c r="CK110" s="25">
        <f>ABS(J110-'PO_valitsin (FI)'!$D$8)</f>
        <v>3.0999984741210938</v>
      </c>
      <c r="CR110" s="67">
        <f>ABS(Q110-'PO_valitsin (FI)'!$E$8)</f>
        <v>25.300000000000011</v>
      </c>
      <c r="EN110" s="7">
        <f>ABS(BO110-'PO_valitsin (FI)'!$F$8)</f>
        <v>1.1031393259763718</v>
      </c>
      <c r="EO110" s="7">
        <f>ABS(BP110-'PO_valitsin (FI)'!$G$8)</f>
        <v>1933.056640625</v>
      </c>
      <c r="ES110" s="7">
        <f>ABS(BT110-'PO_valitsin (FI)'!$H$8)</f>
        <v>0.18904860317707062</v>
      </c>
      <c r="FI110" s="7">
        <f>ABS(CJ110-'PO_valitsin (FI)'!$J$8)</f>
        <v>176</v>
      </c>
      <c r="FJ110" s="3">
        <f>IF($B110='PO_valitsin (FI)'!$C$8,100000,PO!CK110/PO!J$297*'PO_valitsin (FI)'!D$5)</f>
        <v>0.14188362576215055</v>
      </c>
      <c r="FQ110" s="3">
        <f>IF($B110='PO_valitsin (FI)'!$C$8,100000,PO!CR110/PO!Q$297*'PO_valitsin (FI)'!E$5)</f>
        <v>0.11965937253980886</v>
      </c>
      <c r="HM110" s="3">
        <f>IF($B110='PO_valitsin (FI)'!$C$8,100000,PO!EN110/PO!BO$297*'PO_valitsin (FI)'!F$5)</f>
        <v>9.1455169558224511E-2</v>
      </c>
      <c r="HN110" s="3">
        <f>IF($B110='PO_valitsin (FI)'!$C$8,100000,PO!EO110/PO!BP$297*'PO_valitsin (FI)'!G$5)</f>
        <v>6.8372972438933699E-2</v>
      </c>
      <c r="HR110" s="3">
        <f>IF($B110='PO_valitsin (FI)'!$C$8,100000,PO!ES110/PO!BT$297*'PO_valitsin (FI)'!H$5)</f>
        <v>2.822752475002728E-2</v>
      </c>
      <c r="IF110" s="3">
        <f>IF($B110='PO_valitsin (FI)'!$C$8,100000,PO!FG110/PO!CH$297*'PO_valitsin (FI)'!I$5)</f>
        <v>0</v>
      </c>
      <c r="IH110" s="3">
        <f>IF($B110='PO_valitsin (FI)'!$C$8,100000,PO!FI110/PO!CJ$297*'PO_valitsin (FI)'!J$5)</f>
        <v>1.7159373656013079E-2</v>
      </c>
      <c r="II110" s="49">
        <f t="shared" si="4"/>
        <v>0.46675804950515798</v>
      </c>
      <c r="IJ110" s="13">
        <f t="shared" si="5"/>
        <v>50</v>
      </c>
      <c r="IK110" s="14">
        <f t="shared" si="7"/>
        <v>1.0799999999999979E-8</v>
      </c>
      <c r="IL110" s="68" t="str">
        <f t="shared" si="6"/>
        <v>Kurikka</v>
      </c>
    </row>
    <row r="111" spans="1:246" x14ac:dyDescent="0.2">
      <c r="A111">
        <v>2019</v>
      </c>
      <c r="B111" t="s">
        <v>418</v>
      </c>
      <c r="C111" t="s">
        <v>419</v>
      </c>
      <c r="D111" t="s">
        <v>420</v>
      </c>
      <c r="E111" t="s">
        <v>421</v>
      </c>
      <c r="F111" t="s">
        <v>125</v>
      </c>
      <c r="G111" t="s">
        <v>126</v>
      </c>
      <c r="H111" t="s">
        <v>103</v>
      </c>
      <c r="I111" t="s">
        <v>104</v>
      </c>
      <c r="J111">
        <v>54.099998474121094</v>
      </c>
      <c r="K111">
        <v>165.82000732421875</v>
      </c>
      <c r="L111">
        <v>166.10000610351563</v>
      </c>
      <c r="M111">
        <v>949</v>
      </c>
      <c r="N111">
        <v>5.6999998092651367</v>
      </c>
      <c r="O111">
        <v>2.5</v>
      </c>
      <c r="P111">
        <v>31</v>
      </c>
      <c r="Q111">
        <v>38.6</v>
      </c>
      <c r="R111">
        <v>10.3</v>
      </c>
      <c r="S111">
        <v>81</v>
      </c>
      <c r="T111">
        <v>0</v>
      </c>
      <c r="U111">
        <v>4832.5</v>
      </c>
      <c r="V111">
        <v>12.51</v>
      </c>
      <c r="W111">
        <v>4286</v>
      </c>
      <c r="X111">
        <v>0</v>
      </c>
      <c r="Y111">
        <v>571</v>
      </c>
      <c r="Z111">
        <v>1873</v>
      </c>
      <c r="AA111">
        <v>1397</v>
      </c>
      <c r="AB111">
        <v>2984</v>
      </c>
      <c r="AC111">
        <v>15.89707088470459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18.5</v>
      </c>
      <c r="AJ111">
        <v>0.93</v>
      </c>
      <c r="AK111">
        <v>0.41</v>
      </c>
      <c r="AL111">
        <v>0.98</v>
      </c>
      <c r="AM111">
        <v>94.1</v>
      </c>
      <c r="AN111">
        <v>301.39999999999998</v>
      </c>
      <c r="AO111">
        <v>41.6</v>
      </c>
      <c r="AP111">
        <v>26.1</v>
      </c>
      <c r="AQ111">
        <v>118</v>
      </c>
      <c r="AR111">
        <v>104</v>
      </c>
      <c r="AS111">
        <v>720</v>
      </c>
      <c r="AT111">
        <v>5</v>
      </c>
      <c r="AU111">
        <v>22333</v>
      </c>
      <c r="AV111" s="48">
        <v>15623.188405797102</v>
      </c>
      <c r="AW111" s="48">
        <v>15343.283582089553</v>
      </c>
      <c r="AX111">
        <v>0</v>
      </c>
      <c r="AY111">
        <v>51.041244506835938</v>
      </c>
      <c r="AZ111">
        <v>1</v>
      </c>
      <c r="BA111">
        <v>0</v>
      </c>
      <c r="BB111">
        <v>0</v>
      </c>
      <c r="BC111">
        <v>0</v>
      </c>
      <c r="BD111">
        <v>1</v>
      </c>
      <c r="BE111">
        <v>100</v>
      </c>
      <c r="BF111">
        <v>100</v>
      </c>
      <c r="BG111">
        <v>441.17648315429688</v>
      </c>
      <c r="BH111">
        <v>10220.666015625</v>
      </c>
      <c r="BI111">
        <v>10877.0390625</v>
      </c>
      <c r="BJ111">
        <v>3.3713381290435791</v>
      </c>
      <c r="BK111">
        <v>28.027210235595703</v>
      </c>
      <c r="BL111">
        <v>26.086956024169922</v>
      </c>
      <c r="BM111">
        <v>-62.5</v>
      </c>
      <c r="BN111">
        <v>34</v>
      </c>
      <c r="BO111">
        <v>3.1456043243408205</v>
      </c>
      <c r="BP111">
        <v>24460.447265625</v>
      </c>
      <c r="BQ111">
        <v>31.735671997070313</v>
      </c>
      <c r="BS111">
        <v>0.71127504110336304</v>
      </c>
      <c r="BT111">
        <v>1.4752371311187744</v>
      </c>
      <c r="BU111">
        <v>2.3182296752929688</v>
      </c>
      <c r="BV111">
        <v>125.39514923095703</v>
      </c>
      <c r="BW111">
        <v>306.63858032226563</v>
      </c>
      <c r="BX111">
        <v>0</v>
      </c>
      <c r="BY111">
        <v>0</v>
      </c>
      <c r="BZ111">
        <v>10235.2939453125</v>
      </c>
      <c r="CA111">
        <v>9617.6474609375</v>
      </c>
      <c r="CB111">
        <v>0.31612223386764526</v>
      </c>
      <c r="CC111">
        <v>3.1612224578857422</v>
      </c>
      <c r="CD111">
        <v>133.33332824707031</v>
      </c>
      <c r="CE111">
        <v>13.333333015441895</v>
      </c>
      <c r="CF111">
        <v>0</v>
      </c>
      <c r="CG111">
        <v>0</v>
      </c>
      <c r="CH111">
        <v>6.6666665077209473</v>
      </c>
      <c r="CI111">
        <v>15528.9287109375</v>
      </c>
      <c r="CJ111" s="48">
        <v>34</v>
      </c>
      <c r="CK111" s="25">
        <f>ABS(J111-'PO_valitsin (FI)'!$D$8)</f>
        <v>9.8999977111816406</v>
      </c>
      <c r="CR111" s="67">
        <f>ABS(Q111-'PO_valitsin (FI)'!$E$8)</f>
        <v>49.20000000000001</v>
      </c>
      <c r="EN111" s="7">
        <f>ABS(BO111-'PO_valitsin (FI)'!$F$8)</f>
        <v>2.8838274002075197</v>
      </c>
      <c r="EO111" s="7">
        <f>ABS(BP111-'PO_valitsin (FI)'!$G$8)</f>
        <v>1386.05078125</v>
      </c>
      <c r="ES111" s="7">
        <f>ABS(BT111-'PO_valitsin (FI)'!$H$8)</f>
        <v>1.2870732396841049</v>
      </c>
      <c r="FI111" s="7">
        <f>ABS(CJ111-'PO_valitsin (FI)'!$J$8)</f>
        <v>1897</v>
      </c>
      <c r="FJ111" s="3">
        <f>IF($B111='PO_valitsin (FI)'!$C$8,100000,PO!CK111/PO!J$297*'PO_valitsin (FI)'!D$5)</f>
        <v>0.45311234248193821</v>
      </c>
      <c r="FQ111" s="3">
        <f>IF($B111='PO_valitsin (FI)'!$C$8,100000,PO!CR111/PO!Q$297*'PO_valitsin (FI)'!E$5)</f>
        <v>0.2326972778244504</v>
      </c>
      <c r="HM111" s="3">
        <f>IF($B111='PO_valitsin (FI)'!$C$8,100000,PO!EN111/PO!BO$297*'PO_valitsin (FI)'!F$5)</f>
        <v>0.23908215186617468</v>
      </c>
      <c r="HN111" s="3">
        <f>IF($B111='PO_valitsin (FI)'!$C$8,100000,PO!EO111/PO!BP$297*'PO_valitsin (FI)'!G$5)</f>
        <v>4.9025160398159906E-2</v>
      </c>
      <c r="HR111" s="3">
        <f>IF($B111='PO_valitsin (FI)'!$C$8,100000,PO!ES111/PO!BT$297*'PO_valitsin (FI)'!H$5)</f>
        <v>0.19217752005420463</v>
      </c>
      <c r="IF111" s="3">
        <f>IF($B111='PO_valitsin (FI)'!$C$8,100000,PO!FG111/PO!CH$297*'PO_valitsin (FI)'!I$5)</f>
        <v>0</v>
      </c>
      <c r="IH111" s="3">
        <f>IF($B111='PO_valitsin (FI)'!$C$8,100000,PO!FI111/PO!CJ$297*'PO_valitsin (FI)'!J$5)</f>
        <v>0.18495074900827735</v>
      </c>
      <c r="II111" s="49">
        <f t="shared" si="4"/>
        <v>1.3510452125332051</v>
      </c>
      <c r="IJ111" s="13">
        <f t="shared" si="5"/>
        <v>238</v>
      </c>
      <c r="IK111" s="14">
        <f t="shared" si="7"/>
        <v>1.0899999999999978E-8</v>
      </c>
      <c r="IL111" s="68" t="str">
        <f t="shared" si="6"/>
        <v>Kustavi</v>
      </c>
    </row>
    <row r="112" spans="1:246" x14ac:dyDescent="0.2">
      <c r="A112">
        <v>2019</v>
      </c>
      <c r="B112" t="s">
        <v>422</v>
      </c>
      <c r="C112" t="s">
        <v>423</v>
      </c>
      <c r="D112" t="s">
        <v>424</v>
      </c>
      <c r="E112" t="s">
        <v>285</v>
      </c>
      <c r="F112" t="s">
        <v>101</v>
      </c>
      <c r="G112" t="s">
        <v>102</v>
      </c>
      <c r="H112" t="s">
        <v>89</v>
      </c>
      <c r="I112" t="s">
        <v>90</v>
      </c>
      <c r="J112">
        <v>47.099998474121094</v>
      </c>
      <c r="K112">
        <v>4978.52001953125</v>
      </c>
      <c r="L112">
        <v>157</v>
      </c>
      <c r="M112">
        <v>15134</v>
      </c>
      <c r="N112">
        <v>3</v>
      </c>
      <c r="O112">
        <v>-0.5</v>
      </c>
      <c r="P112">
        <v>-57</v>
      </c>
      <c r="Q112">
        <v>64.7</v>
      </c>
      <c r="R112">
        <v>10</v>
      </c>
      <c r="S112">
        <v>1037</v>
      </c>
      <c r="T112">
        <v>0</v>
      </c>
      <c r="U112">
        <v>3475.9</v>
      </c>
      <c r="V112">
        <v>11.72</v>
      </c>
      <c r="W112">
        <v>551</v>
      </c>
      <c r="X112">
        <v>728</v>
      </c>
      <c r="Y112">
        <v>937</v>
      </c>
      <c r="Z112">
        <v>751</v>
      </c>
      <c r="AA112">
        <v>727</v>
      </c>
      <c r="AB112">
        <v>2653</v>
      </c>
      <c r="AC112">
        <v>15.146814346313477</v>
      </c>
      <c r="AD112">
        <v>0</v>
      </c>
      <c r="AE112">
        <v>1.5</v>
      </c>
      <c r="AF112">
        <v>0</v>
      </c>
      <c r="AG112">
        <v>4.8</v>
      </c>
      <c r="AH112">
        <v>0</v>
      </c>
      <c r="AI112">
        <v>20</v>
      </c>
      <c r="AJ112">
        <v>1.1000000000000001</v>
      </c>
      <c r="AK112">
        <v>0.5</v>
      </c>
      <c r="AL112">
        <v>1.1000000000000001</v>
      </c>
      <c r="AM112">
        <v>57.8</v>
      </c>
      <c r="AN112">
        <v>314.5</v>
      </c>
      <c r="AO112">
        <v>51.4</v>
      </c>
      <c r="AP112">
        <v>21.8</v>
      </c>
      <c r="AQ112">
        <v>111</v>
      </c>
      <c r="AR112">
        <v>262</v>
      </c>
      <c r="AS112">
        <v>1333</v>
      </c>
      <c r="AT112">
        <v>1.833</v>
      </c>
      <c r="AU112">
        <v>8291</v>
      </c>
      <c r="AV112" s="48">
        <v>10482.092287834785</v>
      </c>
      <c r="AW112" s="48">
        <v>11042.944785276073</v>
      </c>
      <c r="AX112">
        <v>0</v>
      </c>
      <c r="AY112">
        <v>166.7540283203125</v>
      </c>
      <c r="AZ112">
        <v>0</v>
      </c>
      <c r="BA112">
        <v>0</v>
      </c>
      <c r="BB112">
        <v>1</v>
      </c>
      <c r="BC112">
        <v>0</v>
      </c>
      <c r="BD112">
        <v>1</v>
      </c>
      <c r="BE112">
        <v>87.25274658203125</v>
      </c>
      <c r="BF112">
        <v>78.178695678710938</v>
      </c>
      <c r="BG112">
        <v>904.701416015625</v>
      </c>
      <c r="BH112">
        <v>11303.9306640625</v>
      </c>
      <c r="BI112">
        <v>14735.560546875</v>
      </c>
      <c r="BJ112">
        <v>3.0057220458984375</v>
      </c>
      <c r="BK112">
        <v>-11.647745132446289</v>
      </c>
      <c r="BL112">
        <v>27.358489990234375</v>
      </c>
      <c r="BM112">
        <v>-16.84782600402832</v>
      </c>
      <c r="BN112">
        <v>130.15383911132813</v>
      </c>
      <c r="BO112">
        <v>0.1034426212310791</v>
      </c>
      <c r="BP112">
        <v>21211.1171875</v>
      </c>
      <c r="BQ112">
        <v>46.501571655273438</v>
      </c>
      <c r="BS112">
        <v>0.5941588282585144</v>
      </c>
      <c r="BT112">
        <v>0.24448262155056</v>
      </c>
      <c r="BU112">
        <v>2.3060657978057861</v>
      </c>
      <c r="BV112">
        <v>149.59693908691406</v>
      </c>
      <c r="BW112">
        <v>549.2269287109375</v>
      </c>
      <c r="BX112">
        <v>0</v>
      </c>
      <c r="BY112">
        <v>1</v>
      </c>
      <c r="BZ112">
        <v>8517.1533203125</v>
      </c>
      <c r="CA112">
        <v>6533.67236328125</v>
      </c>
      <c r="CB112">
        <v>1.0109686851501465</v>
      </c>
      <c r="CC112">
        <v>9.6603670120239258</v>
      </c>
      <c r="CD112">
        <v>58.169933319091797</v>
      </c>
      <c r="CE112">
        <v>5.2667579650878906</v>
      </c>
      <c r="CF112">
        <v>11.149110794067383</v>
      </c>
      <c r="CG112">
        <v>1.2995896339416504</v>
      </c>
      <c r="CH112">
        <v>1.8467851877212524</v>
      </c>
      <c r="CI112">
        <v>11212.1005859375</v>
      </c>
      <c r="CJ112" s="48">
        <v>1558</v>
      </c>
      <c r="CK112" s="25">
        <f>ABS(J112-'PO_valitsin (FI)'!$D$8)</f>
        <v>2.8999977111816406</v>
      </c>
      <c r="CR112" s="67">
        <f>ABS(Q112-'PO_valitsin (FI)'!$E$8)</f>
        <v>23.100000000000009</v>
      </c>
      <c r="EN112" s="7">
        <f>ABS(BO112-'PO_valitsin (FI)'!$F$8)</f>
        <v>0.15833430290222167</v>
      </c>
      <c r="EO112" s="7">
        <f>ABS(BP112-'PO_valitsin (FI)'!$G$8)</f>
        <v>1863.279296875</v>
      </c>
      <c r="ES112" s="7">
        <f>ABS(BT112-'PO_valitsin (FI)'!$H$8)</f>
        <v>5.6318730115890503E-2</v>
      </c>
      <c r="FI112" s="7">
        <f>ABS(CJ112-'PO_valitsin (FI)'!$J$8)</f>
        <v>373</v>
      </c>
      <c r="FJ112" s="3">
        <f>IF($B112='PO_valitsin (FI)'!$C$8,100000,PO!CK112/PO!J$297*'PO_valitsin (FI)'!D$5)</f>
        <v>0.1327298040303217</v>
      </c>
      <c r="FQ112" s="3">
        <f>IF($B112='PO_valitsin (FI)'!$C$8,100000,PO!CR112/PO!Q$297*'PO_valitsin (FI)'!E$5)</f>
        <v>0.10925420971026026</v>
      </c>
      <c r="HM112" s="3">
        <f>IF($B112='PO_valitsin (FI)'!$C$8,100000,PO!EN112/PO!BO$297*'PO_valitsin (FI)'!F$5)</f>
        <v>1.3126619800259139E-2</v>
      </c>
      <c r="HN112" s="3">
        <f>IF($B112='PO_valitsin (FI)'!$C$8,100000,PO!EO112/PO!BP$297*'PO_valitsin (FI)'!G$5)</f>
        <v>6.5904920390785632E-2</v>
      </c>
      <c r="HR112" s="3">
        <f>IF($B112='PO_valitsin (FI)'!$C$8,100000,PO!ES112/PO!BT$297*'PO_valitsin (FI)'!H$5)</f>
        <v>8.4091515172285743E-3</v>
      </c>
      <c r="IF112" s="3">
        <f>IF($B112='PO_valitsin (FI)'!$C$8,100000,PO!FG112/PO!CH$297*'PO_valitsin (FI)'!I$5)</f>
        <v>0</v>
      </c>
      <c r="IH112" s="3">
        <f>IF($B112='PO_valitsin (FI)'!$C$8,100000,PO!FI112/PO!CJ$297*'PO_valitsin (FI)'!J$5)</f>
        <v>3.6366172577800449E-2</v>
      </c>
      <c r="II112" s="49">
        <f t="shared" si="4"/>
        <v>0.3657908890266558</v>
      </c>
      <c r="IJ112" s="13">
        <f t="shared" si="5"/>
        <v>24</v>
      </c>
      <c r="IK112" s="14">
        <f t="shared" si="7"/>
        <v>1.0999999999999978E-8</v>
      </c>
      <c r="IL112" s="68" t="str">
        <f t="shared" si="6"/>
        <v>Kuusamo</v>
      </c>
    </row>
    <row r="113" spans="1:246" x14ac:dyDescent="0.2">
      <c r="A113">
        <v>2019</v>
      </c>
      <c r="B113" t="s">
        <v>425</v>
      </c>
      <c r="C113" t="s">
        <v>426</v>
      </c>
      <c r="D113" t="s">
        <v>316</v>
      </c>
      <c r="E113" t="s">
        <v>317</v>
      </c>
      <c r="F113" t="s">
        <v>187</v>
      </c>
      <c r="G113" t="s">
        <v>188</v>
      </c>
      <c r="H113" t="s">
        <v>103</v>
      </c>
      <c r="I113" t="s">
        <v>104</v>
      </c>
      <c r="J113">
        <v>49.299999237060547</v>
      </c>
      <c r="K113">
        <v>448.20001220703125</v>
      </c>
      <c r="L113">
        <v>192.60000610351563</v>
      </c>
      <c r="M113">
        <v>1313</v>
      </c>
      <c r="N113">
        <v>2.9000000953674316</v>
      </c>
      <c r="O113">
        <v>-2.2000000476837158</v>
      </c>
      <c r="P113">
        <v>-26</v>
      </c>
      <c r="Q113">
        <v>57.800000000000004</v>
      </c>
      <c r="R113">
        <v>11</v>
      </c>
      <c r="S113">
        <v>121</v>
      </c>
      <c r="T113">
        <v>0</v>
      </c>
      <c r="U113">
        <v>3362.5</v>
      </c>
      <c r="V113">
        <v>12.53</v>
      </c>
      <c r="W113">
        <v>789</v>
      </c>
      <c r="X113">
        <v>1474</v>
      </c>
      <c r="Y113">
        <v>737</v>
      </c>
      <c r="Z113">
        <v>854</v>
      </c>
      <c r="AA113">
        <v>715</v>
      </c>
      <c r="AB113">
        <v>1394</v>
      </c>
      <c r="AC113">
        <v>14.115385055541992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21.75</v>
      </c>
      <c r="AJ113">
        <v>1.1499999999999999</v>
      </c>
      <c r="AK113">
        <v>0.65</v>
      </c>
      <c r="AL113">
        <v>1.3</v>
      </c>
      <c r="AM113">
        <v>67.5</v>
      </c>
      <c r="AN113">
        <v>241</v>
      </c>
      <c r="AO113">
        <v>43.9</v>
      </c>
      <c r="AP113">
        <v>15.3</v>
      </c>
      <c r="AQ113">
        <v>142</v>
      </c>
      <c r="AR113">
        <v>124</v>
      </c>
      <c r="AS113">
        <v>945</v>
      </c>
      <c r="AT113">
        <v>3.3330000000000002</v>
      </c>
      <c r="AU113">
        <v>8050</v>
      </c>
      <c r="AV113" s="48">
        <v>12633.962264150943</v>
      </c>
      <c r="AW113" s="48">
        <v>11076.363636363636</v>
      </c>
      <c r="AX113">
        <v>0</v>
      </c>
      <c r="AY113">
        <v>107.97875213623047</v>
      </c>
      <c r="AZ113">
        <v>0</v>
      </c>
      <c r="BA113">
        <v>0</v>
      </c>
      <c r="BB113">
        <v>0</v>
      </c>
      <c r="BC113">
        <v>0</v>
      </c>
      <c r="BD113">
        <v>1</v>
      </c>
      <c r="BE113">
        <v>100</v>
      </c>
      <c r="BF113">
        <v>100</v>
      </c>
      <c r="BG113">
        <v>937.5</v>
      </c>
      <c r="BH113">
        <v>11759.2587890625</v>
      </c>
      <c r="BI113">
        <v>12611.111328125</v>
      </c>
      <c r="BJ113">
        <v>4.1127190589904785</v>
      </c>
      <c r="BK113">
        <v>-18.163219451904297</v>
      </c>
      <c r="BL113">
        <v>25.714284896850586</v>
      </c>
      <c r="BM113">
        <v>11.111110687255859</v>
      </c>
      <c r="BN113">
        <v>155</v>
      </c>
      <c r="BO113">
        <v>0.63217996358871464</v>
      </c>
      <c r="BP113">
        <v>19417.958984375</v>
      </c>
      <c r="BQ113">
        <v>49.583171844482422</v>
      </c>
      <c r="BS113">
        <v>0.62604719400405884</v>
      </c>
      <c r="BT113">
        <v>7.61614590883255E-2</v>
      </c>
      <c r="BU113">
        <v>1.7517136335372925</v>
      </c>
      <c r="BV113">
        <v>104.34120178222656</v>
      </c>
      <c r="BW113">
        <v>170.60166931152344</v>
      </c>
      <c r="BX113">
        <v>0</v>
      </c>
      <c r="BY113">
        <v>0</v>
      </c>
      <c r="BZ113">
        <v>8512.5</v>
      </c>
      <c r="CA113">
        <v>7937.5</v>
      </c>
      <c r="CB113">
        <v>1.5232292413711548</v>
      </c>
      <c r="CC113">
        <v>9.9009904861450195</v>
      </c>
      <c r="CD113">
        <v>25</v>
      </c>
      <c r="CE113">
        <v>3.846153736114502</v>
      </c>
      <c r="CF113">
        <v>17.69230842590332</v>
      </c>
      <c r="CG113">
        <v>0</v>
      </c>
      <c r="CH113">
        <v>0</v>
      </c>
      <c r="CI113">
        <v>13127.7880859375</v>
      </c>
      <c r="CJ113" s="48">
        <v>135</v>
      </c>
      <c r="CK113" s="25">
        <f>ABS(J113-'PO_valitsin (FI)'!$D$8)</f>
        <v>5.0999984741210938</v>
      </c>
      <c r="CR113" s="67">
        <f>ABS(Q113-'PO_valitsin (FI)'!$E$8)</f>
        <v>30.000000000000007</v>
      </c>
      <c r="EN113" s="7">
        <f>ABS(BO113-'PO_valitsin (FI)'!$F$8)</f>
        <v>0.37040303945541386</v>
      </c>
      <c r="EO113" s="7">
        <f>ABS(BP113-'PO_valitsin (FI)'!$G$8)</f>
        <v>3656.4375</v>
      </c>
      <c r="ES113" s="7">
        <f>ABS(BT113-'PO_valitsin (FI)'!$H$8)</f>
        <v>0.11200243234634399</v>
      </c>
      <c r="FI113" s="7">
        <f>ABS(CJ113-'PO_valitsin (FI)'!$J$8)</f>
        <v>1796</v>
      </c>
      <c r="FJ113" s="3">
        <f>IF($B113='PO_valitsin (FI)'!$C$8,100000,PO!CK113/PO!J$297*'PO_valitsin (FI)'!D$5)</f>
        <v>0.23342149389118386</v>
      </c>
      <c r="FQ113" s="3">
        <f>IF($B113='PO_valitsin (FI)'!$C$8,100000,PO!CR113/PO!Q$297*'PO_valitsin (FI)'!E$5)</f>
        <v>0.14188858403929902</v>
      </c>
      <c r="HM113" s="3">
        <f>IF($B113='PO_valitsin (FI)'!$C$8,100000,PO!EN113/PO!BO$297*'PO_valitsin (FI)'!F$5)</f>
        <v>3.0708063778157952E-2</v>
      </c>
      <c r="HN113" s="3">
        <f>IF($B113='PO_valitsin (FI)'!$C$8,100000,PO!EO113/PO!BP$297*'PO_valitsin (FI)'!G$5)</f>
        <v>0.12932963016094171</v>
      </c>
      <c r="HR113" s="3">
        <f>IF($B113='PO_valitsin (FI)'!$C$8,100000,PO!ES113/PO!BT$297*'PO_valitsin (FI)'!H$5)</f>
        <v>1.6723484744071041E-2</v>
      </c>
      <c r="IF113" s="3">
        <f>IF($B113='PO_valitsin (FI)'!$C$8,100000,PO!FG113/PO!CH$297*'PO_valitsin (FI)'!I$5)</f>
        <v>0</v>
      </c>
      <c r="IH113" s="3">
        <f>IF($B113='PO_valitsin (FI)'!$C$8,100000,PO!FI113/PO!CJ$297*'PO_valitsin (FI)'!J$5)</f>
        <v>0.17510360844431527</v>
      </c>
      <c r="II113" s="49">
        <f t="shared" si="4"/>
        <v>0.72717487615796883</v>
      </c>
      <c r="IJ113" s="13">
        <f t="shared" si="5"/>
        <v>129</v>
      </c>
      <c r="IK113" s="14">
        <f t="shared" si="7"/>
        <v>1.1099999999999977E-8</v>
      </c>
      <c r="IL113" s="68" t="str">
        <f t="shared" si="6"/>
        <v>Kyyjärvi</v>
      </c>
    </row>
    <row r="114" spans="1:246" x14ac:dyDescent="0.2">
      <c r="A114">
        <v>2019</v>
      </c>
      <c r="B114" t="s">
        <v>427</v>
      </c>
      <c r="C114" t="s">
        <v>428</v>
      </c>
      <c r="D114" t="s">
        <v>111</v>
      </c>
      <c r="E114" t="s">
        <v>112</v>
      </c>
      <c r="F114" t="s">
        <v>113</v>
      </c>
      <c r="G114" t="s">
        <v>114</v>
      </c>
      <c r="H114" t="s">
        <v>103</v>
      </c>
      <c r="I114" t="s">
        <v>104</v>
      </c>
      <c r="J114">
        <v>47.299999237060547</v>
      </c>
      <c r="K114">
        <v>256.510009765625</v>
      </c>
      <c r="L114">
        <v>141.60000610351563</v>
      </c>
      <c r="M114">
        <v>4368</v>
      </c>
      <c r="N114">
        <v>17</v>
      </c>
      <c r="O114">
        <v>-1.8999999761581421</v>
      </c>
      <c r="P114">
        <v>-55</v>
      </c>
      <c r="Q114">
        <v>66.400000000000006</v>
      </c>
      <c r="R114">
        <v>9.5</v>
      </c>
      <c r="S114">
        <v>120</v>
      </c>
      <c r="T114">
        <v>0</v>
      </c>
      <c r="U114">
        <v>3625.7</v>
      </c>
      <c r="V114">
        <v>12.18</v>
      </c>
      <c r="W114">
        <v>1234</v>
      </c>
      <c r="X114">
        <v>574</v>
      </c>
      <c r="Y114">
        <v>766</v>
      </c>
      <c r="Z114">
        <v>330</v>
      </c>
      <c r="AA114">
        <v>640</v>
      </c>
      <c r="AB114">
        <v>2576</v>
      </c>
      <c r="AC114">
        <v>19.878787994384766</v>
      </c>
      <c r="AD114">
        <v>0</v>
      </c>
      <c r="AE114">
        <v>0</v>
      </c>
      <c r="AF114">
        <v>0</v>
      </c>
      <c r="AG114">
        <v>5.7</v>
      </c>
      <c r="AH114">
        <v>0</v>
      </c>
      <c r="AI114">
        <v>22</v>
      </c>
      <c r="AJ114">
        <v>1.35</v>
      </c>
      <c r="AK114">
        <v>0.6</v>
      </c>
      <c r="AL114">
        <v>1.2</v>
      </c>
      <c r="AM114">
        <v>58.5</v>
      </c>
      <c r="AN114">
        <v>277.89999999999998</v>
      </c>
      <c r="AO114">
        <v>46.2</v>
      </c>
      <c r="AP114">
        <v>19.100000000000001</v>
      </c>
      <c r="AQ114">
        <v>62</v>
      </c>
      <c r="AR114">
        <v>57</v>
      </c>
      <c r="AS114">
        <v>399</v>
      </c>
      <c r="AT114">
        <v>2</v>
      </c>
      <c r="AU114">
        <v>5538</v>
      </c>
      <c r="AV114" s="48">
        <v>9434.4163658243087</v>
      </c>
      <c r="AW114" s="48">
        <v>9490.5422446406046</v>
      </c>
      <c r="AX114">
        <v>0</v>
      </c>
      <c r="AY114">
        <v>80.23809814453125</v>
      </c>
      <c r="AZ114">
        <v>0</v>
      </c>
      <c r="BA114">
        <v>0</v>
      </c>
      <c r="BB114">
        <v>0</v>
      </c>
      <c r="BC114">
        <v>0</v>
      </c>
      <c r="BD114">
        <v>1</v>
      </c>
      <c r="BE114">
        <v>93.548385620117188</v>
      </c>
      <c r="BF114">
        <v>96.124031066894531</v>
      </c>
      <c r="BG114">
        <v>1146.2264404296875</v>
      </c>
      <c r="BH114">
        <v>12901.14453125</v>
      </c>
      <c r="BI114">
        <v>15118.529296875</v>
      </c>
      <c r="BJ114">
        <v>2.8392856121063232</v>
      </c>
      <c r="BK114">
        <v>4.2921023368835449</v>
      </c>
      <c r="BL114">
        <v>23.943662643432617</v>
      </c>
      <c r="BM114">
        <v>23.809524536132813</v>
      </c>
      <c r="BN114">
        <v>404</v>
      </c>
      <c r="BO114">
        <v>-16.399373745918275</v>
      </c>
      <c r="BP114">
        <v>22992.5703125</v>
      </c>
      <c r="BQ114">
        <v>33.505115509033203</v>
      </c>
      <c r="BS114">
        <v>0.65911173820495605</v>
      </c>
      <c r="BT114">
        <v>0.45787546038627625</v>
      </c>
      <c r="BU114">
        <v>3.66300368309021</v>
      </c>
      <c r="BV114">
        <v>81.959709167480469</v>
      </c>
      <c r="BW114">
        <v>385.5311279296875</v>
      </c>
      <c r="BX114">
        <v>0</v>
      </c>
      <c r="BY114">
        <v>0</v>
      </c>
      <c r="BZ114">
        <v>8844.33984375</v>
      </c>
      <c r="CA114">
        <v>7547.169921875</v>
      </c>
      <c r="CB114">
        <v>1.1904761791229248</v>
      </c>
      <c r="CC114">
        <v>8.2417583465576172</v>
      </c>
      <c r="CD114">
        <v>84.615386962890625</v>
      </c>
      <c r="CE114">
        <v>12.222222328186035</v>
      </c>
      <c r="CF114">
        <v>15.55555534362793</v>
      </c>
      <c r="CG114">
        <v>0</v>
      </c>
      <c r="CH114">
        <v>0.55555558204650879</v>
      </c>
      <c r="CI114">
        <v>10359.07421875</v>
      </c>
      <c r="CJ114" s="48">
        <v>404</v>
      </c>
      <c r="CK114" s="25">
        <f>ABS(J114-'PO_valitsin (FI)'!$D$8)</f>
        <v>3.0999984741210938</v>
      </c>
      <c r="CR114" s="67">
        <f>ABS(Q114-'PO_valitsin (FI)'!$E$8)</f>
        <v>21.400000000000006</v>
      </c>
      <c r="EN114" s="7">
        <f>ABS(BO114-'PO_valitsin (FI)'!$F$8)</f>
        <v>16.661150670051576</v>
      </c>
      <c r="EO114" s="7">
        <f>ABS(BP114-'PO_valitsin (FI)'!$G$8)</f>
        <v>81.826171875</v>
      </c>
      <c r="ES114" s="7">
        <f>ABS(BT114-'PO_valitsin (FI)'!$H$8)</f>
        <v>0.26971156895160675</v>
      </c>
      <c r="FI114" s="7">
        <f>ABS(CJ114-'PO_valitsin (FI)'!$J$8)</f>
        <v>1527</v>
      </c>
      <c r="FJ114" s="3">
        <f>IF($B114='PO_valitsin (FI)'!$C$8,100000,PO!CK114/PO!J$297*'PO_valitsin (FI)'!D$5)</f>
        <v>0.14188362576215055</v>
      </c>
      <c r="FQ114" s="3">
        <f>IF($B114='PO_valitsin (FI)'!$C$8,100000,PO!CR114/PO!Q$297*'PO_valitsin (FI)'!E$5)</f>
        <v>0.10121385661469996</v>
      </c>
      <c r="HM114" s="3">
        <f>IF($B114='PO_valitsin (FI)'!$C$8,100000,PO!EN114/PO!BO$297*'PO_valitsin (FI)'!F$5)</f>
        <v>1.38128369072152</v>
      </c>
      <c r="HN114" s="3">
        <f>IF($B114='PO_valitsin (FI)'!$C$8,100000,PO!EO114/PO!BP$297*'PO_valitsin (FI)'!G$5)</f>
        <v>2.8942238301842712E-3</v>
      </c>
      <c r="HR114" s="3">
        <f>IF($B114='PO_valitsin (FI)'!$C$8,100000,PO!ES114/PO!BT$297*'PO_valitsin (FI)'!H$5)</f>
        <v>4.0271601376600762E-2</v>
      </c>
      <c r="IF114" s="3">
        <f>IF($B114='PO_valitsin (FI)'!$C$8,100000,PO!FG114/PO!CH$297*'PO_valitsin (FI)'!I$5)</f>
        <v>0</v>
      </c>
      <c r="IH114" s="3">
        <f>IF($B114='PO_valitsin (FI)'!$C$8,100000,PO!FI114/PO!CJ$297*'PO_valitsin (FI)'!J$5)</f>
        <v>0.14887706575415893</v>
      </c>
      <c r="II114" s="49">
        <f t="shared" si="4"/>
        <v>1.8164240752593146</v>
      </c>
      <c r="IJ114" s="13">
        <f t="shared" si="5"/>
        <v>256</v>
      </c>
      <c r="IK114" s="14">
        <f t="shared" si="7"/>
        <v>1.1199999999999976E-8</v>
      </c>
      <c r="IL114" s="68" t="str">
        <f t="shared" si="6"/>
        <v>Kärkölä</v>
      </c>
    </row>
    <row r="115" spans="1:246" x14ac:dyDescent="0.2">
      <c r="A115">
        <v>2019</v>
      </c>
      <c r="B115" t="s">
        <v>429</v>
      </c>
      <c r="C115" t="s">
        <v>430</v>
      </c>
      <c r="D115" t="s">
        <v>162</v>
      </c>
      <c r="E115" t="s">
        <v>163</v>
      </c>
      <c r="F115" t="s">
        <v>101</v>
      </c>
      <c r="G115" t="s">
        <v>102</v>
      </c>
      <c r="H115" t="s">
        <v>103</v>
      </c>
      <c r="I115" t="s">
        <v>104</v>
      </c>
      <c r="J115">
        <v>45.200000762939453</v>
      </c>
      <c r="K115">
        <v>695.969970703125</v>
      </c>
      <c r="L115">
        <v>184.60000610351563</v>
      </c>
      <c r="M115">
        <v>2576</v>
      </c>
      <c r="N115">
        <v>3.7000000476837158</v>
      </c>
      <c r="O115">
        <v>-1.3999999761581421</v>
      </c>
      <c r="P115">
        <v>-21</v>
      </c>
      <c r="Q115">
        <v>46.7</v>
      </c>
      <c r="R115">
        <v>10.4</v>
      </c>
      <c r="S115">
        <v>211</v>
      </c>
      <c r="T115">
        <v>0</v>
      </c>
      <c r="U115">
        <v>2915.8</v>
      </c>
      <c r="V115">
        <v>11.72</v>
      </c>
      <c r="W115">
        <v>1536</v>
      </c>
      <c r="X115">
        <v>841</v>
      </c>
      <c r="Y115">
        <v>667</v>
      </c>
      <c r="Z115">
        <v>623</v>
      </c>
      <c r="AA115">
        <v>616</v>
      </c>
      <c r="AB115">
        <v>1342</v>
      </c>
      <c r="AC115">
        <v>13.180723190307617</v>
      </c>
      <c r="AD115">
        <v>0</v>
      </c>
      <c r="AE115">
        <v>0</v>
      </c>
      <c r="AF115">
        <v>0</v>
      </c>
      <c r="AG115">
        <v>5.4</v>
      </c>
      <c r="AH115">
        <v>0</v>
      </c>
      <c r="AI115">
        <v>21.5</v>
      </c>
      <c r="AJ115">
        <v>0.93</v>
      </c>
      <c r="AK115">
        <v>0.65</v>
      </c>
      <c r="AL115">
        <v>1.1000000000000001</v>
      </c>
      <c r="AM115">
        <v>64.8</v>
      </c>
      <c r="AN115">
        <v>265.5</v>
      </c>
      <c r="AO115">
        <v>50.2</v>
      </c>
      <c r="AP115">
        <v>13.9</v>
      </c>
      <c r="AQ115">
        <v>121</v>
      </c>
      <c r="AR115">
        <v>110</v>
      </c>
      <c r="AS115">
        <v>825</v>
      </c>
      <c r="AT115">
        <v>2.6669999999999998</v>
      </c>
      <c r="AU115">
        <v>9111</v>
      </c>
      <c r="AV115" s="48">
        <v>9593.1677018633545</v>
      </c>
      <c r="AW115" s="48">
        <v>9914.1494435612076</v>
      </c>
      <c r="AX115">
        <v>0</v>
      </c>
      <c r="AY115">
        <v>115.97148895263672</v>
      </c>
      <c r="AZ115">
        <v>0</v>
      </c>
      <c r="BA115">
        <v>0</v>
      </c>
      <c r="BB115">
        <v>0</v>
      </c>
      <c r="BC115">
        <v>0</v>
      </c>
      <c r="BD115">
        <v>1</v>
      </c>
      <c r="BE115">
        <v>63.725490570068359</v>
      </c>
      <c r="BF115">
        <v>100</v>
      </c>
      <c r="BG115">
        <v>1119.496826171875</v>
      </c>
      <c r="BH115">
        <v>13151.25390625</v>
      </c>
      <c r="BI115">
        <v>14577.9951171875</v>
      </c>
      <c r="BJ115">
        <v>3.9996893405914307</v>
      </c>
      <c r="BK115">
        <v>-1.9471299648284912</v>
      </c>
      <c r="BL115">
        <v>28.571428298950195</v>
      </c>
      <c r="BM115">
        <v>2.8571429252624512</v>
      </c>
      <c r="BN115">
        <v>175</v>
      </c>
      <c r="BO115">
        <v>-0.81293161511421208</v>
      </c>
      <c r="BP115">
        <v>18299.41015625</v>
      </c>
      <c r="BQ115">
        <v>59.296432495117188</v>
      </c>
      <c r="BS115">
        <v>0.57996892929077148</v>
      </c>
      <c r="BT115">
        <v>7.7639751136302948E-2</v>
      </c>
      <c r="BU115">
        <v>1.0481365919113159</v>
      </c>
      <c r="BV115">
        <v>119.95341491699219</v>
      </c>
      <c r="BW115">
        <v>269.40994262695313</v>
      </c>
      <c r="BX115">
        <v>0</v>
      </c>
      <c r="BY115">
        <v>1</v>
      </c>
      <c r="BZ115">
        <v>9446.541015625</v>
      </c>
      <c r="CA115">
        <v>8522.0126953125</v>
      </c>
      <c r="CB115">
        <v>1.3975155353546143</v>
      </c>
      <c r="CC115">
        <v>11.723602294921875</v>
      </c>
      <c r="CD115">
        <v>38.888889312744141</v>
      </c>
      <c r="CE115">
        <v>3.9735100269317627</v>
      </c>
      <c r="CF115">
        <v>14.238410949707031</v>
      </c>
      <c r="CG115">
        <v>0</v>
      </c>
      <c r="CH115">
        <v>0.99337750673294067</v>
      </c>
      <c r="CI115">
        <v>10364.9970703125</v>
      </c>
      <c r="CJ115" s="48">
        <v>314</v>
      </c>
      <c r="CK115" s="25">
        <f>ABS(J115-'PO_valitsin (FI)'!$D$8)</f>
        <v>1</v>
      </c>
      <c r="CR115" s="67">
        <f>ABS(Q115-'PO_valitsin (FI)'!$E$8)</f>
        <v>41.100000000000009</v>
      </c>
      <c r="EN115" s="7">
        <f>ABS(BO115-'PO_valitsin (FI)'!$F$8)</f>
        <v>1.0747085392475129</v>
      </c>
      <c r="EO115" s="7">
        <f>ABS(BP115-'PO_valitsin (FI)'!$G$8)</f>
        <v>4774.986328125</v>
      </c>
      <c r="ES115" s="7">
        <f>ABS(BT115-'PO_valitsin (FI)'!$H$8)</f>
        <v>0.11052414029836655</v>
      </c>
      <c r="FI115" s="7">
        <f>ABS(CJ115-'PO_valitsin (FI)'!$J$8)</f>
        <v>1617</v>
      </c>
      <c r="FJ115" s="3">
        <f>IF($B115='PO_valitsin (FI)'!$C$8,100000,PO!CK115/PO!J$297*'PO_valitsin (FI)'!D$5)</f>
        <v>4.5768934064516646E-2</v>
      </c>
      <c r="FQ115" s="3">
        <f>IF($B115='PO_valitsin (FI)'!$C$8,100000,PO!CR115/PO!Q$297*'PO_valitsin (FI)'!E$5)</f>
        <v>0.19438736013383964</v>
      </c>
      <c r="HM115" s="3">
        <f>IF($B115='PO_valitsin (FI)'!$C$8,100000,PO!EN115/PO!BO$297*'PO_valitsin (FI)'!F$5)</f>
        <v>8.9098130551696339E-2</v>
      </c>
      <c r="HN115" s="3">
        <f>IF($B115='PO_valitsin (FI)'!$C$8,100000,PO!EO115/PO!BP$297*'PO_valitsin (FI)'!G$5)</f>
        <v>0.16889314143615455</v>
      </c>
      <c r="HR115" s="3">
        <f>IF($B115='PO_valitsin (FI)'!$C$8,100000,PO!ES115/PO!BT$297*'PO_valitsin (FI)'!H$5)</f>
        <v>1.6502755658159906E-2</v>
      </c>
      <c r="IF115" s="3">
        <f>IF($B115='PO_valitsin (FI)'!$C$8,100000,PO!FG115/PO!CH$297*'PO_valitsin (FI)'!I$5)</f>
        <v>0</v>
      </c>
      <c r="IH115" s="3">
        <f>IF($B115='PO_valitsin (FI)'!$C$8,100000,PO!FI115/PO!CJ$297*'PO_valitsin (FI)'!J$5)</f>
        <v>0.15765174546462019</v>
      </c>
      <c r="II115" s="49">
        <f t="shared" si="4"/>
        <v>0.67230207860898727</v>
      </c>
      <c r="IJ115" s="13">
        <f t="shared" si="5"/>
        <v>113</v>
      </c>
      <c r="IK115" s="14">
        <f t="shared" si="7"/>
        <v>1.1299999999999975E-8</v>
      </c>
      <c r="IL115" s="68" t="str">
        <f t="shared" si="6"/>
        <v>Kärsämäki</v>
      </c>
    </row>
    <row r="116" spans="1:246" x14ac:dyDescent="0.2">
      <c r="A116">
        <v>2019</v>
      </c>
      <c r="B116" t="s">
        <v>111</v>
      </c>
      <c r="C116" t="s">
        <v>431</v>
      </c>
      <c r="D116" t="s">
        <v>111</v>
      </c>
      <c r="E116" t="s">
        <v>112</v>
      </c>
      <c r="F116" t="s">
        <v>113</v>
      </c>
      <c r="G116" t="s">
        <v>114</v>
      </c>
      <c r="H116" t="s">
        <v>143</v>
      </c>
      <c r="I116" t="s">
        <v>144</v>
      </c>
      <c r="J116">
        <v>44.099998474121094</v>
      </c>
      <c r="K116">
        <v>459.5</v>
      </c>
      <c r="L116">
        <v>149.80000305175781</v>
      </c>
      <c r="M116">
        <v>119823</v>
      </c>
      <c r="N116">
        <v>260.79998779296875</v>
      </c>
      <c r="O116">
        <v>-0.10000000149011612</v>
      </c>
      <c r="P116">
        <v>-114</v>
      </c>
      <c r="Q116">
        <v>97.600000000000009</v>
      </c>
      <c r="R116">
        <v>14.4</v>
      </c>
      <c r="S116">
        <v>254</v>
      </c>
      <c r="T116">
        <v>1</v>
      </c>
      <c r="U116">
        <v>3967.2</v>
      </c>
      <c r="V116">
        <v>12.18</v>
      </c>
      <c r="W116">
        <v>975</v>
      </c>
      <c r="X116">
        <v>42</v>
      </c>
      <c r="Y116">
        <v>548</v>
      </c>
      <c r="Z116">
        <v>148</v>
      </c>
      <c r="AA116">
        <v>572</v>
      </c>
      <c r="AB116">
        <v>2489</v>
      </c>
      <c r="AC116">
        <v>19.171131134033203</v>
      </c>
      <c r="AD116">
        <v>0.9</v>
      </c>
      <c r="AE116">
        <v>0.9</v>
      </c>
      <c r="AF116">
        <v>1.7</v>
      </c>
      <c r="AG116">
        <v>3.7</v>
      </c>
      <c r="AH116">
        <v>0</v>
      </c>
      <c r="AI116">
        <v>20.75</v>
      </c>
      <c r="AJ116">
        <v>1.35</v>
      </c>
      <c r="AK116">
        <v>0.6</v>
      </c>
      <c r="AL116">
        <v>1.35</v>
      </c>
      <c r="AM116">
        <v>54.9</v>
      </c>
      <c r="AN116">
        <v>351.4</v>
      </c>
      <c r="AO116">
        <v>43.3</v>
      </c>
      <c r="AP116">
        <v>29</v>
      </c>
      <c r="AQ116">
        <v>76</v>
      </c>
      <c r="AR116">
        <v>14</v>
      </c>
      <c r="AS116">
        <v>369</v>
      </c>
      <c r="AT116">
        <v>5</v>
      </c>
      <c r="AU116">
        <v>3328</v>
      </c>
      <c r="AV116" s="48">
        <v>9250.410526315789</v>
      </c>
      <c r="AW116" s="48">
        <v>9272.6757779249037</v>
      </c>
      <c r="AX116">
        <v>1</v>
      </c>
      <c r="AY116">
        <v>98.674102783203125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94.674217224121094</v>
      </c>
      <c r="BF116">
        <v>70.332733154296875</v>
      </c>
      <c r="BG116">
        <v>1120.4912109375</v>
      </c>
      <c r="BH116">
        <v>14281.1806640625</v>
      </c>
      <c r="BI116">
        <v>19138.962890625</v>
      </c>
      <c r="BJ116">
        <v>2.9850153923034668</v>
      </c>
      <c r="BK116">
        <v>-3.8691432476043701</v>
      </c>
      <c r="BL116">
        <v>24.729024887084961</v>
      </c>
      <c r="BM116">
        <v>-12.051281929016113</v>
      </c>
      <c r="BN116">
        <v>480.16665649414063</v>
      </c>
      <c r="BO116">
        <v>1.0546108089387416</v>
      </c>
      <c r="BP116">
        <v>23526.630859375</v>
      </c>
      <c r="BQ116">
        <v>28.969419479370117</v>
      </c>
      <c r="BS116">
        <v>0.50515341758728027</v>
      </c>
      <c r="BT116">
        <v>0.39141067862510681</v>
      </c>
      <c r="BU116">
        <v>7.2398452758789063</v>
      </c>
      <c r="BV116">
        <v>255.96922302246094</v>
      </c>
      <c r="BW116">
        <v>580.481201171875</v>
      </c>
      <c r="BX116">
        <v>1</v>
      </c>
      <c r="BY116">
        <v>4</v>
      </c>
      <c r="BZ116">
        <v>10507.291015625</v>
      </c>
      <c r="CA116">
        <v>7840.3681640625</v>
      </c>
      <c r="CB116">
        <v>0.85876667499542236</v>
      </c>
      <c r="CC116">
        <v>7.8749489784240723</v>
      </c>
      <c r="CD116">
        <v>98.153549194335938</v>
      </c>
      <c r="CE116">
        <v>10.597710609436035</v>
      </c>
      <c r="CF116">
        <v>15.292496681213379</v>
      </c>
      <c r="CG116">
        <v>0.4980924129486084</v>
      </c>
      <c r="CH116">
        <v>1.4412887096405029</v>
      </c>
      <c r="CI116">
        <v>9480.3271484375</v>
      </c>
      <c r="CJ116" s="48">
        <v>10432</v>
      </c>
      <c r="CK116" s="25">
        <f>ABS(J116-'PO_valitsin (FI)'!$D$8)</f>
        <v>0.10000228881835938</v>
      </c>
      <c r="CR116" s="67">
        <f>ABS(Q116-'PO_valitsin (FI)'!$E$8)</f>
        <v>9.7999999999999972</v>
      </c>
      <c r="EN116" s="7">
        <f>ABS(BO116-'PO_valitsin (FI)'!$F$8)</f>
        <v>0.79283388480544081</v>
      </c>
      <c r="EO116" s="7">
        <f>ABS(BP116-'PO_valitsin (FI)'!$G$8)</f>
        <v>452.234375</v>
      </c>
      <c r="ES116" s="7">
        <f>ABS(BT116-'PO_valitsin (FI)'!$H$8)</f>
        <v>0.20324678719043732</v>
      </c>
      <c r="FI116" s="7">
        <f>ABS(CJ116-'PO_valitsin (FI)'!$J$8)</f>
        <v>8501</v>
      </c>
      <c r="FJ116" s="3">
        <f>IF($B116='PO_valitsin (FI)'!$C$8,100000,PO!CK116/PO!J$297*'PO_valitsin (FI)'!D$5)</f>
        <v>4.5769981632282405E-3</v>
      </c>
      <c r="FQ116" s="3">
        <f>IF($B116='PO_valitsin (FI)'!$C$8,100000,PO!CR116/PO!Q$297*'PO_valitsin (FI)'!E$5)</f>
        <v>4.6350270786170988E-2</v>
      </c>
      <c r="HM116" s="3">
        <f>IF($B116='PO_valitsin (FI)'!$C$8,100000,PO!EN116/PO!BO$297*'PO_valitsin (FI)'!F$5)</f>
        <v>6.5729464682270325E-2</v>
      </c>
      <c r="HN116" s="3">
        <f>IF($B116='PO_valitsin (FI)'!$C$8,100000,PO!EO116/PO!BP$297*'PO_valitsin (FI)'!G$5)</f>
        <v>1.5995707424183957E-2</v>
      </c>
      <c r="HR116" s="3">
        <f>IF($B116='PO_valitsin (FI)'!$C$8,100000,PO!ES116/PO!BT$297*'PO_valitsin (FI)'!H$5)</f>
        <v>3.0347506510841265E-2</v>
      </c>
      <c r="IF116" s="3">
        <f>IF($B116='PO_valitsin (FI)'!$C$8,100000,PO!FG116/PO!CH$297*'PO_valitsin (FI)'!I$5)</f>
        <v>0</v>
      </c>
      <c r="IH116" s="3">
        <f>IF($B116='PO_valitsin (FI)'!$C$8,100000,PO!FI116/PO!CJ$297*'PO_valitsin (FI)'!J$5)</f>
        <v>0.8288172468736773</v>
      </c>
      <c r="II116" s="49">
        <f t="shared" si="4"/>
        <v>0.99181720584037214</v>
      </c>
      <c r="IJ116" s="13">
        <f t="shared" si="5"/>
        <v>192</v>
      </c>
      <c r="IK116" s="14">
        <f t="shared" si="7"/>
        <v>1.1399999999999975E-8</v>
      </c>
      <c r="IL116" s="68" t="str">
        <f t="shared" si="6"/>
        <v>Lahti</v>
      </c>
    </row>
    <row r="117" spans="1:246" x14ac:dyDescent="0.2">
      <c r="A117">
        <v>2019</v>
      </c>
      <c r="B117" t="s">
        <v>432</v>
      </c>
      <c r="C117" t="s">
        <v>433</v>
      </c>
      <c r="D117" t="s">
        <v>394</v>
      </c>
      <c r="E117" t="s">
        <v>269</v>
      </c>
      <c r="F117" t="s">
        <v>333</v>
      </c>
      <c r="G117" t="s">
        <v>334</v>
      </c>
      <c r="H117" t="s">
        <v>89</v>
      </c>
      <c r="I117" t="s">
        <v>90</v>
      </c>
      <c r="J117">
        <v>42.700000762939453</v>
      </c>
      <c r="K117">
        <v>505.16000366210938</v>
      </c>
      <c r="L117">
        <v>133.69999694824219</v>
      </c>
      <c r="M117">
        <v>8017</v>
      </c>
      <c r="N117">
        <v>15.899999618530273</v>
      </c>
      <c r="O117">
        <v>-0.5</v>
      </c>
      <c r="P117">
        <v>-24</v>
      </c>
      <c r="Q117">
        <v>82.4</v>
      </c>
      <c r="R117">
        <v>7.3000000000000007</v>
      </c>
      <c r="S117">
        <v>200</v>
      </c>
      <c r="T117">
        <v>0</v>
      </c>
      <c r="U117">
        <v>3832.5</v>
      </c>
      <c r="V117">
        <v>11.43</v>
      </c>
      <c r="W117">
        <v>391</v>
      </c>
      <c r="X117">
        <v>383</v>
      </c>
      <c r="Y117">
        <v>485</v>
      </c>
      <c r="Z117">
        <v>227</v>
      </c>
      <c r="AA117">
        <v>625</v>
      </c>
      <c r="AB117">
        <v>1600</v>
      </c>
      <c r="AC117">
        <v>17.149999618530273</v>
      </c>
      <c r="AD117">
        <v>0</v>
      </c>
      <c r="AE117">
        <v>0</v>
      </c>
      <c r="AF117">
        <v>0</v>
      </c>
      <c r="AG117">
        <v>5.7</v>
      </c>
      <c r="AH117">
        <v>0</v>
      </c>
      <c r="AI117">
        <v>21.75</v>
      </c>
      <c r="AJ117">
        <v>1</v>
      </c>
      <c r="AK117">
        <v>0.6</v>
      </c>
      <c r="AL117">
        <v>1</v>
      </c>
      <c r="AM117">
        <v>68.099999999999994</v>
      </c>
      <c r="AN117">
        <v>358.8</v>
      </c>
      <c r="AO117">
        <v>42.2</v>
      </c>
      <c r="AP117">
        <v>30</v>
      </c>
      <c r="AQ117">
        <v>28</v>
      </c>
      <c r="AR117">
        <v>38</v>
      </c>
      <c r="AS117">
        <v>663</v>
      </c>
      <c r="AT117">
        <v>3</v>
      </c>
      <c r="AU117">
        <v>4939</v>
      </c>
      <c r="AV117" s="48">
        <v>8208.2111436950145</v>
      </c>
      <c r="AW117" s="48">
        <v>7956.2321598477638</v>
      </c>
      <c r="AX117">
        <v>1</v>
      </c>
      <c r="AY117">
        <v>23.749042510986328</v>
      </c>
      <c r="AZ117">
        <v>0</v>
      </c>
      <c r="BA117">
        <v>0</v>
      </c>
      <c r="BB117">
        <v>0</v>
      </c>
      <c r="BC117">
        <v>0</v>
      </c>
      <c r="BD117">
        <v>1</v>
      </c>
      <c r="BE117">
        <v>57.142856597900391</v>
      </c>
      <c r="BF117">
        <v>92.147804260253906</v>
      </c>
      <c r="BG117">
        <v>602.38909912109375</v>
      </c>
      <c r="BH117">
        <v>9830.4541015625</v>
      </c>
      <c r="BI117">
        <v>11276.330078125</v>
      </c>
      <c r="BJ117">
        <v>4.9777474403381348</v>
      </c>
      <c r="BK117">
        <v>-6.081782341003418</v>
      </c>
      <c r="BL117">
        <v>20</v>
      </c>
      <c r="BM117">
        <v>-10.15625</v>
      </c>
      <c r="BN117">
        <v>1041</v>
      </c>
      <c r="BO117">
        <v>2.8609018325805664</v>
      </c>
      <c r="BP117">
        <v>23504.060546875</v>
      </c>
      <c r="BQ117">
        <v>33.661636352539063</v>
      </c>
      <c r="BS117">
        <v>0.68479478359222412</v>
      </c>
      <c r="BT117">
        <v>1.0477734804153442</v>
      </c>
      <c r="BU117">
        <v>1.5342397689819336</v>
      </c>
      <c r="BV117">
        <v>53.1370849609375</v>
      </c>
      <c r="BW117">
        <v>251.46563720703125</v>
      </c>
      <c r="BX117">
        <v>0</v>
      </c>
      <c r="BY117">
        <v>1</v>
      </c>
      <c r="BZ117">
        <v>7679.1806640625</v>
      </c>
      <c r="CA117">
        <v>6694.5390625</v>
      </c>
      <c r="CB117">
        <v>1.4344518184661865</v>
      </c>
      <c r="CC117">
        <v>11.812398910522461</v>
      </c>
      <c r="CD117">
        <v>81.739128112792969</v>
      </c>
      <c r="CE117">
        <v>9.9260826110839844</v>
      </c>
      <c r="CF117">
        <v>14.466736793518066</v>
      </c>
      <c r="CG117">
        <v>0</v>
      </c>
      <c r="CH117">
        <v>2.0063357353210449</v>
      </c>
      <c r="CI117">
        <v>8715.908203125</v>
      </c>
      <c r="CJ117" s="48">
        <v>1041</v>
      </c>
      <c r="CK117" s="25">
        <f>ABS(J117-'PO_valitsin (FI)'!$D$8)</f>
        <v>1.5</v>
      </c>
      <c r="CR117" s="67">
        <f>ABS(Q117-'PO_valitsin (FI)'!$E$8)</f>
        <v>5.4000000000000057</v>
      </c>
      <c r="EN117" s="7">
        <f>ABS(BO117-'PO_valitsin (FI)'!$F$8)</f>
        <v>2.5991249084472656</v>
      </c>
      <c r="EO117" s="7">
        <f>ABS(BP117-'PO_valitsin (FI)'!$G$8)</f>
        <v>429.6640625</v>
      </c>
      <c r="ES117" s="7">
        <f>ABS(BT117-'PO_valitsin (FI)'!$H$8)</f>
        <v>0.85960958898067474</v>
      </c>
      <c r="FI117" s="7">
        <f>ABS(CJ117-'PO_valitsin (FI)'!$J$8)</f>
        <v>890</v>
      </c>
      <c r="FJ117" s="3">
        <f>IF($B117='PO_valitsin (FI)'!$C$8,100000,PO!CK117/PO!J$297*'PO_valitsin (FI)'!D$5)</f>
        <v>6.8653401096774966E-2</v>
      </c>
      <c r="FQ117" s="3">
        <f>IF($B117='PO_valitsin (FI)'!$C$8,100000,PO!CR117/PO!Q$297*'PO_valitsin (FI)'!E$5)</f>
        <v>2.5539945127073842E-2</v>
      </c>
      <c r="HM117" s="3">
        <f>IF($B117='PO_valitsin (FI)'!$C$8,100000,PO!EN117/PO!BO$297*'PO_valitsin (FI)'!F$5)</f>
        <v>0.21547904567236942</v>
      </c>
      <c r="HN117" s="3">
        <f>IF($B117='PO_valitsin (FI)'!$C$8,100000,PO!EO117/PO!BP$297*'PO_valitsin (FI)'!G$5)</f>
        <v>1.5197386608296393E-2</v>
      </c>
      <c r="HR117" s="3">
        <f>IF($B117='PO_valitsin (FI)'!$C$8,100000,PO!ES117/PO!BT$297*'PO_valitsin (FI)'!H$5)</f>
        <v>0.12835138975126684</v>
      </c>
      <c r="IF117" s="3">
        <f>IF($B117='PO_valitsin (FI)'!$C$8,100000,PO!FG117/PO!CH$297*'PO_valitsin (FI)'!I$5)</f>
        <v>0</v>
      </c>
      <c r="IH117" s="3">
        <f>IF($B117='PO_valitsin (FI)'!$C$8,100000,PO!FI117/PO!CJ$297*'PO_valitsin (FI)'!J$5)</f>
        <v>8.6771832692338874E-2</v>
      </c>
      <c r="II117" s="49">
        <f t="shared" si="4"/>
        <v>0.53999301244812026</v>
      </c>
      <c r="IJ117" s="13">
        <f t="shared" si="5"/>
        <v>73</v>
      </c>
      <c r="IK117" s="14">
        <f t="shared" si="7"/>
        <v>1.1499999999999974E-8</v>
      </c>
      <c r="IL117" s="68" t="str">
        <f t="shared" si="6"/>
        <v>Laihia</v>
      </c>
    </row>
    <row r="118" spans="1:246" x14ac:dyDescent="0.2">
      <c r="A118">
        <v>2019</v>
      </c>
      <c r="B118" t="s">
        <v>434</v>
      </c>
      <c r="C118" t="s">
        <v>435</v>
      </c>
      <c r="D118" t="s">
        <v>420</v>
      </c>
      <c r="E118" t="s">
        <v>421</v>
      </c>
      <c r="F118" t="s">
        <v>125</v>
      </c>
      <c r="G118" t="s">
        <v>126</v>
      </c>
      <c r="H118" t="s">
        <v>89</v>
      </c>
      <c r="I118" t="s">
        <v>90</v>
      </c>
      <c r="J118">
        <v>44.400001525878906</v>
      </c>
      <c r="K118">
        <v>531.8499755859375</v>
      </c>
      <c r="L118">
        <v>125.19999694824219</v>
      </c>
      <c r="M118">
        <v>8588</v>
      </c>
      <c r="N118">
        <v>16.100000381469727</v>
      </c>
      <c r="O118">
        <v>-0.69999998807907104</v>
      </c>
      <c r="P118">
        <v>-78</v>
      </c>
      <c r="Q118">
        <v>70.100000000000009</v>
      </c>
      <c r="R118">
        <v>5</v>
      </c>
      <c r="S118">
        <v>229</v>
      </c>
      <c r="T118">
        <v>0</v>
      </c>
      <c r="U118">
        <v>3533.5</v>
      </c>
      <c r="V118">
        <v>12.51</v>
      </c>
      <c r="W118">
        <v>682</v>
      </c>
      <c r="X118">
        <v>427</v>
      </c>
      <c r="Y118">
        <v>379</v>
      </c>
      <c r="Z118">
        <v>740</v>
      </c>
      <c r="AA118">
        <v>636</v>
      </c>
      <c r="AB118">
        <v>2613</v>
      </c>
      <c r="AC118">
        <v>16.019355773925781</v>
      </c>
      <c r="AD118">
        <v>0</v>
      </c>
      <c r="AE118">
        <v>0</v>
      </c>
      <c r="AF118">
        <v>0</v>
      </c>
      <c r="AG118">
        <v>6.1</v>
      </c>
      <c r="AH118">
        <v>0</v>
      </c>
      <c r="AI118">
        <v>20.75</v>
      </c>
      <c r="AJ118">
        <v>0.93</v>
      </c>
      <c r="AK118">
        <v>0.41</v>
      </c>
      <c r="AL118">
        <v>1</v>
      </c>
      <c r="AM118">
        <v>63.7</v>
      </c>
      <c r="AN118">
        <v>289.89999999999998</v>
      </c>
      <c r="AO118">
        <v>46.7</v>
      </c>
      <c r="AP118">
        <v>20.100000000000001</v>
      </c>
      <c r="AQ118">
        <v>89</v>
      </c>
      <c r="AR118">
        <v>48</v>
      </c>
      <c r="AS118">
        <v>427</v>
      </c>
      <c r="AT118">
        <v>5</v>
      </c>
      <c r="AU118">
        <v>2868</v>
      </c>
      <c r="AV118" s="48">
        <v>10996.266666666666</v>
      </c>
      <c r="AW118" s="48">
        <v>10878.900052882072</v>
      </c>
      <c r="AX118">
        <v>0</v>
      </c>
      <c r="AY118">
        <v>56.843357086181641</v>
      </c>
      <c r="AZ118">
        <v>0</v>
      </c>
      <c r="BA118">
        <v>0</v>
      </c>
      <c r="BB118">
        <v>0</v>
      </c>
      <c r="BC118">
        <v>0</v>
      </c>
      <c r="BD118">
        <v>1</v>
      </c>
      <c r="BE118">
        <v>79.494384765625</v>
      </c>
      <c r="BF118">
        <v>85.990341186523438</v>
      </c>
      <c r="BG118">
        <v>19.891500473022461</v>
      </c>
      <c r="BH118">
        <v>12377.1865234375</v>
      </c>
      <c r="BI118">
        <v>14875.333984375</v>
      </c>
      <c r="BJ118">
        <v>4.1017813682556152</v>
      </c>
      <c r="BK118">
        <v>5.818079948425293</v>
      </c>
      <c r="BL118">
        <v>28.205127716064453</v>
      </c>
      <c r="BM118">
        <v>10.679611206054688</v>
      </c>
      <c r="BN118">
        <v>139</v>
      </c>
      <c r="BO118">
        <v>-0.42137781381607053</v>
      </c>
      <c r="BP118">
        <v>22670.978515625</v>
      </c>
      <c r="BQ118">
        <v>39.977916717529297</v>
      </c>
      <c r="BS118">
        <v>0.67128551006317139</v>
      </c>
      <c r="BT118">
        <v>0.40754541754722595</v>
      </c>
      <c r="BU118">
        <v>7.4173264503479004</v>
      </c>
      <c r="BV118">
        <v>112.13320922851563</v>
      </c>
      <c r="BW118">
        <v>342.45458984375</v>
      </c>
      <c r="BX118">
        <v>0</v>
      </c>
      <c r="BY118">
        <v>1</v>
      </c>
      <c r="BZ118">
        <v>9475.587890625</v>
      </c>
      <c r="CA118">
        <v>7884.267578125</v>
      </c>
      <c r="CB118">
        <v>1.3274335861206055</v>
      </c>
      <c r="CC118">
        <v>9.7345132827758789</v>
      </c>
      <c r="CD118">
        <v>81.578948974609375</v>
      </c>
      <c r="CE118">
        <v>11.124402046203613</v>
      </c>
      <c r="CF118">
        <v>14.712918281555176</v>
      </c>
      <c r="CG118">
        <v>1.5550239086151123</v>
      </c>
      <c r="CH118">
        <v>3.1100478172302246</v>
      </c>
      <c r="CI118">
        <v>11063.88671875</v>
      </c>
      <c r="CJ118" s="48">
        <v>942</v>
      </c>
      <c r="CK118" s="25">
        <f>ABS(J118-'PO_valitsin (FI)'!$D$8)</f>
        <v>0.20000076293945313</v>
      </c>
      <c r="CR118" s="67">
        <f>ABS(Q118-'PO_valitsin (FI)'!$E$8)</f>
        <v>17.700000000000003</v>
      </c>
      <c r="EN118" s="7">
        <f>ABS(BO118-'PO_valitsin (FI)'!$F$8)</f>
        <v>0.68315473794937132</v>
      </c>
      <c r="EO118" s="7">
        <f>ABS(BP118-'PO_valitsin (FI)'!$G$8)</f>
        <v>403.41796875</v>
      </c>
      <c r="ES118" s="7">
        <f>ABS(BT118-'PO_valitsin (FI)'!$H$8)</f>
        <v>0.21938152611255646</v>
      </c>
      <c r="FI118" s="7">
        <f>ABS(CJ118-'PO_valitsin (FI)'!$J$8)</f>
        <v>989</v>
      </c>
      <c r="FJ118" s="3">
        <f>IF($B118='PO_valitsin (FI)'!$C$8,100000,PO!CK118/PO!J$297*'PO_valitsin (FI)'!D$5)</f>
        <v>9.1538217318288539E-3</v>
      </c>
      <c r="FQ118" s="3">
        <f>IF($B118='PO_valitsin (FI)'!$C$8,100000,PO!CR118/PO!Q$297*'PO_valitsin (FI)'!E$5)</f>
        <v>8.3714264583186412E-2</v>
      </c>
      <c r="HM118" s="3">
        <f>IF($B118='PO_valitsin (FI)'!$C$8,100000,PO!EN118/PO!BO$297*'PO_valitsin (FI)'!F$5)</f>
        <v>5.6636574295242208E-2</v>
      </c>
      <c r="HN118" s="3">
        <f>IF($B118='PO_valitsin (FI)'!$C$8,100000,PO!EO118/PO!BP$297*'PO_valitsin (FI)'!G$5)</f>
        <v>1.4269051966214611E-2</v>
      </c>
      <c r="HR118" s="3">
        <f>IF($B118='PO_valitsin (FI)'!$C$8,100000,PO!ES118/PO!BT$297*'PO_valitsin (FI)'!H$5)</f>
        <v>3.2756642228351743E-2</v>
      </c>
      <c r="IF118" s="3">
        <f>IF($B118='PO_valitsin (FI)'!$C$8,100000,PO!FG118/PO!CH$297*'PO_valitsin (FI)'!I$5)</f>
        <v>0</v>
      </c>
      <c r="IH118" s="3">
        <f>IF($B118='PO_valitsin (FI)'!$C$8,100000,PO!FI118/PO!CJ$297*'PO_valitsin (FI)'!J$5)</f>
        <v>9.6423980373846224E-2</v>
      </c>
      <c r="II118" s="49">
        <f t="shared" si="4"/>
        <v>0.2929543467786701</v>
      </c>
      <c r="IJ118" s="13">
        <f t="shared" si="5"/>
        <v>13</v>
      </c>
      <c r="IK118" s="14">
        <f t="shared" si="7"/>
        <v>1.1599999999999973E-8</v>
      </c>
      <c r="IL118" s="68" t="str">
        <f t="shared" si="6"/>
        <v>Laitila</v>
      </c>
    </row>
    <row r="119" spans="1:246" x14ac:dyDescent="0.2">
      <c r="A119">
        <v>2019</v>
      </c>
      <c r="B119" t="s">
        <v>436</v>
      </c>
      <c r="C119" t="s">
        <v>437</v>
      </c>
      <c r="D119" t="s">
        <v>438</v>
      </c>
      <c r="E119" t="s">
        <v>110</v>
      </c>
      <c r="F119" t="s">
        <v>119</v>
      </c>
      <c r="G119" t="s">
        <v>120</v>
      </c>
      <c r="H119" t="s">
        <v>103</v>
      </c>
      <c r="I119" t="s">
        <v>104</v>
      </c>
      <c r="J119">
        <v>47.799999237060547</v>
      </c>
      <c r="K119">
        <v>329.8800048828125</v>
      </c>
      <c r="L119">
        <v>146.30000305175781</v>
      </c>
      <c r="M119">
        <v>2606</v>
      </c>
      <c r="N119">
        <v>7.9000000953674316</v>
      </c>
      <c r="O119">
        <v>-2.2000000476837158</v>
      </c>
      <c r="P119">
        <v>-29</v>
      </c>
      <c r="Q119">
        <v>28.900000000000002</v>
      </c>
      <c r="R119">
        <v>8.4</v>
      </c>
      <c r="S119">
        <v>136</v>
      </c>
      <c r="T119">
        <v>0</v>
      </c>
      <c r="U119">
        <v>3392.2</v>
      </c>
      <c r="V119">
        <v>16.3</v>
      </c>
      <c r="W119">
        <v>476</v>
      </c>
      <c r="X119">
        <v>1095</v>
      </c>
      <c r="Y119">
        <v>524</v>
      </c>
      <c r="Z119">
        <v>1420</v>
      </c>
      <c r="AA119">
        <v>845</v>
      </c>
      <c r="AB119">
        <v>885</v>
      </c>
      <c r="AC119">
        <v>8.2105264663696289</v>
      </c>
      <c r="AD119">
        <v>0</v>
      </c>
      <c r="AE119">
        <v>0</v>
      </c>
      <c r="AF119">
        <v>0</v>
      </c>
      <c r="AG119">
        <v>7.3</v>
      </c>
      <c r="AH119">
        <v>0</v>
      </c>
      <c r="AI119">
        <v>20.5</v>
      </c>
      <c r="AJ119">
        <v>1</v>
      </c>
      <c r="AK119">
        <v>0.5</v>
      </c>
      <c r="AL119">
        <v>1.1000000000000001</v>
      </c>
      <c r="AM119">
        <v>74.8</v>
      </c>
      <c r="AN119">
        <v>281.7</v>
      </c>
      <c r="AO119">
        <v>43</v>
      </c>
      <c r="AP119">
        <v>20.3</v>
      </c>
      <c r="AQ119">
        <v>86</v>
      </c>
      <c r="AR119">
        <v>74</v>
      </c>
      <c r="AS119">
        <v>441</v>
      </c>
      <c r="AT119">
        <v>4</v>
      </c>
      <c r="AU119">
        <v>8043</v>
      </c>
      <c r="AV119" s="48">
        <v>10276.762402088772</v>
      </c>
      <c r="AW119" s="48">
        <v>10940.17094017094</v>
      </c>
      <c r="AX119">
        <v>0</v>
      </c>
      <c r="AY119">
        <v>86.053268432617188</v>
      </c>
      <c r="AZ119">
        <v>0</v>
      </c>
      <c r="BA119">
        <v>0</v>
      </c>
      <c r="BB119">
        <v>0</v>
      </c>
      <c r="BC119">
        <v>0</v>
      </c>
      <c r="BD119">
        <v>1</v>
      </c>
      <c r="BE119">
        <v>81.188117980957031</v>
      </c>
      <c r="BF119">
        <v>100</v>
      </c>
      <c r="BG119">
        <v>800</v>
      </c>
      <c r="BH119">
        <v>15904.1396484375</v>
      </c>
      <c r="BI119">
        <v>17260.84375</v>
      </c>
      <c r="BJ119">
        <v>3.8749041557312012</v>
      </c>
      <c r="BK119">
        <v>13.447928428649902</v>
      </c>
      <c r="BL119">
        <v>29.069766998291016</v>
      </c>
      <c r="BM119">
        <v>-90.336135864257813</v>
      </c>
      <c r="BN119">
        <v>70</v>
      </c>
      <c r="BO119">
        <v>3.620013952255249</v>
      </c>
      <c r="BP119">
        <v>22138.841796875</v>
      </c>
      <c r="BQ119">
        <v>44.976478576660156</v>
      </c>
      <c r="BS119">
        <v>0.71143513917922974</v>
      </c>
      <c r="BT119">
        <v>30.39140510559082</v>
      </c>
      <c r="BU119">
        <v>5.2954721450805664</v>
      </c>
      <c r="BV119">
        <v>83.269378662109375</v>
      </c>
      <c r="BW119">
        <v>189.94627380371094</v>
      </c>
      <c r="BX119">
        <v>0</v>
      </c>
      <c r="BY119">
        <v>0</v>
      </c>
      <c r="BZ119">
        <v>12911.111328125</v>
      </c>
      <c r="CA119">
        <v>11896.2958984375</v>
      </c>
      <c r="CB119">
        <v>0.88257867097854614</v>
      </c>
      <c r="CC119">
        <v>6.6768994331359863</v>
      </c>
      <c r="CD119">
        <v>65.217391967773438</v>
      </c>
      <c r="CE119">
        <v>7.4712643623352051</v>
      </c>
      <c r="CF119">
        <v>12.643677711486816</v>
      </c>
      <c r="CG119">
        <v>0</v>
      </c>
      <c r="CH119">
        <v>1.1494252681732178</v>
      </c>
      <c r="CI119">
        <v>11392.5771484375</v>
      </c>
      <c r="CJ119" s="48">
        <v>187</v>
      </c>
      <c r="CK119" s="25">
        <f>ABS(J119-'PO_valitsin (FI)'!$D$8)</f>
        <v>3.5999984741210938</v>
      </c>
      <c r="CR119" s="67">
        <f>ABS(Q119-'PO_valitsin (FI)'!$E$8)</f>
        <v>58.900000000000006</v>
      </c>
      <c r="EN119" s="7">
        <f>ABS(BO119-'PO_valitsin (FI)'!$F$8)</f>
        <v>3.3582370281219482</v>
      </c>
      <c r="EO119" s="7">
        <f>ABS(BP119-'PO_valitsin (FI)'!$G$8)</f>
        <v>935.5546875</v>
      </c>
      <c r="ES119" s="7">
        <f>ABS(BT119-'PO_valitsin (FI)'!$H$8)</f>
        <v>30.203241214156151</v>
      </c>
      <c r="FI119" s="7">
        <f>ABS(CJ119-'PO_valitsin (FI)'!$J$8)</f>
        <v>1744</v>
      </c>
      <c r="FJ119" s="3">
        <f>IF($B119='PO_valitsin (FI)'!$C$8,100000,PO!CK119/PO!J$297*'PO_valitsin (FI)'!D$5)</f>
        <v>0.16476809279440888</v>
      </c>
      <c r="FQ119" s="3">
        <f>IF($B119='PO_valitsin (FI)'!$C$8,100000,PO!CR119/PO!Q$297*'PO_valitsin (FI)'!E$5)</f>
        <v>0.27857458666382368</v>
      </c>
      <c r="HM119" s="3">
        <f>IF($B119='PO_valitsin (FI)'!$C$8,100000,PO!EN119/PO!BO$297*'PO_valitsin (FI)'!F$5)</f>
        <v>0.27841282564354808</v>
      </c>
      <c r="HN119" s="3">
        <f>IF($B119='PO_valitsin (FI)'!$C$8,100000,PO!EO119/PO!BP$297*'PO_valitsin (FI)'!G$5)</f>
        <v>3.3090936664365356E-2</v>
      </c>
      <c r="HR119" s="3">
        <f>IF($B119='PO_valitsin (FI)'!$C$8,100000,PO!ES119/PO!BT$297*'PO_valitsin (FI)'!H$5)</f>
        <v>4.5097542355554552</v>
      </c>
      <c r="IF119" s="3">
        <f>IF($B119='PO_valitsin (FI)'!$C$8,100000,PO!FG119/PO!CH$297*'PO_valitsin (FI)'!I$5)</f>
        <v>0</v>
      </c>
      <c r="IH119" s="3">
        <f>IF($B119='PO_valitsin (FI)'!$C$8,100000,PO!FI119/PO!CJ$297*'PO_valitsin (FI)'!J$5)</f>
        <v>0.17003379350049325</v>
      </c>
      <c r="II119" s="49">
        <f t="shared" si="4"/>
        <v>5.4346344825220942</v>
      </c>
      <c r="IJ119" s="13">
        <f t="shared" si="5"/>
        <v>273</v>
      </c>
      <c r="IK119" s="14">
        <f t="shared" si="7"/>
        <v>1.1699999999999972E-8</v>
      </c>
      <c r="IL119" s="68" t="str">
        <f t="shared" si="6"/>
        <v>Lapinjärvi</v>
      </c>
    </row>
    <row r="120" spans="1:246" x14ac:dyDescent="0.2">
      <c r="A120">
        <v>2019</v>
      </c>
      <c r="B120" t="s">
        <v>439</v>
      </c>
      <c r="C120" t="s">
        <v>440</v>
      </c>
      <c r="D120" t="s">
        <v>241</v>
      </c>
      <c r="E120" t="s">
        <v>205</v>
      </c>
      <c r="F120" t="s">
        <v>242</v>
      </c>
      <c r="G120" t="s">
        <v>243</v>
      </c>
      <c r="H120" t="s">
        <v>103</v>
      </c>
      <c r="I120" t="s">
        <v>104</v>
      </c>
      <c r="J120">
        <v>46.700000762939453</v>
      </c>
      <c r="K120">
        <v>1096.5999755859375</v>
      </c>
      <c r="L120">
        <v>160.30000305175781</v>
      </c>
      <c r="M120">
        <v>9485</v>
      </c>
      <c r="N120">
        <v>8.6000003814697266</v>
      </c>
      <c r="O120">
        <v>-1.3999999761581421</v>
      </c>
      <c r="P120">
        <v>-55</v>
      </c>
      <c r="Q120">
        <v>53.1</v>
      </c>
      <c r="R120">
        <v>11.8</v>
      </c>
      <c r="S120">
        <v>468</v>
      </c>
      <c r="T120">
        <v>0</v>
      </c>
      <c r="U120">
        <v>3184</v>
      </c>
      <c r="V120">
        <v>12.35</v>
      </c>
      <c r="W120">
        <v>438</v>
      </c>
      <c r="X120">
        <v>896</v>
      </c>
      <c r="Y120">
        <v>615</v>
      </c>
      <c r="Z120">
        <v>694</v>
      </c>
      <c r="AA120">
        <v>519</v>
      </c>
      <c r="AB120">
        <v>1239</v>
      </c>
      <c r="AC120">
        <v>17.662420272827148</v>
      </c>
      <c r="AD120">
        <v>0</v>
      </c>
      <c r="AE120">
        <v>1.3</v>
      </c>
      <c r="AF120">
        <v>1.4</v>
      </c>
      <c r="AG120">
        <v>4.7</v>
      </c>
      <c r="AH120">
        <v>0</v>
      </c>
      <c r="AI120">
        <v>21.25</v>
      </c>
      <c r="AJ120">
        <v>0.93</v>
      </c>
      <c r="AK120">
        <v>0.6</v>
      </c>
      <c r="AL120">
        <v>1</v>
      </c>
      <c r="AM120">
        <v>66.400000000000006</v>
      </c>
      <c r="AN120">
        <v>302.60000000000002</v>
      </c>
      <c r="AO120">
        <v>48.1</v>
      </c>
      <c r="AP120">
        <v>21</v>
      </c>
      <c r="AQ120">
        <v>48</v>
      </c>
      <c r="AR120">
        <v>70</v>
      </c>
      <c r="AS120">
        <v>823</v>
      </c>
      <c r="AT120">
        <v>2.8330000000000002</v>
      </c>
      <c r="AU120">
        <v>7793</v>
      </c>
      <c r="AV120" s="48">
        <v>8814.638783269962</v>
      </c>
      <c r="AW120" s="48">
        <v>8976.3855421686749</v>
      </c>
      <c r="AX120">
        <v>0</v>
      </c>
      <c r="AY120">
        <v>54.694831848144531</v>
      </c>
      <c r="AZ120">
        <v>0</v>
      </c>
      <c r="BA120">
        <v>0</v>
      </c>
      <c r="BB120">
        <v>0</v>
      </c>
      <c r="BC120">
        <v>0</v>
      </c>
      <c r="BD120">
        <v>1</v>
      </c>
      <c r="BE120">
        <v>55.932205200195313</v>
      </c>
      <c r="BF120">
        <v>93.0599365234375</v>
      </c>
      <c r="BG120">
        <v>282.56069946289063</v>
      </c>
      <c r="BH120">
        <v>10904.544921875</v>
      </c>
      <c r="BI120">
        <v>12902.603515625</v>
      </c>
      <c r="BJ120">
        <v>3.1712386608123779</v>
      </c>
      <c r="BK120">
        <v>-6.8259291648864746</v>
      </c>
      <c r="BL120">
        <v>23.360654830932617</v>
      </c>
      <c r="BM120">
        <v>-29.310344696044922</v>
      </c>
      <c r="BN120">
        <v>177.33332824707031</v>
      </c>
      <c r="BO120">
        <v>-0.58012482374906538</v>
      </c>
      <c r="BP120">
        <v>20759.548828125</v>
      </c>
      <c r="BQ120">
        <v>49.652915954589844</v>
      </c>
      <c r="BS120">
        <v>0.60674750804901123</v>
      </c>
      <c r="BT120">
        <v>0.10542962700128555</v>
      </c>
      <c r="BU120">
        <v>1.9188191890716553</v>
      </c>
      <c r="BV120">
        <v>86.663154602050781</v>
      </c>
      <c r="BW120">
        <v>213.4949951171875</v>
      </c>
      <c r="BX120">
        <v>0</v>
      </c>
      <c r="BY120">
        <v>1</v>
      </c>
      <c r="BZ120">
        <v>8567.3291015625</v>
      </c>
      <c r="CA120">
        <v>7240.6181640625</v>
      </c>
      <c r="CB120">
        <v>0.86452293395996094</v>
      </c>
      <c r="CC120">
        <v>9.9209280014038086</v>
      </c>
      <c r="CD120">
        <v>134.14634704589844</v>
      </c>
      <c r="CE120">
        <v>11.689691543579102</v>
      </c>
      <c r="CF120">
        <v>12.75239086151123</v>
      </c>
      <c r="CG120">
        <v>0.10626992583274841</v>
      </c>
      <c r="CH120">
        <v>2.1253983974456787</v>
      </c>
      <c r="CI120">
        <v>9731.3046875</v>
      </c>
      <c r="CJ120" s="48">
        <v>1052</v>
      </c>
      <c r="CK120" s="25">
        <f>ABS(J120-'PO_valitsin (FI)'!$D$8)</f>
        <v>2.5</v>
      </c>
      <c r="CR120" s="67">
        <f>ABS(Q120-'PO_valitsin (FI)'!$E$8)</f>
        <v>34.70000000000001</v>
      </c>
      <c r="EN120" s="7">
        <f>ABS(BO120-'PO_valitsin (FI)'!$F$8)</f>
        <v>0.84190174788236616</v>
      </c>
      <c r="EO120" s="7">
        <f>ABS(BP120-'PO_valitsin (FI)'!$G$8)</f>
        <v>2314.84765625</v>
      </c>
      <c r="ES120" s="7">
        <f>ABS(BT120-'PO_valitsin (FI)'!$H$8)</f>
        <v>8.2734264433383942E-2</v>
      </c>
      <c r="FI120" s="7">
        <f>ABS(CJ120-'PO_valitsin (FI)'!$J$8)</f>
        <v>879</v>
      </c>
      <c r="FJ120" s="3">
        <f>IF($B120='PO_valitsin (FI)'!$C$8,100000,PO!CK120/PO!J$297*'PO_valitsin (FI)'!D$5)</f>
        <v>0.11442233516129161</v>
      </c>
      <c r="FQ120" s="3">
        <f>IF($B120='PO_valitsin (FI)'!$C$8,100000,PO!CR120/PO!Q$297*'PO_valitsin (FI)'!E$5)</f>
        <v>0.16411779553878922</v>
      </c>
      <c r="HM120" s="3">
        <f>IF($B120='PO_valitsin (FI)'!$C$8,100000,PO!EN120/PO!BO$297*'PO_valitsin (FI)'!F$5)</f>
        <v>6.9797409348813816E-2</v>
      </c>
      <c r="HN120" s="3">
        <f>IF($B120='PO_valitsin (FI)'!$C$8,100000,PO!EO120/PO!BP$297*'PO_valitsin (FI)'!G$5)</f>
        <v>8.1877070580786679E-2</v>
      </c>
      <c r="HR120" s="3">
        <f>IF($B120='PO_valitsin (FI)'!$C$8,100000,PO!ES120/PO!BT$297*'PO_valitsin (FI)'!H$5)</f>
        <v>1.2353349655703255E-2</v>
      </c>
      <c r="IF120" s="3">
        <f>IF($B120='PO_valitsin (FI)'!$C$8,100000,PO!FG120/PO!CH$297*'PO_valitsin (FI)'!I$5)</f>
        <v>0</v>
      </c>
      <c r="IH120" s="3">
        <f>IF($B120='PO_valitsin (FI)'!$C$8,100000,PO!FI120/PO!CJ$297*'PO_valitsin (FI)'!J$5)</f>
        <v>8.5699371838838051E-2</v>
      </c>
      <c r="II120" s="49">
        <f t="shared" si="4"/>
        <v>0.52826734392422259</v>
      </c>
      <c r="IJ120" s="13">
        <f t="shared" si="5"/>
        <v>70</v>
      </c>
      <c r="IK120" s="14">
        <f t="shared" si="7"/>
        <v>1.1799999999999972E-8</v>
      </c>
      <c r="IL120" s="68" t="str">
        <f t="shared" si="6"/>
        <v>Lapinlahti</v>
      </c>
    </row>
    <row r="121" spans="1:246" x14ac:dyDescent="0.2">
      <c r="A121">
        <v>2019</v>
      </c>
      <c r="B121" t="s">
        <v>441</v>
      </c>
      <c r="C121" t="s">
        <v>442</v>
      </c>
      <c r="D121" t="s">
        <v>93</v>
      </c>
      <c r="E121" t="s">
        <v>94</v>
      </c>
      <c r="F121" t="s">
        <v>95</v>
      </c>
      <c r="G121" t="s">
        <v>96</v>
      </c>
      <c r="H121" t="s">
        <v>103</v>
      </c>
      <c r="I121" t="s">
        <v>104</v>
      </c>
      <c r="J121">
        <v>50</v>
      </c>
      <c r="K121">
        <v>420.80999755859375</v>
      </c>
      <c r="L121">
        <v>179.30000305175781</v>
      </c>
      <c r="M121">
        <v>2996</v>
      </c>
      <c r="N121">
        <v>7.0999999046325684</v>
      </c>
      <c r="O121">
        <v>-2.7000000476837158</v>
      </c>
      <c r="P121">
        <v>-56</v>
      </c>
      <c r="Q121">
        <v>53.2</v>
      </c>
      <c r="R121">
        <v>7.4</v>
      </c>
      <c r="S121">
        <v>106</v>
      </c>
      <c r="T121">
        <v>0</v>
      </c>
      <c r="U121">
        <v>3235.3</v>
      </c>
      <c r="V121">
        <v>10.53</v>
      </c>
      <c r="W121">
        <v>597</v>
      </c>
      <c r="X121">
        <v>388</v>
      </c>
      <c r="Y121">
        <v>1015</v>
      </c>
      <c r="Z121">
        <v>767</v>
      </c>
      <c r="AA121">
        <v>751</v>
      </c>
      <c r="AB121">
        <v>1706</v>
      </c>
      <c r="AC121">
        <v>12.878048896789551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21.5</v>
      </c>
      <c r="AJ121">
        <v>1</v>
      </c>
      <c r="AK121">
        <v>0.55000000000000004</v>
      </c>
      <c r="AL121">
        <v>1.1499999999999999</v>
      </c>
      <c r="AM121">
        <v>65.2</v>
      </c>
      <c r="AN121">
        <v>304.5</v>
      </c>
      <c r="AO121">
        <v>47.4</v>
      </c>
      <c r="AP121">
        <v>21.7</v>
      </c>
      <c r="AQ121">
        <v>97</v>
      </c>
      <c r="AR121">
        <v>72</v>
      </c>
      <c r="AS121">
        <v>841</v>
      </c>
      <c r="AT121">
        <v>2.3330000000000002</v>
      </c>
      <c r="AU121">
        <v>7323</v>
      </c>
      <c r="AV121" s="48">
        <v>11162.786821705426</v>
      </c>
      <c r="AW121" s="48">
        <v>10411.764705882353</v>
      </c>
      <c r="AX121">
        <v>0</v>
      </c>
      <c r="AY121">
        <v>102.6304931640625</v>
      </c>
      <c r="AZ121">
        <v>0</v>
      </c>
      <c r="BA121">
        <v>0</v>
      </c>
      <c r="BB121">
        <v>0</v>
      </c>
      <c r="BC121">
        <v>0</v>
      </c>
      <c r="BD121">
        <v>1</v>
      </c>
      <c r="BE121">
        <v>69.357154846191406</v>
      </c>
      <c r="BF121">
        <v>93.132209777832031</v>
      </c>
      <c r="BG121">
        <v>871.95123291015625</v>
      </c>
      <c r="BH121">
        <v>3815.651611328125</v>
      </c>
      <c r="BI121">
        <v>13345.4287109375</v>
      </c>
      <c r="BJ121">
        <v>3.5690255165100098</v>
      </c>
      <c r="BK121">
        <v>-6.1788187026977539</v>
      </c>
      <c r="BL121">
        <v>25.882352828979492</v>
      </c>
      <c r="BM121">
        <v>-13.888889312744141</v>
      </c>
      <c r="BN121">
        <v>95.333335876464844</v>
      </c>
      <c r="BO121">
        <v>0.17045926451683044</v>
      </c>
      <c r="BP121">
        <v>20189.138671875</v>
      </c>
      <c r="BQ121">
        <v>53.318614959716797</v>
      </c>
      <c r="BS121">
        <v>0.60914552211761475</v>
      </c>
      <c r="BT121">
        <v>0.40053403377532959</v>
      </c>
      <c r="BU121">
        <v>4.5060081481933594</v>
      </c>
      <c r="BV121">
        <v>108.81175231933594</v>
      </c>
      <c r="BW121">
        <v>286.71560668945313</v>
      </c>
      <c r="BX121">
        <v>0</v>
      </c>
      <c r="BY121">
        <v>2</v>
      </c>
      <c r="BZ121">
        <v>8701.2197265625</v>
      </c>
      <c r="CA121">
        <v>2487.804931640625</v>
      </c>
      <c r="CB121">
        <v>1.0347129106521606</v>
      </c>
      <c r="CC121">
        <v>8.2443256378173828</v>
      </c>
      <c r="CD121">
        <v>25.806451797485352</v>
      </c>
      <c r="CE121">
        <v>3.2388663291931152</v>
      </c>
      <c r="CF121">
        <v>4.4534411430358887</v>
      </c>
      <c r="CG121">
        <v>0</v>
      </c>
      <c r="CH121">
        <v>0.80971658229827881</v>
      </c>
      <c r="CI121">
        <v>12445.9228515625</v>
      </c>
      <c r="CJ121" s="48">
        <v>255</v>
      </c>
      <c r="CK121" s="25">
        <f>ABS(J121-'PO_valitsin (FI)'!$D$8)</f>
        <v>5.7999992370605469</v>
      </c>
      <c r="CR121" s="67">
        <f>ABS(Q121-'PO_valitsin (FI)'!$E$8)</f>
        <v>34.600000000000009</v>
      </c>
      <c r="EN121" s="7">
        <f>ABS(BO121-'PO_valitsin (FI)'!$F$8)</f>
        <v>9.1317659616470342E-2</v>
      </c>
      <c r="EO121" s="7">
        <f>ABS(BP121-'PO_valitsin (FI)'!$G$8)</f>
        <v>2885.2578125</v>
      </c>
      <c r="ES121" s="7">
        <f>ABS(BT121-'PO_valitsin (FI)'!$H$8)</f>
        <v>0.2123701423406601</v>
      </c>
      <c r="FI121" s="7">
        <f>ABS(CJ121-'PO_valitsin (FI)'!$J$8)</f>
        <v>1676</v>
      </c>
      <c r="FJ121" s="3">
        <f>IF($B121='PO_valitsin (FI)'!$C$8,100000,PO!CK121/PO!J$297*'PO_valitsin (FI)'!D$5)</f>
        <v>0.26545978265527104</v>
      </c>
      <c r="FQ121" s="3">
        <f>IF($B121='PO_valitsin (FI)'!$C$8,100000,PO!CR121/PO!Q$297*'PO_valitsin (FI)'!E$5)</f>
        <v>0.16364483359199153</v>
      </c>
      <c r="HM121" s="3">
        <f>IF($B121='PO_valitsin (FI)'!$C$8,100000,PO!EN121/PO!BO$297*'PO_valitsin (FI)'!F$5)</f>
        <v>7.5706412120633681E-3</v>
      </c>
      <c r="HN121" s="3">
        <f>IF($B121='PO_valitsin (FI)'!$C$8,100000,PO!EO121/PO!BP$297*'PO_valitsin (FI)'!G$5)</f>
        <v>0.10205270179227532</v>
      </c>
      <c r="HR121" s="3">
        <f>IF($B121='PO_valitsin (FI)'!$C$8,100000,PO!ES121/PO!BT$297*'PO_valitsin (FI)'!H$5)</f>
        <v>3.1709747378947488E-2</v>
      </c>
      <c r="IF121" s="3">
        <f>IF($B121='PO_valitsin (FI)'!$C$8,100000,PO!FG121/PO!CH$297*'PO_valitsin (FI)'!I$5)</f>
        <v>0</v>
      </c>
      <c r="IH121" s="3">
        <f>IF($B121='PO_valitsin (FI)'!$C$8,100000,PO!FI121/PO!CJ$297*'PO_valitsin (FI)'!J$5)</f>
        <v>0.16340403549703364</v>
      </c>
      <c r="II121" s="49">
        <f t="shared" si="4"/>
        <v>0.73384175402758234</v>
      </c>
      <c r="IJ121" s="13">
        <f t="shared" si="5"/>
        <v>131</v>
      </c>
      <c r="IK121" s="14">
        <f t="shared" si="7"/>
        <v>1.1899999999999971E-8</v>
      </c>
      <c r="IL121" s="68" t="str">
        <f t="shared" si="6"/>
        <v>Lappajärvi</v>
      </c>
    </row>
    <row r="122" spans="1:246" x14ac:dyDescent="0.2">
      <c r="A122">
        <v>2019</v>
      </c>
      <c r="B122" t="s">
        <v>443</v>
      </c>
      <c r="C122" t="s">
        <v>444</v>
      </c>
      <c r="D122" t="s">
        <v>443</v>
      </c>
      <c r="E122" t="s">
        <v>212</v>
      </c>
      <c r="F122" t="s">
        <v>256</v>
      </c>
      <c r="G122" t="s">
        <v>257</v>
      </c>
      <c r="H122" t="s">
        <v>143</v>
      </c>
      <c r="I122" t="s">
        <v>144</v>
      </c>
      <c r="J122">
        <v>44.099998474121094</v>
      </c>
      <c r="K122">
        <v>1433.780029296875</v>
      </c>
      <c r="L122">
        <v>145</v>
      </c>
      <c r="M122">
        <v>72634</v>
      </c>
      <c r="N122">
        <v>50.700000762939453</v>
      </c>
      <c r="O122">
        <v>-0.10000000149011612</v>
      </c>
      <c r="P122">
        <v>0</v>
      </c>
      <c r="Q122">
        <v>90.4</v>
      </c>
      <c r="R122">
        <v>11.600000000000001</v>
      </c>
      <c r="S122">
        <v>632</v>
      </c>
      <c r="T122">
        <v>1</v>
      </c>
      <c r="U122">
        <v>4069.1</v>
      </c>
      <c r="V122">
        <v>11.95</v>
      </c>
      <c r="W122">
        <v>1131</v>
      </c>
      <c r="X122">
        <v>267</v>
      </c>
      <c r="Y122">
        <v>743</v>
      </c>
      <c r="Z122">
        <v>379</v>
      </c>
      <c r="AA122">
        <v>700</v>
      </c>
      <c r="AB122">
        <v>2501</v>
      </c>
      <c r="AC122">
        <v>17.772151947021484</v>
      </c>
      <c r="AD122">
        <v>0.3</v>
      </c>
      <c r="AE122">
        <v>0.6</v>
      </c>
      <c r="AF122">
        <v>0.7</v>
      </c>
      <c r="AG122">
        <v>3.8</v>
      </c>
      <c r="AH122">
        <v>0</v>
      </c>
      <c r="AI122">
        <v>21</v>
      </c>
      <c r="AJ122">
        <v>1.43</v>
      </c>
      <c r="AK122">
        <v>0.55000000000000004</v>
      </c>
      <c r="AL122">
        <v>1.1499999999999999</v>
      </c>
      <c r="AM122">
        <v>64.599999999999994</v>
      </c>
      <c r="AN122">
        <v>370.2</v>
      </c>
      <c r="AO122">
        <v>43.9</v>
      </c>
      <c r="AP122">
        <v>30.9</v>
      </c>
      <c r="AQ122">
        <v>10</v>
      </c>
      <c r="AR122">
        <v>83</v>
      </c>
      <c r="AS122">
        <v>587</v>
      </c>
      <c r="AT122">
        <v>3.5</v>
      </c>
      <c r="AU122">
        <v>7038</v>
      </c>
      <c r="AV122" s="48">
        <v>9290.621085345445</v>
      </c>
      <c r="AW122" s="48">
        <v>9696.7394745172514</v>
      </c>
      <c r="AX122">
        <v>1</v>
      </c>
      <c r="AY122">
        <v>0</v>
      </c>
      <c r="AZ122">
        <v>0</v>
      </c>
      <c r="BA122">
        <v>0</v>
      </c>
      <c r="BB122">
        <v>1</v>
      </c>
      <c r="BC122">
        <v>1</v>
      </c>
      <c r="BD122">
        <v>0</v>
      </c>
      <c r="BE122">
        <v>95.942619323730469</v>
      </c>
      <c r="BF122">
        <v>84.341514587402344</v>
      </c>
      <c r="BG122">
        <v>1021.9867553710938</v>
      </c>
      <c r="BH122">
        <v>12078.404296875</v>
      </c>
      <c r="BI122">
        <v>14472.3515625</v>
      </c>
      <c r="BJ122">
        <v>3.3574495315551758</v>
      </c>
      <c r="BK122">
        <v>-4.0152559280395508</v>
      </c>
      <c r="BL122">
        <v>25.306957244873047</v>
      </c>
      <c r="BM122">
        <v>-1.983002781867981</v>
      </c>
      <c r="BN122">
        <v>364.631591796875</v>
      </c>
      <c r="BO122">
        <v>0.21809711456298828</v>
      </c>
      <c r="BP122">
        <v>23286.265625</v>
      </c>
      <c r="BQ122">
        <v>27.097965240478516</v>
      </c>
      <c r="BS122">
        <v>0.57225269079208374</v>
      </c>
      <c r="BT122">
        <v>0.17347247898578644</v>
      </c>
      <c r="BU122">
        <v>7.7277860641479492</v>
      </c>
      <c r="BV122">
        <v>177.13467407226563</v>
      </c>
      <c r="BW122">
        <v>497.17764282226563</v>
      </c>
      <c r="BX122">
        <v>1</v>
      </c>
      <c r="BY122">
        <v>3</v>
      </c>
      <c r="BZ122">
        <v>9349.138671875</v>
      </c>
      <c r="CA122">
        <v>7802.64892578125</v>
      </c>
      <c r="CB122">
        <v>0.95272189378738403</v>
      </c>
      <c r="CC122">
        <v>7.6768455505371094</v>
      </c>
      <c r="CD122">
        <v>98.988441467285156</v>
      </c>
      <c r="CE122">
        <v>12.284791946411133</v>
      </c>
      <c r="CF122">
        <v>15.566714286804199</v>
      </c>
      <c r="CG122">
        <v>0.62769007682800293</v>
      </c>
      <c r="CH122">
        <v>1.7575322389602661</v>
      </c>
      <c r="CI122">
        <v>9830.1767578125</v>
      </c>
      <c r="CJ122" s="48">
        <v>6294</v>
      </c>
      <c r="CK122" s="25">
        <f>ABS(J122-'PO_valitsin (FI)'!$D$8)</f>
        <v>0.10000228881835938</v>
      </c>
      <c r="CR122" s="67">
        <f>ABS(Q122-'PO_valitsin (FI)'!$E$8)</f>
        <v>2.5999999999999943</v>
      </c>
      <c r="EN122" s="7">
        <f>ABS(BO122-'PO_valitsin (FI)'!$F$8)</f>
        <v>4.3679809570312506E-2</v>
      </c>
      <c r="EO122" s="7">
        <f>ABS(BP122-'PO_valitsin (FI)'!$G$8)</f>
        <v>211.869140625</v>
      </c>
      <c r="ES122" s="7">
        <f>ABS(BT122-'PO_valitsin (FI)'!$H$8)</f>
        <v>1.4691412448883057E-2</v>
      </c>
      <c r="FI122" s="7">
        <f>ABS(CJ122-'PO_valitsin (FI)'!$J$8)</f>
        <v>4363</v>
      </c>
      <c r="FJ122" s="3">
        <f>IF($B122='PO_valitsin (FI)'!$C$8,100000,PO!CK122/PO!J$297*'PO_valitsin (FI)'!D$5)</f>
        <v>4.5769981632282405E-3</v>
      </c>
      <c r="FQ122" s="3">
        <f>IF($B122='PO_valitsin (FI)'!$C$8,100000,PO!CR122/PO!Q$297*'PO_valitsin (FI)'!E$5)</f>
        <v>1.2297010616739218E-2</v>
      </c>
      <c r="HM122" s="3">
        <f>IF($B122='PO_valitsin (FI)'!$C$8,100000,PO!EN122/PO!BO$297*'PO_valitsin (FI)'!F$5)</f>
        <v>3.621251002894127E-3</v>
      </c>
      <c r="HN122" s="3">
        <f>IF($B122='PO_valitsin (FI)'!$C$8,100000,PO!EO122/PO!BP$297*'PO_valitsin (FI)'!G$5)</f>
        <v>7.4938946992934513E-3</v>
      </c>
      <c r="HR122" s="3">
        <f>IF($B122='PO_valitsin (FI)'!$C$8,100000,PO!ES122/PO!BT$297*'PO_valitsin (FI)'!H$5)</f>
        <v>2.1936274669285888E-3</v>
      </c>
      <c r="IF122" s="3">
        <f>IF($B122='PO_valitsin (FI)'!$C$8,100000,PO!FG122/PO!CH$297*'PO_valitsin (FI)'!I$5)</f>
        <v>0</v>
      </c>
      <c r="IH122" s="3">
        <f>IF($B122='PO_valitsin (FI)'!$C$8,100000,PO!FI122/PO!CJ$297*'PO_valitsin (FI)'!J$5)</f>
        <v>0.42537697307491512</v>
      </c>
      <c r="II122" s="49">
        <f t="shared" si="4"/>
        <v>0.45555976702399875</v>
      </c>
      <c r="IJ122" s="13">
        <f t="shared" si="5"/>
        <v>46</v>
      </c>
      <c r="IK122" s="14">
        <f t="shared" si="7"/>
        <v>1.199999999999997E-8</v>
      </c>
      <c r="IL122" s="68" t="str">
        <f t="shared" si="6"/>
        <v>Lappeenranta</v>
      </c>
    </row>
    <row r="123" spans="1:246" x14ac:dyDescent="0.2">
      <c r="A123">
        <v>2019</v>
      </c>
      <c r="B123" t="s">
        <v>445</v>
      </c>
      <c r="C123" t="s">
        <v>446</v>
      </c>
      <c r="D123" t="s">
        <v>251</v>
      </c>
      <c r="E123" t="s">
        <v>245</v>
      </c>
      <c r="F123" t="s">
        <v>95</v>
      </c>
      <c r="G123" t="s">
        <v>96</v>
      </c>
      <c r="H123" t="s">
        <v>89</v>
      </c>
      <c r="I123" t="s">
        <v>90</v>
      </c>
      <c r="J123">
        <v>43.700000762939453</v>
      </c>
      <c r="K123">
        <v>737.1500244140625</v>
      </c>
      <c r="L123">
        <v>148.19999694824219</v>
      </c>
      <c r="M123">
        <v>14278</v>
      </c>
      <c r="N123">
        <v>19.399999618530273</v>
      </c>
      <c r="O123">
        <v>-1</v>
      </c>
      <c r="P123">
        <v>-120</v>
      </c>
      <c r="Q123">
        <v>78.300000000000011</v>
      </c>
      <c r="R123">
        <v>8.2000000000000011</v>
      </c>
      <c r="S123">
        <v>250</v>
      </c>
      <c r="T123">
        <v>0</v>
      </c>
      <c r="U123">
        <v>3492.9</v>
      </c>
      <c r="V123">
        <v>10.53</v>
      </c>
      <c r="W123">
        <v>435</v>
      </c>
      <c r="X123">
        <v>124</v>
      </c>
      <c r="Y123">
        <v>446</v>
      </c>
      <c r="Z123">
        <v>275</v>
      </c>
      <c r="AA123">
        <v>468</v>
      </c>
      <c r="AB123">
        <v>2336</v>
      </c>
      <c r="AC123">
        <v>16.862943649291992</v>
      </c>
      <c r="AD123">
        <v>0.9</v>
      </c>
      <c r="AE123">
        <v>0.9</v>
      </c>
      <c r="AF123">
        <v>1</v>
      </c>
      <c r="AG123">
        <v>5.7</v>
      </c>
      <c r="AH123">
        <v>0</v>
      </c>
      <c r="AI123">
        <v>21.5</v>
      </c>
      <c r="AJ123">
        <v>1.05</v>
      </c>
      <c r="AK123">
        <v>0.45</v>
      </c>
      <c r="AL123">
        <v>1.05</v>
      </c>
      <c r="AM123">
        <v>52.5</v>
      </c>
      <c r="AN123">
        <v>342.2</v>
      </c>
      <c r="AO123">
        <v>43.4</v>
      </c>
      <c r="AP123">
        <v>28.2</v>
      </c>
      <c r="AQ123">
        <v>43</v>
      </c>
      <c r="AR123">
        <v>30</v>
      </c>
      <c r="AS123">
        <v>618</v>
      </c>
      <c r="AT123">
        <v>2.8330000000000002</v>
      </c>
      <c r="AU123">
        <v>3729</v>
      </c>
      <c r="AV123" s="48">
        <v>7881.1127379209374</v>
      </c>
      <c r="AW123" s="48">
        <v>9096.5267804590931</v>
      </c>
      <c r="AX123">
        <v>0</v>
      </c>
      <c r="AY123">
        <v>71.774337768554688</v>
      </c>
      <c r="AZ123">
        <v>0</v>
      </c>
      <c r="BA123">
        <v>0</v>
      </c>
      <c r="BB123">
        <v>0</v>
      </c>
      <c r="BC123">
        <v>0</v>
      </c>
      <c r="BD123">
        <v>1</v>
      </c>
      <c r="BE123">
        <v>62.156864166259766</v>
      </c>
      <c r="BF123">
        <v>72.443183898925781</v>
      </c>
      <c r="BG123">
        <v>84.623321533203125</v>
      </c>
      <c r="BH123">
        <v>11306.6982421875</v>
      </c>
      <c r="BI123">
        <v>15979.1640625</v>
      </c>
      <c r="BJ123">
        <v>3.5629990100860596</v>
      </c>
      <c r="BK123">
        <v>-3.2299504280090332</v>
      </c>
      <c r="BL123">
        <v>29.813665390014648</v>
      </c>
      <c r="BM123">
        <v>3.2967033386230469</v>
      </c>
      <c r="BN123">
        <v>144.41667175292969</v>
      </c>
      <c r="BO123">
        <v>0.29545675218105316</v>
      </c>
      <c r="BP123">
        <v>21679.8671875</v>
      </c>
      <c r="BQ123">
        <v>42.4658203125</v>
      </c>
      <c r="BS123">
        <v>0.64168649911880493</v>
      </c>
      <c r="BT123">
        <v>0.14707942306995392</v>
      </c>
      <c r="BU123">
        <v>2.6964561939239502</v>
      </c>
      <c r="BV123">
        <v>89.648406982421875</v>
      </c>
      <c r="BW123">
        <v>387.51925659179688</v>
      </c>
      <c r="BX123">
        <v>0</v>
      </c>
      <c r="BY123">
        <v>1</v>
      </c>
      <c r="BZ123">
        <v>8389.060546875</v>
      </c>
      <c r="CA123">
        <v>5936.0166015625</v>
      </c>
      <c r="CB123">
        <v>1.3167110681533813</v>
      </c>
      <c r="CC123">
        <v>11.150020599365234</v>
      </c>
      <c r="CD123">
        <v>61.170211791992188</v>
      </c>
      <c r="CE123">
        <v>7.2236180305480957</v>
      </c>
      <c r="CF123">
        <v>11.306532859802246</v>
      </c>
      <c r="CG123">
        <v>6.2814071774482727E-2</v>
      </c>
      <c r="CH123">
        <v>2.5753769874572754</v>
      </c>
      <c r="CI123">
        <v>8555.4970703125</v>
      </c>
      <c r="CJ123" s="48">
        <v>1708</v>
      </c>
      <c r="CK123" s="25">
        <f>ABS(J123-'PO_valitsin (FI)'!$D$8)</f>
        <v>0.5</v>
      </c>
      <c r="CR123" s="67">
        <f>ABS(Q123-'PO_valitsin (FI)'!$E$8)</f>
        <v>9.5</v>
      </c>
      <c r="EN123" s="7">
        <f>ABS(BO123-'PO_valitsin (FI)'!$F$8)</f>
        <v>3.367982804775238E-2</v>
      </c>
      <c r="EO123" s="7">
        <f>ABS(BP123-'PO_valitsin (FI)'!$G$8)</f>
        <v>1394.529296875</v>
      </c>
      <c r="ES123" s="7">
        <f>ABS(BT123-'PO_valitsin (FI)'!$H$8)</f>
        <v>4.1084468364715576E-2</v>
      </c>
      <c r="FI123" s="7">
        <f>ABS(CJ123-'PO_valitsin (FI)'!$J$8)</f>
        <v>223</v>
      </c>
      <c r="FJ123" s="3">
        <f>IF($B123='PO_valitsin (FI)'!$C$8,100000,PO!CK123/PO!J$297*'PO_valitsin (FI)'!D$5)</f>
        <v>2.2884467032258323E-2</v>
      </c>
      <c r="FQ123" s="3">
        <f>IF($B123='PO_valitsin (FI)'!$C$8,100000,PO!CR123/PO!Q$297*'PO_valitsin (FI)'!E$5)</f>
        <v>4.4931384945778016E-2</v>
      </c>
      <c r="HM123" s="3">
        <f>IF($B123='PO_valitsin (FI)'!$C$8,100000,PO!EN123/PO!BO$297*'PO_valitsin (FI)'!F$5)</f>
        <v>2.7922079398926395E-3</v>
      </c>
      <c r="HN123" s="3">
        <f>IF($B123='PO_valitsin (FI)'!$C$8,100000,PO!EO123/PO!BP$297*'PO_valitsin (FI)'!G$5)</f>
        <v>4.9325048825104169E-2</v>
      </c>
      <c r="HR123" s="3">
        <f>IF($B123='PO_valitsin (FI)'!$C$8,100000,PO!ES123/PO!BT$297*'PO_valitsin (FI)'!H$5)</f>
        <v>6.1344692746578382E-3</v>
      </c>
      <c r="IF123" s="3">
        <f>IF($B123='PO_valitsin (FI)'!$C$8,100000,PO!FG123/PO!CH$297*'PO_valitsin (FI)'!I$5)</f>
        <v>0</v>
      </c>
      <c r="IH123" s="3">
        <f>IF($B123='PO_valitsin (FI)'!$C$8,100000,PO!FI123/PO!CJ$297*'PO_valitsin (FI)'!J$5)</f>
        <v>2.1741706393698393E-2</v>
      </c>
      <c r="II123" s="49">
        <f t="shared" si="4"/>
        <v>0.14780929651138935</v>
      </c>
      <c r="IJ123" s="13">
        <f t="shared" si="5"/>
        <v>1</v>
      </c>
      <c r="IK123" s="14">
        <f t="shared" si="7"/>
        <v>1.2099999999999969E-8</v>
      </c>
      <c r="IL123" s="68" t="str">
        <f t="shared" si="6"/>
        <v>Lapua</v>
      </c>
    </row>
    <row r="124" spans="1:246" x14ac:dyDescent="0.2">
      <c r="A124">
        <v>2019</v>
      </c>
      <c r="B124" t="s">
        <v>447</v>
      </c>
      <c r="C124" t="s">
        <v>448</v>
      </c>
      <c r="D124" t="s">
        <v>185</v>
      </c>
      <c r="E124" t="s">
        <v>186</v>
      </c>
      <c r="F124" t="s">
        <v>187</v>
      </c>
      <c r="G124" t="s">
        <v>188</v>
      </c>
      <c r="H124" t="s">
        <v>89</v>
      </c>
      <c r="I124" t="s">
        <v>90</v>
      </c>
      <c r="J124">
        <v>40.700000762939453</v>
      </c>
      <c r="K124">
        <v>648.489990234375</v>
      </c>
      <c r="L124">
        <v>147.30000305175781</v>
      </c>
      <c r="M124">
        <v>18903</v>
      </c>
      <c r="N124">
        <v>29.100000381469727</v>
      </c>
      <c r="O124">
        <v>-0.10000000149011612</v>
      </c>
      <c r="P124">
        <v>-58</v>
      </c>
      <c r="Q124">
        <v>72.5</v>
      </c>
      <c r="R124">
        <v>10.600000000000001</v>
      </c>
      <c r="S124">
        <v>270</v>
      </c>
      <c r="T124">
        <v>0</v>
      </c>
      <c r="U124">
        <v>3575.1</v>
      </c>
      <c r="V124">
        <v>12.53</v>
      </c>
      <c r="W124">
        <v>1288</v>
      </c>
      <c r="X124">
        <v>195</v>
      </c>
      <c r="Y124">
        <v>685</v>
      </c>
      <c r="Z124">
        <v>417</v>
      </c>
      <c r="AA124">
        <v>522</v>
      </c>
      <c r="AB124">
        <v>1768</v>
      </c>
      <c r="AC124">
        <v>17.933193206787109</v>
      </c>
      <c r="AD124">
        <v>0</v>
      </c>
      <c r="AE124">
        <v>0</v>
      </c>
      <c r="AF124">
        <v>0.7</v>
      </c>
      <c r="AG124">
        <v>5.9</v>
      </c>
      <c r="AH124">
        <v>0</v>
      </c>
      <c r="AI124">
        <v>21.5</v>
      </c>
      <c r="AJ124">
        <v>1.1000000000000001</v>
      </c>
      <c r="AK124">
        <v>0.6</v>
      </c>
      <c r="AL124">
        <v>1.2</v>
      </c>
      <c r="AM124">
        <v>36.1</v>
      </c>
      <c r="AN124">
        <v>362.6</v>
      </c>
      <c r="AO124">
        <v>46.7</v>
      </c>
      <c r="AP124">
        <v>28.1</v>
      </c>
      <c r="AQ124">
        <v>44</v>
      </c>
      <c r="AR124">
        <v>28</v>
      </c>
      <c r="AS124">
        <v>528</v>
      </c>
      <c r="AT124">
        <v>2.3330000000000002</v>
      </c>
      <c r="AU124">
        <v>5876</v>
      </c>
      <c r="AV124" s="48">
        <v>8810.4623319211642</v>
      </c>
      <c r="AW124" s="48">
        <v>8586.5176640230711</v>
      </c>
      <c r="AX124">
        <v>1</v>
      </c>
      <c r="AY124">
        <v>21.977973937988281</v>
      </c>
      <c r="AZ124">
        <v>0</v>
      </c>
      <c r="BA124">
        <v>0</v>
      </c>
      <c r="BB124">
        <v>0</v>
      </c>
      <c r="BC124">
        <v>0</v>
      </c>
      <c r="BD124">
        <v>1</v>
      </c>
      <c r="BE124">
        <v>76.094886779785156</v>
      </c>
      <c r="BF124">
        <v>50.553504943847656</v>
      </c>
      <c r="BG124">
        <v>565.29736328125</v>
      </c>
      <c r="BH124">
        <v>11413.2177734375</v>
      </c>
      <c r="BI124">
        <v>20757.791015625</v>
      </c>
      <c r="BJ124">
        <v>3.1148018836975098</v>
      </c>
      <c r="BK124">
        <v>-7.9248690605163574</v>
      </c>
      <c r="BL124">
        <v>22.888282775878906</v>
      </c>
      <c r="BM124">
        <v>3.5928144454956055</v>
      </c>
      <c r="BN124">
        <v>235.41667175292969</v>
      </c>
      <c r="BO124">
        <v>1.9947786688804627</v>
      </c>
      <c r="BP124">
        <v>21664.03515625</v>
      </c>
      <c r="BQ124">
        <v>36.0252685546875</v>
      </c>
      <c r="BS124">
        <v>0.5989525318145752</v>
      </c>
      <c r="BT124">
        <v>0.13225413858890533</v>
      </c>
      <c r="BU124">
        <v>1.3754431009292603</v>
      </c>
      <c r="BV124">
        <v>59.302757263183594</v>
      </c>
      <c r="BW124">
        <v>311.43203735351563</v>
      </c>
      <c r="BX124">
        <v>0</v>
      </c>
      <c r="BY124">
        <v>1</v>
      </c>
      <c r="BZ124">
        <v>7493.56201171875</v>
      </c>
      <c r="CA124">
        <v>4120.171875</v>
      </c>
      <c r="CB124">
        <v>1.8303972482681274</v>
      </c>
      <c r="CC124">
        <v>13.585144996643066</v>
      </c>
      <c r="CD124">
        <v>46.531791687011719</v>
      </c>
      <c r="CE124">
        <v>6.1915888786315918</v>
      </c>
      <c r="CF124">
        <v>14.018692016601563</v>
      </c>
      <c r="CG124">
        <v>3.8940809667110443E-2</v>
      </c>
      <c r="CH124">
        <v>0.89563864469528198</v>
      </c>
      <c r="CI124">
        <v>9055.248046875</v>
      </c>
      <c r="CJ124" s="48">
        <v>2728</v>
      </c>
      <c r="CK124" s="25">
        <f>ABS(J124-'PO_valitsin (FI)'!$D$8)</f>
        <v>3.5</v>
      </c>
      <c r="CR124" s="67">
        <f>ABS(Q124-'PO_valitsin (FI)'!$E$8)</f>
        <v>15.300000000000011</v>
      </c>
      <c r="EN124" s="7">
        <f>ABS(BO124-'PO_valitsin (FI)'!$F$8)</f>
        <v>1.733001744747162</v>
      </c>
      <c r="EO124" s="7">
        <f>ABS(BP124-'PO_valitsin (FI)'!$G$8)</f>
        <v>1410.361328125</v>
      </c>
      <c r="ES124" s="7">
        <f>ABS(BT124-'PO_valitsin (FI)'!$H$8)</f>
        <v>5.590975284576416E-2</v>
      </c>
      <c r="FI124" s="7">
        <f>ABS(CJ124-'PO_valitsin (FI)'!$J$8)</f>
        <v>797</v>
      </c>
      <c r="FJ124" s="3">
        <f>IF($B124='PO_valitsin (FI)'!$C$8,100000,PO!CK124/PO!J$297*'PO_valitsin (FI)'!D$5)</f>
        <v>0.16019126922580826</v>
      </c>
      <c r="FQ124" s="3">
        <f>IF($B124='PO_valitsin (FI)'!$C$8,100000,PO!CR124/PO!Q$297*'PO_valitsin (FI)'!E$5)</f>
        <v>7.2363177860042538E-2</v>
      </c>
      <c r="HM124" s="3">
        <f>IF($B124='PO_valitsin (FI)'!$C$8,100000,PO!EN124/PO!BO$297*'PO_valitsin (FI)'!F$5)</f>
        <v>0.14367357293719157</v>
      </c>
      <c r="HN124" s="3">
        <f>IF($B124='PO_valitsin (FI)'!$C$8,100000,PO!EO124/PO!BP$297*'PO_valitsin (FI)'!G$5)</f>
        <v>4.9885033987235067E-2</v>
      </c>
      <c r="HR124" s="3">
        <f>IF($B124='PO_valitsin (FI)'!$C$8,100000,PO!ES124/PO!BT$297*'PO_valitsin (FI)'!H$5)</f>
        <v>8.3480856546901613E-3</v>
      </c>
      <c r="IF124" s="3">
        <f>IF($B124='PO_valitsin (FI)'!$C$8,100000,PO!FG124/PO!CH$297*'PO_valitsin (FI)'!I$5)</f>
        <v>0</v>
      </c>
      <c r="IH124" s="3">
        <f>IF($B124='PO_valitsin (FI)'!$C$8,100000,PO!FI124/PO!CJ$297*'PO_valitsin (FI)'!J$5)</f>
        <v>7.7704663658195589E-2</v>
      </c>
      <c r="II124" s="49">
        <f t="shared" si="4"/>
        <v>0.5121658155231632</v>
      </c>
      <c r="IJ124" s="13">
        <f t="shared" si="5"/>
        <v>67</v>
      </c>
      <c r="IK124" s="14">
        <f t="shared" si="7"/>
        <v>1.2199999999999969E-8</v>
      </c>
      <c r="IL124" s="68" t="str">
        <f t="shared" si="6"/>
        <v>Laukaa</v>
      </c>
    </row>
    <row r="125" spans="1:246" x14ac:dyDescent="0.2">
      <c r="A125">
        <v>2019</v>
      </c>
      <c r="B125" t="s">
        <v>449</v>
      </c>
      <c r="C125" t="s">
        <v>450</v>
      </c>
      <c r="D125" t="s">
        <v>443</v>
      </c>
      <c r="E125" t="s">
        <v>212</v>
      </c>
      <c r="F125" t="s">
        <v>256</v>
      </c>
      <c r="G125" t="s">
        <v>257</v>
      </c>
      <c r="H125" t="s">
        <v>103</v>
      </c>
      <c r="I125" t="s">
        <v>104</v>
      </c>
      <c r="J125">
        <v>45.400001525878906</v>
      </c>
      <c r="K125">
        <v>217.89999389648438</v>
      </c>
      <c r="L125">
        <v>148.19999694824219</v>
      </c>
      <c r="M125">
        <v>2971</v>
      </c>
      <c r="N125">
        <v>13.600000381469727</v>
      </c>
      <c r="O125">
        <v>-2.4000000953674316</v>
      </c>
      <c r="P125">
        <v>-41</v>
      </c>
      <c r="Q125">
        <v>53.6</v>
      </c>
      <c r="R125">
        <v>10.100000000000001</v>
      </c>
      <c r="S125">
        <v>89</v>
      </c>
      <c r="T125">
        <v>0</v>
      </c>
      <c r="U125">
        <v>3463.5</v>
      </c>
      <c r="V125">
        <v>11.95</v>
      </c>
      <c r="W125">
        <v>1341</v>
      </c>
      <c r="X125">
        <v>776</v>
      </c>
      <c r="Y125">
        <v>776</v>
      </c>
      <c r="Z125">
        <v>618</v>
      </c>
      <c r="AA125">
        <v>687</v>
      </c>
      <c r="AB125">
        <v>1971</v>
      </c>
      <c r="AC125">
        <v>14.825396537780762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21</v>
      </c>
      <c r="AJ125">
        <v>1.1299999999999999</v>
      </c>
      <c r="AK125">
        <v>0.53</v>
      </c>
      <c r="AL125">
        <v>1.1299999999999999</v>
      </c>
      <c r="AM125">
        <v>66.8</v>
      </c>
      <c r="AN125">
        <v>325.39999999999998</v>
      </c>
      <c r="AO125">
        <v>45.3</v>
      </c>
      <c r="AP125">
        <v>24.4</v>
      </c>
      <c r="AQ125">
        <v>41</v>
      </c>
      <c r="AR125">
        <v>100</v>
      </c>
      <c r="AS125">
        <v>694</v>
      </c>
      <c r="AT125">
        <v>5</v>
      </c>
      <c r="AU125">
        <v>8886</v>
      </c>
      <c r="AV125" s="48">
        <v>9289.665211062591</v>
      </c>
      <c r="AW125" s="48">
        <v>9536.723163841807</v>
      </c>
      <c r="AX125">
        <v>0</v>
      </c>
      <c r="AY125">
        <v>20.6640625</v>
      </c>
      <c r="AZ125">
        <v>0</v>
      </c>
      <c r="BA125">
        <v>0</v>
      </c>
      <c r="BB125">
        <v>0</v>
      </c>
      <c r="BC125">
        <v>0</v>
      </c>
      <c r="BD125">
        <v>1</v>
      </c>
      <c r="BE125">
        <v>87.596900939941406</v>
      </c>
      <c r="BF125">
        <v>100</v>
      </c>
      <c r="BG125">
        <v>715.02587890625</v>
      </c>
      <c r="BH125">
        <v>11433.0927734375</v>
      </c>
      <c r="BI125">
        <v>12821.5068359375</v>
      </c>
      <c r="BJ125">
        <v>4.339414119720459</v>
      </c>
      <c r="BK125">
        <v>-5.275383472442627</v>
      </c>
      <c r="BL125">
        <v>23.076923370361328</v>
      </c>
      <c r="BM125">
        <v>0</v>
      </c>
      <c r="BN125">
        <v>174</v>
      </c>
      <c r="BO125">
        <v>1.1799843430519104</v>
      </c>
      <c r="BP125">
        <v>22313.005859375</v>
      </c>
      <c r="BQ125">
        <v>39.534923553466797</v>
      </c>
      <c r="BS125">
        <v>0.69538873434066772</v>
      </c>
      <c r="BT125">
        <v>0.13463480770587921</v>
      </c>
      <c r="BU125">
        <v>2.3224503993988037</v>
      </c>
      <c r="BV125">
        <v>79.434532165527344</v>
      </c>
      <c r="BW125">
        <v>116.4591064453125</v>
      </c>
      <c r="BX125">
        <v>0</v>
      </c>
      <c r="BY125">
        <v>0</v>
      </c>
      <c r="BZ125">
        <v>8564.7666015625</v>
      </c>
      <c r="CA125">
        <v>7637.3056640625</v>
      </c>
      <c r="CB125">
        <v>1.480982780456543</v>
      </c>
      <c r="CC125">
        <v>10.804443359375</v>
      </c>
      <c r="CD125">
        <v>61.363636016845703</v>
      </c>
      <c r="CE125">
        <v>8.4112148284912109</v>
      </c>
      <c r="CF125">
        <v>11.526479721069336</v>
      </c>
      <c r="CG125">
        <v>0</v>
      </c>
      <c r="CH125">
        <v>1.5576324462890625</v>
      </c>
      <c r="CI125">
        <v>9934.66015625</v>
      </c>
      <c r="CJ125" s="48">
        <v>348</v>
      </c>
      <c r="CK125" s="25">
        <f>ABS(J125-'PO_valitsin (FI)'!$D$8)</f>
        <v>1.2000007629394531</v>
      </c>
      <c r="CR125" s="67">
        <f>ABS(Q125-'PO_valitsin (FI)'!$E$8)</f>
        <v>34.20000000000001</v>
      </c>
      <c r="EN125" s="7">
        <f>ABS(BO125-'PO_valitsin (FI)'!$F$8)</f>
        <v>0.91820741891860957</v>
      </c>
      <c r="EO125" s="7">
        <f>ABS(BP125-'PO_valitsin (FI)'!$G$8)</f>
        <v>761.390625</v>
      </c>
      <c r="ES125" s="7">
        <f>ABS(BT125-'PO_valitsin (FI)'!$H$8)</f>
        <v>5.3529083728790283E-2</v>
      </c>
      <c r="FI125" s="7">
        <f>ABS(CJ125-'PO_valitsin (FI)'!$J$8)</f>
        <v>1583</v>
      </c>
      <c r="FJ125" s="3">
        <f>IF($B125='PO_valitsin (FI)'!$C$8,100000,PO!CK125/PO!J$297*'PO_valitsin (FI)'!D$5)</f>
        <v>5.49227557963455E-2</v>
      </c>
      <c r="FQ125" s="3">
        <f>IF($B125='PO_valitsin (FI)'!$C$8,100000,PO!CR125/PO!Q$297*'PO_valitsin (FI)'!E$5)</f>
        <v>0.16175298580480091</v>
      </c>
      <c r="HM125" s="3">
        <f>IF($B125='PO_valitsin (FI)'!$C$8,100000,PO!EN125/PO!BO$297*'PO_valitsin (FI)'!F$5)</f>
        <v>7.6123489761817986E-2</v>
      </c>
      <c r="HN125" s="3">
        <f>IF($B125='PO_valitsin (FI)'!$C$8,100000,PO!EO125/PO!BP$297*'PO_valitsin (FI)'!G$5)</f>
        <v>2.6930685384136406E-2</v>
      </c>
      <c r="HR125" s="3">
        <f>IF($B125='PO_valitsin (FI)'!$C$8,100000,PO!ES125/PO!BT$297*'PO_valitsin (FI)'!H$5)</f>
        <v>7.9926194132492589E-3</v>
      </c>
      <c r="IF125" s="3">
        <f>IF($B125='PO_valitsin (FI)'!$C$8,100000,PO!FG125/PO!CH$297*'PO_valitsin (FI)'!I$5)</f>
        <v>0</v>
      </c>
      <c r="IH125" s="3">
        <f>IF($B125='PO_valitsin (FI)'!$C$8,100000,PO!FI125/PO!CJ$297*'PO_valitsin (FI)'!J$5)</f>
        <v>0.15433686646289038</v>
      </c>
      <c r="II125" s="49">
        <f t="shared" si="4"/>
        <v>0.48205941492324045</v>
      </c>
      <c r="IJ125" s="13">
        <f t="shared" si="5"/>
        <v>56</v>
      </c>
      <c r="IK125" s="14">
        <f t="shared" si="7"/>
        <v>1.2299999999999968E-8</v>
      </c>
      <c r="IL125" s="68" t="str">
        <f t="shared" si="6"/>
        <v>Lemi</v>
      </c>
    </row>
    <row r="126" spans="1:246" x14ac:dyDescent="0.2">
      <c r="A126">
        <v>2019</v>
      </c>
      <c r="B126" t="s">
        <v>451</v>
      </c>
      <c r="C126" t="s">
        <v>452</v>
      </c>
      <c r="D126" t="s">
        <v>232</v>
      </c>
      <c r="E126" t="s">
        <v>233</v>
      </c>
      <c r="F126" t="s">
        <v>87</v>
      </c>
      <c r="G126" t="s">
        <v>88</v>
      </c>
      <c r="H126" t="s">
        <v>143</v>
      </c>
      <c r="I126" t="s">
        <v>144</v>
      </c>
      <c r="J126">
        <v>38.900001525878906</v>
      </c>
      <c r="K126">
        <v>269.57998657226563</v>
      </c>
      <c r="L126">
        <v>124.80000305175781</v>
      </c>
      <c r="M126">
        <v>23523</v>
      </c>
      <c r="N126">
        <v>87.300003051757813</v>
      </c>
      <c r="O126">
        <v>1.3999999761581421</v>
      </c>
      <c r="P126">
        <v>230</v>
      </c>
      <c r="Q126">
        <v>89.4</v>
      </c>
      <c r="R126">
        <v>6.3000000000000007</v>
      </c>
      <c r="S126">
        <v>142</v>
      </c>
      <c r="T126">
        <v>0</v>
      </c>
      <c r="U126">
        <v>4131.2</v>
      </c>
      <c r="V126">
        <v>13.28</v>
      </c>
      <c r="W126">
        <v>1864</v>
      </c>
      <c r="X126">
        <v>202</v>
      </c>
      <c r="Y126">
        <v>545</v>
      </c>
      <c r="Z126">
        <v>180</v>
      </c>
      <c r="AA126">
        <v>416</v>
      </c>
      <c r="AB126">
        <v>1824</v>
      </c>
      <c r="AC126">
        <v>18.863462448120117</v>
      </c>
      <c r="AD126">
        <v>0</v>
      </c>
      <c r="AE126">
        <v>0.7</v>
      </c>
      <c r="AF126">
        <v>1.1000000000000001</v>
      </c>
      <c r="AG126">
        <v>6.4</v>
      </c>
      <c r="AH126">
        <v>0</v>
      </c>
      <c r="AI126">
        <v>20.5</v>
      </c>
      <c r="AJ126">
        <v>0.95</v>
      </c>
      <c r="AK126">
        <v>0.45</v>
      </c>
      <c r="AL126">
        <v>1</v>
      </c>
      <c r="AM126">
        <v>49.2</v>
      </c>
      <c r="AN126">
        <v>433.1</v>
      </c>
      <c r="AO126">
        <v>40.700000000000003</v>
      </c>
      <c r="AP126">
        <v>37.799999999999997</v>
      </c>
      <c r="AQ126">
        <v>30</v>
      </c>
      <c r="AR126">
        <v>36</v>
      </c>
      <c r="AS126">
        <v>205</v>
      </c>
      <c r="AT126">
        <v>3.5</v>
      </c>
      <c r="AU126">
        <v>6734</v>
      </c>
      <c r="AV126" s="48">
        <v>7919.9061170602909</v>
      </c>
      <c r="AW126" s="48">
        <v>7930.1357193987114</v>
      </c>
      <c r="AX126">
        <v>1</v>
      </c>
      <c r="AY126">
        <v>20.64129638671875</v>
      </c>
      <c r="AZ126">
        <v>0</v>
      </c>
      <c r="BA126">
        <v>0</v>
      </c>
      <c r="BB126">
        <v>0</v>
      </c>
      <c r="BC126">
        <v>0</v>
      </c>
      <c r="BD126">
        <v>1</v>
      </c>
      <c r="BE126">
        <v>94.693031311035156</v>
      </c>
      <c r="BF126">
        <v>81.717689514160156</v>
      </c>
      <c r="BG126">
        <v>1375.6370849609375</v>
      </c>
      <c r="BH126">
        <v>15233.54296875</v>
      </c>
      <c r="BI126">
        <v>18329.9765625</v>
      </c>
      <c r="BJ126">
        <v>4.1036601066589355</v>
      </c>
      <c r="BK126">
        <v>-6.6218628883361816</v>
      </c>
      <c r="BL126">
        <v>23.164556503295898</v>
      </c>
      <c r="BM126">
        <v>3.8167939186096191</v>
      </c>
      <c r="BN126">
        <v>349.81817626953125</v>
      </c>
      <c r="BO126">
        <v>3.2739108324050905</v>
      </c>
      <c r="BP126">
        <v>24688.505859375</v>
      </c>
      <c r="BQ126">
        <v>19.574823379516602</v>
      </c>
      <c r="BS126">
        <v>0.60111379623413086</v>
      </c>
      <c r="BT126">
        <v>0.2763252854347229</v>
      </c>
      <c r="BU126">
        <v>2.5549461841583252</v>
      </c>
      <c r="BV126">
        <v>68.018531799316406</v>
      </c>
      <c r="BW126">
        <v>405.13540649414063</v>
      </c>
      <c r="BX126">
        <v>0</v>
      </c>
      <c r="BY126">
        <v>1</v>
      </c>
      <c r="BZ126">
        <v>9018.3486328125</v>
      </c>
      <c r="CA126">
        <v>7494.9033203125</v>
      </c>
      <c r="CB126">
        <v>1.7344726324081421</v>
      </c>
      <c r="CC126">
        <v>13.76099967956543</v>
      </c>
      <c r="CD126">
        <v>55.392158508300781</v>
      </c>
      <c r="CE126">
        <v>6.2712388038635254</v>
      </c>
      <c r="CF126">
        <v>14.426938056945801</v>
      </c>
      <c r="CG126">
        <v>0</v>
      </c>
      <c r="CH126">
        <v>1.0503553152084351</v>
      </c>
      <c r="CI126">
        <v>8233.310546875</v>
      </c>
      <c r="CJ126" s="48">
        <v>3440</v>
      </c>
      <c r="CK126" s="25">
        <f>ABS(J126-'PO_valitsin (FI)'!$D$8)</f>
        <v>5.2999992370605469</v>
      </c>
      <c r="CR126" s="67">
        <f>ABS(Q126-'PO_valitsin (FI)'!$E$8)</f>
        <v>1.5999999999999943</v>
      </c>
      <c r="EN126" s="7">
        <f>ABS(BO126-'PO_valitsin (FI)'!$F$8)</f>
        <v>3.0121339082717897</v>
      </c>
      <c r="EO126" s="7">
        <f>ABS(BP126-'PO_valitsin (FI)'!$G$8)</f>
        <v>1614.109375</v>
      </c>
      <c r="ES126" s="7">
        <f>ABS(BT126-'PO_valitsin (FI)'!$H$8)</f>
        <v>8.8161394000053406E-2</v>
      </c>
      <c r="FI126" s="7">
        <f>ABS(CJ126-'PO_valitsin (FI)'!$J$8)</f>
        <v>1509</v>
      </c>
      <c r="FJ126" s="3">
        <f>IF($B126='PO_valitsin (FI)'!$C$8,100000,PO!CK126/PO!J$297*'PO_valitsin (FI)'!D$5)</f>
        <v>0.24257531562301271</v>
      </c>
      <c r="FQ126" s="3">
        <f>IF($B126='PO_valitsin (FI)'!$C$8,100000,PO!CR126/PO!Q$297*'PO_valitsin (FI)'!E$5)</f>
        <v>7.5673911487625862E-3</v>
      </c>
      <c r="HM126" s="3">
        <f>IF($B126='PO_valitsin (FI)'!$C$8,100000,PO!EN126/PO!BO$297*'PO_valitsin (FI)'!F$5)</f>
        <v>0.24971933356582596</v>
      </c>
      <c r="HN126" s="3">
        <f>IF($B126='PO_valitsin (FI)'!$C$8,100000,PO!EO126/PO!BP$297*'PO_valitsin (FI)'!G$5)</f>
        <v>5.7091682411653091E-2</v>
      </c>
      <c r="HR126" s="3">
        <f>IF($B126='PO_valitsin (FI)'!$C$8,100000,PO!ES126/PO!BT$297*'PO_valitsin (FI)'!H$5)</f>
        <v>1.3163693829583658E-2</v>
      </c>
      <c r="IF126" s="3">
        <f>IF($B126='PO_valitsin (FI)'!$C$8,100000,PO!FG126/PO!CH$297*'PO_valitsin (FI)'!I$5)</f>
        <v>0</v>
      </c>
      <c r="IH126" s="3">
        <f>IF($B126='PO_valitsin (FI)'!$C$8,100000,PO!FI126/PO!CJ$297*'PO_valitsin (FI)'!J$5)</f>
        <v>0.14712212981206668</v>
      </c>
      <c r="II126" s="49">
        <f t="shared" si="4"/>
        <v>0.71723955879090473</v>
      </c>
      <c r="IJ126" s="13">
        <f t="shared" si="5"/>
        <v>125</v>
      </c>
      <c r="IK126" s="14">
        <f t="shared" si="7"/>
        <v>1.2399999999999967E-8</v>
      </c>
      <c r="IL126" s="68" t="str">
        <f t="shared" si="6"/>
        <v>Lempäälä</v>
      </c>
    </row>
    <row r="127" spans="1:246" x14ac:dyDescent="0.2">
      <c r="A127">
        <v>2019</v>
      </c>
      <c r="B127" t="s">
        <v>453</v>
      </c>
      <c r="C127" t="s">
        <v>454</v>
      </c>
      <c r="D127" t="s">
        <v>276</v>
      </c>
      <c r="E127" t="s">
        <v>277</v>
      </c>
      <c r="F127" t="s">
        <v>242</v>
      </c>
      <c r="G127" t="s">
        <v>243</v>
      </c>
      <c r="H127" t="s">
        <v>103</v>
      </c>
      <c r="I127" t="s">
        <v>104</v>
      </c>
      <c r="J127">
        <v>49.200000762939453</v>
      </c>
      <c r="K127">
        <v>1135.989990234375</v>
      </c>
      <c r="L127">
        <v>162.10000610351563</v>
      </c>
      <c r="M127">
        <v>9454</v>
      </c>
      <c r="N127">
        <v>8.3000001907348633</v>
      </c>
      <c r="O127">
        <v>-2</v>
      </c>
      <c r="P127">
        <v>-146</v>
      </c>
      <c r="Q127">
        <v>58.1</v>
      </c>
      <c r="R127">
        <v>10.200000000000001</v>
      </c>
      <c r="S127">
        <v>349</v>
      </c>
      <c r="T127">
        <v>0</v>
      </c>
      <c r="U127">
        <v>3679.8</v>
      </c>
      <c r="V127">
        <v>12.35</v>
      </c>
      <c r="W127">
        <v>899</v>
      </c>
      <c r="X127">
        <v>331</v>
      </c>
      <c r="Y127">
        <v>757</v>
      </c>
      <c r="Z127">
        <v>1113</v>
      </c>
      <c r="AA127">
        <v>645</v>
      </c>
      <c r="AB127">
        <v>1478</v>
      </c>
      <c r="AC127">
        <v>15.97826099395752</v>
      </c>
      <c r="AD127">
        <v>0</v>
      </c>
      <c r="AE127">
        <v>0</v>
      </c>
      <c r="AF127">
        <v>0</v>
      </c>
      <c r="AG127">
        <v>4.0999999999999996</v>
      </c>
      <c r="AH127">
        <v>0</v>
      </c>
      <c r="AI127">
        <v>21</v>
      </c>
      <c r="AJ127">
        <v>1</v>
      </c>
      <c r="AK127">
        <v>0.45</v>
      </c>
      <c r="AL127">
        <v>1</v>
      </c>
      <c r="AM127">
        <v>65.3</v>
      </c>
      <c r="AN127">
        <v>317.89999999999998</v>
      </c>
      <c r="AO127">
        <v>46</v>
      </c>
      <c r="AP127">
        <v>24.6</v>
      </c>
      <c r="AQ127">
        <v>54</v>
      </c>
      <c r="AR127">
        <v>59</v>
      </c>
      <c r="AS127">
        <v>710</v>
      </c>
      <c r="AT127">
        <v>1.833</v>
      </c>
      <c r="AU127">
        <v>6229</v>
      </c>
      <c r="AV127" s="48">
        <v>9728.3531409168081</v>
      </c>
      <c r="AW127" s="48">
        <v>9786.8945868945866</v>
      </c>
      <c r="AX127">
        <v>1</v>
      </c>
      <c r="AY127">
        <v>44.984485626220703</v>
      </c>
      <c r="AZ127">
        <v>0</v>
      </c>
      <c r="BA127">
        <v>0</v>
      </c>
      <c r="BB127">
        <v>0</v>
      </c>
      <c r="BC127">
        <v>0</v>
      </c>
      <c r="BD127">
        <v>1</v>
      </c>
      <c r="BE127">
        <v>86.315788269042969</v>
      </c>
      <c r="BF127">
        <v>86.363639831542969</v>
      </c>
      <c r="BG127">
        <v>469.7674560546875</v>
      </c>
      <c r="BH127">
        <v>9946.935546875</v>
      </c>
      <c r="BI127">
        <v>12219.095703125</v>
      </c>
      <c r="BJ127">
        <v>2.9700655937194824</v>
      </c>
      <c r="BK127">
        <v>-8.5040769577026367</v>
      </c>
      <c r="BL127">
        <v>37.647060394287109</v>
      </c>
      <c r="BM127">
        <v>-11.702127456665039</v>
      </c>
      <c r="BN127">
        <v>128</v>
      </c>
      <c r="BO127">
        <v>-0.72999929189682011</v>
      </c>
      <c r="BP127">
        <v>22673.572265625</v>
      </c>
      <c r="BQ127">
        <v>40.792587280273438</v>
      </c>
      <c r="BS127">
        <v>0.64396023750305176</v>
      </c>
      <c r="BT127">
        <v>0.1163528636097908</v>
      </c>
      <c r="BU127">
        <v>2.115506649017334</v>
      </c>
      <c r="BV127">
        <v>77.321769714355469</v>
      </c>
      <c r="BW127">
        <v>289.083984375</v>
      </c>
      <c r="BX127">
        <v>0</v>
      </c>
      <c r="BY127">
        <v>1</v>
      </c>
      <c r="BZ127">
        <v>7979.06982421875</v>
      </c>
      <c r="CA127">
        <v>6495.3486328125</v>
      </c>
      <c r="CB127">
        <v>0.87793529033660889</v>
      </c>
      <c r="CC127">
        <v>8.9274377822875977</v>
      </c>
      <c r="CD127">
        <v>49.397590637207031</v>
      </c>
      <c r="CE127">
        <v>4.8578200340270996</v>
      </c>
      <c r="CF127">
        <v>12.677724838256836</v>
      </c>
      <c r="CG127">
        <v>0</v>
      </c>
      <c r="CH127">
        <v>1.6587678194046021</v>
      </c>
      <c r="CI127">
        <v>10019.4892578125</v>
      </c>
      <c r="CJ127" s="48">
        <v>885</v>
      </c>
      <c r="CK127" s="25">
        <f>ABS(J127-'PO_valitsin (FI)'!$D$8)</f>
        <v>5</v>
      </c>
      <c r="CR127" s="67">
        <f>ABS(Q127-'PO_valitsin (FI)'!$E$8)</f>
        <v>29.70000000000001</v>
      </c>
      <c r="EN127" s="7">
        <f>ABS(BO127-'PO_valitsin (FI)'!$F$8)</f>
        <v>0.99177621603012089</v>
      </c>
      <c r="EO127" s="7">
        <f>ABS(BP127-'PO_valitsin (FI)'!$G$8)</f>
        <v>400.82421875</v>
      </c>
      <c r="ES127" s="7">
        <f>ABS(BT127-'PO_valitsin (FI)'!$H$8)</f>
        <v>7.1811027824878693E-2</v>
      </c>
      <c r="FI127" s="7">
        <f>ABS(CJ127-'PO_valitsin (FI)'!$J$8)</f>
        <v>1046</v>
      </c>
      <c r="FJ127" s="3">
        <f>IF($B127='PO_valitsin (FI)'!$C$8,100000,PO!CK127/PO!J$297*'PO_valitsin (FI)'!D$5)</f>
        <v>0.22884467032258321</v>
      </c>
      <c r="FQ127" s="3">
        <f>IF($B127='PO_valitsin (FI)'!$C$8,100000,PO!CR127/PO!Q$297*'PO_valitsin (FI)'!E$5)</f>
        <v>0.14046969819890603</v>
      </c>
      <c r="HM127" s="3">
        <f>IF($B127='PO_valitsin (FI)'!$C$8,100000,PO!EN127/PO!BO$297*'PO_valitsin (FI)'!F$5)</f>
        <v>8.2222671121409907E-2</v>
      </c>
      <c r="HN127" s="3">
        <f>IF($B127='PO_valitsin (FI)'!$C$8,100000,PO!EO127/PO!BP$297*'PO_valitsin (FI)'!G$5)</f>
        <v>1.4177310010217841E-2</v>
      </c>
      <c r="HR127" s="3">
        <f>IF($B127='PO_valitsin (FI)'!$C$8,100000,PO!ES127/PO!BT$297*'PO_valitsin (FI)'!H$5)</f>
        <v>1.0722362033815429E-2</v>
      </c>
      <c r="IF127" s="3">
        <f>IF($B127='PO_valitsin (FI)'!$C$8,100000,PO!FG127/PO!CH$297*'PO_valitsin (FI)'!I$5)</f>
        <v>0</v>
      </c>
      <c r="IH127" s="3">
        <f>IF($B127='PO_valitsin (FI)'!$C$8,100000,PO!FI127/PO!CJ$297*'PO_valitsin (FI)'!J$5)</f>
        <v>0.10198127752380501</v>
      </c>
      <c r="II127" s="49">
        <f t="shared" si="4"/>
        <v>0.57841800171073743</v>
      </c>
      <c r="IJ127" s="13">
        <f t="shared" si="5"/>
        <v>90</v>
      </c>
      <c r="IK127" s="14">
        <f t="shared" si="7"/>
        <v>1.2499999999999966E-8</v>
      </c>
      <c r="IL127" s="68" t="str">
        <f t="shared" si="6"/>
        <v>Leppävirta</v>
      </c>
    </row>
    <row r="128" spans="1:246" x14ac:dyDescent="0.2">
      <c r="A128">
        <v>2019</v>
      </c>
      <c r="B128" t="s">
        <v>455</v>
      </c>
      <c r="C128" t="s">
        <v>456</v>
      </c>
      <c r="D128" t="s">
        <v>173</v>
      </c>
      <c r="E128" t="s">
        <v>174</v>
      </c>
      <c r="F128" t="s">
        <v>175</v>
      </c>
      <c r="G128" t="s">
        <v>176</v>
      </c>
      <c r="H128" t="s">
        <v>103</v>
      </c>
      <c r="I128" t="s">
        <v>104</v>
      </c>
      <c r="J128">
        <v>49.5</v>
      </c>
      <c r="K128">
        <v>480.29998779296875</v>
      </c>
      <c r="L128">
        <v>185.69999694824219</v>
      </c>
      <c r="M128">
        <v>719</v>
      </c>
      <c r="N128">
        <v>1.5</v>
      </c>
      <c r="O128">
        <v>-2.4000000953674316</v>
      </c>
      <c r="P128">
        <v>-11</v>
      </c>
      <c r="Q128">
        <v>36.6</v>
      </c>
      <c r="R128">
        <v>9.2000000000000011</v>
      </c>
      <c r="S128">
        <v>70</v>
      </c>
      <c r="T128">
        <v>0</v>
      </c>
      <c r="U128">
        <v>3311.5</v>
      </c>
      <c r="V128">
        <v>10.61</v>
      </c>
      <c r="W128">
        <v>133</v>
      </c>
      <c r="X128">
        <v>0</v>
      </c>
      <c r="Y128">
        <v>1600</v>
      </c>
      <c r="Z128">
        <v>1967</v>
      </c>
      <c r="AA128">
        <v>639</v>
      </c>
      <c r="AB128">
        <v>5820</v>
      </c>
      <c r="AC128">
        <v>6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21</v>
      </c>
      <c r="AJ128">
        <v>1</v>
      </c>
      <c r="AK128">
        <v>0.5</v>
      </c>
      <c r="AL128">
        <v>1.4</v>
      </c>
      <c r="AM128">
        <v>51.2</v>
      </c>
      <c r="AN128">
        <v>286.89999999999998</v>
      </c>
      <c r="AO128">
        <v>44.4</v>
      </c>
      <c r="AP128">
        <v>20.7</v>
      </c>
      <c r="AQ128">
        <v>118</v>
      </c>
      <c r="AR128">
        <v>105</v>
      </c>
      <c r="AS128">
        <v>1013</v>
      </c>
      <c r="AT128">
        <v>1.833</v>
      </c>
      <c r="AU128">
        <v>1250</v>
      </c>
      <c r="AV128" s="48">
        <v>15022.988505747126</v>
      </c>
      <c r="AW128" s="48">
        <v>13409.836065573771</v>
      </c>
      <c r="AX128">
        <v>0</v>
      </c>
      <c r="AY128">
        <v>153.22470092773438</v>
      </c>
      <c r="AZ128">
        <v>0</v>
      </c>
      <c r="BA128">
        <v>0</v>
      </c>
      <c r="BB128">
        <v>0</v>
      </c>
      <c r="BC128">
        <v>0</v>
      </c>
      <c r="BD128">
        <v>1</v>
      </c>
      <c r="BE128">
        <v>100</v>
      </c>
      <c r="BF128">
        <v>100</v>
      </c>
      <c r="BG128">
        <v>325.58139038085938</v>
      </c>
      <c r="BH128">
        <v>15443.3134765625</v>
      </c>
      <c r="BI128">
        <v>19077.03515625</v>
      </c>
      <c r="BJ128">
        <v>3.0620307922363281</v>
      </c>
      <c r="BK128">
        <v>15.971352577209473</v>
      </c>
      <c r="BL128">
        <v>40</v>
      </c>
      <c r="BM128">
        <v>700</v>
      </c>
      <c r="BN128">
        <v>68</v>
      </c>
      <c r="BO128">
        <v>12.566230511665344</v>
      </c>
      <c r="BP128">
        <v>19522.716796875</v>
      </c>
      <c r="BQ128">
        <v>56.614871978759766</v>
      </c>
      <c r="BS128">
        <v>0.57301807403564453</v>
      </c>
      <c r="BT128">
        <v>0.13908205926418304</v>
      </c>
      <c r="BU128">
        <v>1.9471487998962402</v>
      </c>
      <c r="BV128">
        <v>125.17385101318359</v>
      </c>
      <c r="BW128">
        <v>208.62309265136719</v>
      </c>
      <c r="BX128">
        <v>0</v>
      </c>
      <c r="BY128">
        <v>0</v>
      </c>
      <c r="BZ128">
        <v>9767.44140625</v>
      </c>
      <c r="CA128">
        <v>7906.9765625</v>
      </c>
      <c r="CB128">
        <v>3.3379693031311035</v>
      </c>
      <c r="CC128">
        <v>14.464533805847168</v>
      </c>
      <c r="CD128">
        <v>33.333332061767578</v>
      </c>
      <c r="CE128">
        <v>7.6923074722290039</v>
      </c>
      <c r="CF128">
        <v>0</v>
      </c>
      <c r="CG128">
        <v>0</v>
      </c>
      <c r="CH128">
        <v>1.923076868057251</v>
      </c>
      <c r="CI128">
        <v>12890.6279296875</v>
      </c>
      <c r="CJ128" s="48">
        <v>112</v>
      </c>
      <c r="CK128" s="25">
        <f>ABS(J128-'PO_valitsin (FI)'!$D$8)</f>
        <v>5.2999992370605469</v>
      </c>
      <c r="CR128" s="67">
        <f>ABS(Q128-'PO_valitsin (FI)'!$E$8)</f>
        <v>51.20000000000001</v>
      </c>
      <c r="EN128" s="7">
        <f>ABS(BO128-'PO_valitsin (FI)'!$F$8)</f>
        <v>12.304453587532043</v>
      </c>
      <c r="EO128" s="7">
        <f>ABS(BP128-'PO_valitsin (FI)'!$G$8)</f>
        <v>3551.6796875</v>
      </c>
      <c r="ES128" s="7">
        <f>ABS(BT128-'PO_valitsin (FI)'!$H$8)</f>
        <v>4.908183217048645E-2</v>
      </c>
      <c r="FI128" s="7">
        <f>ABS(CJ128-'PO_valitsin (FI)'!$J$8)</f>
        <v>1819</v>
      </c>
      <c r="FJ128" s="3">
        <f>IF($B128='PO_valitsin (FI)'!$C$8,100000,PO!CK128/PO!J$297*'PO_valitsin (FI)'!D$5)</f>
        <v>0.24257531562301271</v>
      </c>
      <c r="FQ128" s="3">
        <f>IF($B128='PO_valitsin (FI)'!$C$8,100000,PO!CR128/PO!Q$297*'PO_valitsin (FI)'!E$5)</f>
        <v>0.24215651676040365</v>
      </c>
      <c r="HM128" s="3">
        <f>IF($B128='PO_valitsin (FI)'!$C$8,100000,PO!EN128/PO!BO$297*'PO_valitsin (FI)'!F$5)</f>
        <v>1.0200940739494133</v>
      </c>
      <c r="HN128" s="3">
        <f>IF($B128='PO_valitsin (FI)'!$C$8,100000,PO!EO128/PO!BP$297*'PO_valitsin (FI)'!G$5)</f>
        <v>0.12562430519720466</v>
      </c>
      <c r="HR128" s="3">
        <f>IF($B128='PO_valitsin (FI)'!$C$8,100000,PO!ES128/PO!BT$297*'PO_valitsin (FI)'!H$5)</f>
        <v>7.3285843380255728E-3</v>
      </c>
      <c r="IF128" s="3">
        <f>IF($B128='PO_valitsin (FI)'!$C$8,100000,PO!FG128/PO!CH$297*'PO_valitsin (FI)'!I$5)</f>
        <v>0</v>
      </c>
      <c r="IH128" s="3">
        <f>IF($B128='PO_valitsin (FI)'!$C$8,100000,PO!FI128/PO!CJ$297*'PO_valitsin (FI)'!J$5)</f>
        <v>0.17734602659254428</v>
      </c>
      <c r="II128" s="49">
        <f t="shared" si="4"/>
        <v>1.815124835060604</v>
      </c>
      <c r="IJ128" s="13">
        <f t="shared" si="5"/>
        <v>255</v>
      </c>
      <c r="IK128" s="14">
        <f t="shared" si="7"/>
        <v>1.2599999999999966E-8</v>
      </c>
      <c r="IL128" s="68" t="str">
        <f t="shared" si="6"/>
        <v>Lestijärvi</v>
      </c>
    </row>
    <row r="129" spans="1:246" x14ac:dyDescent="0.2">
      <c r="A129">
        <v>2019</v>
      </c>
      <c r="B129" t="s">
        <v>457</v>
      </c>
      <c r="C129" t="s">
        <v>458</v>
      </c>
      <c r="D129" t="s">
        <v>459</v>
      </c>
      <c r="E129" t="s">
        <v>460</v>
      </c>
      <c r="F129" t="s">
        <v>210</v>
      </c>
      <c r="G129" t="s">
        <v>211</v>
      </c>
      <c r="H129" t="s">
        <v>89</v>
      </c>
      <c r="I129" t="s">
        <v>90</v>
      </c>
      <c r="J129">
        <v>52.900001525878906</v>
      </c>
      <c r="K129">
        <v>3417.889892578125</v>
      </c>
      <c r="L129">
        <v>215.30000305175781</v>
      </c>
      <c r="M129">
        <v>10884</v>
      </c>
      <c r="N129">
        <v>3.2000000476837158</v>
      </c>
      <c r="O129">
        <v>-1.8999999761581421</v>
      </c>
      <c r="P129">
        <v>-196</v>
      </c>
      <c r="Q129">
        <v>69.8</v>
      </c>
      <c r="R129">
        <v>15.600000000000001</v>
      </c>
      <c r="S129">
        <v>774</v>
      </c>
      <c r="T129">
        <v>0</v>
      </c>
      <c r="U129">
        <v>3541.7</v>
      </c>
      <c r="V129">
        <v>11.48</v>
      </c>
      <c r="W129">
        <v>1337</v>
      </c>
      <c r="X129">
        <v>47</v>
      </c>
      <c r="Y129">
        <v>757</v>
      </c>
      <c r="Z129">
        <v>998</v>
      </c>
      <c r="AA129">
        <v>642</v>
      </c>
      <c r="AB129">
        <v>1820</v>
      </c>
      <c r="AC129">
        <v>13.393939018249512</v>
      </c>
      <c r="AD129">
        <v>2.1</v>
      </c>
      <c r="AE129">
        <v>2</v>
      </c>
      <c r="AF129">
        <v>0</v>
      </c>
      <c r="AG129">
        <v>3.7</v>
      </c>
      <c r="AH129">
        <v>0</v>
      </c>
      <c r="AI129">
        <v>21</v>
      </c>
      <c r="AJ129">
        <v>1</v>
      </c>
      <c r="AK129">
        <v>0.43</v>
      </c>
      <c r="AL129">
        <v>0.95</v>
      </c>
      <c r="AM129">
        <v>73.099999999999994</v>
      </c>
      <c r="AN129">
        <v>275.10000000000002</v>
      </c>
      <c r="AO129">
        <v>48</v>
      </c>
      <c r="AP129">
        <v>18.600000000000001</v>
      </c>
      <c r="AQ129">
        <v>83</v>
      </c>
      <c r="AR129">
        <v>3</v>
      </c>
      <c r="AS129">
        <v>1178</v>
      </c>
      <c r="AT129">
        <v>2.8330000000000002</v>
      </c>
      <c r="AU129">
        <v>7046</v>
      </c>
      <c r="AV129" s="48">
        <v>10900.704676489429</v>
      </c>
      <c r="AW129" s="48">
        <v>10304.798962386511</v>
      </c>
      <c r="AX129">
        <v>1</v>
      </c>
      <c r="AY129">
        <v>127.19861602783203</v>
      </c>
      <c r="AZ129">
        <v>0</v>
      </c>
      <c r="BA129">
        <v>1</v>
      </c>
      <c r="BB129">
        <v>0</v>
      </c>
      <c r="BC129">
        <v>0</v>
      </c>
      <c r="BD129">
        <v>1</v>
      </c>
      <c r="BE129">
        <v>64.184394836425781</v>
      </c>
      <c r="BF129">
        <v>100</v>
      </c>
      <c r="BG129">
        <v>730.5699462890625</v>
      </c>
      <c r="BH129">
        <v>10348.5185546875</v>
      </c>
      <c r="BI129">
        <v>11358.5615234375</v>
      </c>
      <c r="BJ129">
        <v>2.5924842357635498</v>
      </c>
      <c r="BK129">
        <v>-3.4108169078826904</v>
      </c>
      <c r="BL129">
        <v>27.093595504760742</v>
      </c>
      <c r="BM129">
        <v>-19.148935317993164</v>
      </c>
      <c r="BN129">
        <v>133.16667175292969</v>
      </c>
      <c r="BO129">
        <v>-1.8199276328086853</v>
      </c>
      <c r="BP129">
        <v>20972.1875</v>
      </c>
      <c r="BQ129">
        <v>49.134700775146484</v>
      </c>
      <c r="BS129">
        <v>0.60924291610717773</v>
      </c>
      <c r="BT129">
        <v>9.187798947095871E-2</v>
      </c>
      <c r="BU129">
        <v>3.8404998779296875</v>
      </c>
      <c r="BV129">
        <v>153.6199951171875</v>
      </c>
      <c r="BW129">
        <v>504.31826782226563</v>
      </c>
      <c r="BX129">
        <v>0</v>
      </c>
      <c r="BY129">
        <v>1</v>
      </c>
      <c r="BZ129">
        <v>8303.1083984375</v>
      </c>
      <c r="CA129">
        <v>7564.7666015625</v>
      </c>
      <c r="CB129">
        <v>0.698272705078125</v>
      </c>
      <c r="CC129">
        <v>6.4406466484069824</v>
      </c>
      <c r="CD129">
        <v>80.263160705566406</v>
      </c>
      <c r="CE129">
        <v>8.7018547058105469</v>
      </c>
      <c r="CF129">
        <v>15.977175712585449</v>
      </c>
      <c r="CG129">
        <v>1.7118402719497681</v>
      </c>
      <c r="CH129">
        <v>2.5677602291107178</v>
      </c>
      <c r="CI129">
        <v>12479.3818359375</v>
      </c>
      <c r="CJ129" s="48">
        <v>774</v>
      </c>
      <c r="CK129" s="25">
        <f>ABS(J129-'PO_valitsin (FI)'!$D$8)</f>
        <v>8.7000007629394531</v>
      </c>
      <c r="CR129" s="67">
        <f>ABS(Q129-'PO_valitsin (FI)'!$E$8)</f>
        <v>18.000000000000014</v>
      </c>
      <c r="EN129" s="7">
        <f>ABS(BO129-'PO_valitsin (FI)'!$F$8)</f>
        <v>2.0817045569419861</v>
      </c>
      <c r="EO129" s="7">
        <f>ABS(BP129-'PO_valitsin (FI)'!$G$8)</f>
        <v>2102.208984375</v>
      </c>
      <c r="ES129" s="7">
        <f>ABS(BT129-'PO_valitsin (FI)'!$H$8)</f>
        <v>9.6285901963710785E-2</v>
      </c>
      <c r="FI129" s="7">
        <f>ABS(CJ129-'PO_valitsin (FI)'!$J$8)</f>
        <v>1157</v>
      </c>
      <c r="FJ129" s="3">
        <f>IF($B129='PO_valitsin (FI)'!$C$8,100000,PO!CK129/PO!J$297*'PO_valitsin (FI)'!D$5)</f>
        <v>0.39818976128022038</v>
      </c>
      <c r="FQ129" s="3">
        <f>IF($B129='PO_valitsin (FI)'!$C$8,100000,PO!CR129/PO!Q$297*'PO_valitsin (FI)'!E$5)</f>
        <v>8.5133150423579454E-2</v>
      </c>
      <c r="HM129" s="3">
        <f>IF($B129='PO_valitsin (FI)'!$C$8,100000,PO!EN129/PO!BO$297*'PO_valitsin (FI)'!F$5)</f>
        <v>0.17258259110357907</v>
      </c>
      <c r="HN129" s="3">
        <f>IF($B129='PO_valitsin (FI)'!$C$8,100000,PO!EO129/PO!BP$297*'PO_valitsin (FI)'!G$5)</f>
        <v>7.4355957259006247E-2</v>
      </c>
      <c r="HR129" s="3">
        <f>IF($B129='PO_valitsin (FI)'!$C$8,100000,PO!ES129/PO!BT$297*'PO_valitsin (FI)'!H$5)</f>
        <v>1.4376793243024592E-2</v>
      </c>
      <c r="IF129" s="3">
        <f>IF($B129='PO_valitsin (FI)'!$C$8,100000,PO!FG129/PO!CH$297*'PO_valitsin (FI)'!I$5)</f>
        <v>0</v>
      </c>
      <c r="IH129" s="3">
        <f>IF($B129='PO_valitsin (FI)'!$C$8,100000,PO!FI129/PO!CJ$297*'PO_valitsin (FI)'!J$5)</f>
        <v>0.11280338250004053</v>
      </c>
      <c r="II129" s="49">
        <f t="shared" si="4"/>
        <v>0.85744164850945026</v>
      </c>
      <c r="IJ129" s="13">
        <f t="shared" si="5"/>
        <v>155</v>
      </c>
      <c r="IK129" s="14">
        <f t="shared" si="7"/>
        <v>1.2699999999999965E-8</v>
      </c>
      <c r="IL129" s="68" t="str">
        <f t="shared" si="6"/>
        <v>Lieksa</v>
      </c>
    </row>
    <row r="130" spans="1:246" x14ac:dyDescent="0.2">
      <c r="A130">
        <v>2019</v>
      </c>
      <c r="B130" t="s">
        <v>461</v>
      </c>
      <c r="C130" t="s">
        <v>462</v>
      </c>
      <c r="D130" t="s">
        <v>298</v>
      </c>
      <c r="E130" t="s">
        <v>299</v>
      </c>
      <c r="F130" t="s">
        <v>125</v>
      </c>
      <c r="G130" t="s">
        <v>126</v>
      </c>
      <c r="H130" t="s">
        <v>89</v>
      </c>
      <c r="I130" t="s">
        <v>90</v>
      </c>
      <c r="J130">
        <v>41.400001525878906</v>
      </c>
      <c r="K130">
        <v>300.51998901367188</v>
      </c>
      <c r="L130">
        <v>112.40000152587891</v>
      </c>
      <c r="M130">
        <v>19994</v>
      </c>
      <c r="N130">
        <v>66.5</v>
      </c>
      <c r="O130">
        <v>0.80000001192092896</v>
      </c>
      <c r="P130">
        <v>165</v>
      </c>
      <c r="Q130">
        <v>83.9</v>
      </c>
      <c r="R130">
        <v>4.8000000000000007</v>
      </c>
      <c r="S130">
        <v>195</v>
      </c>
      <c r="T130">
        <v>0</v>
      </c>
      <c r="U130">
        <v>3973</v>
      </c>
      <c r="V130">
        <v>12.51</v>
      </c>
      <c r="W130">
        <v>891</v>
      </c>
      <c r="X130">
        <v>4</v>
      </c>
      <c r="Y130">
        <v>471</v>
      </c>
      <c r="Z130">
        <v>209</v>
      </c>
      <c r="AA130">
        <v>506</v>
      </c>
      <c r="AB130">
        <v>1860</v>
      </c>
      <c r="AC130">
        <v>17.371921539306641</v>
      </c>
      <c r="AD130">
        <v>0</v>
      </c>
      <c r="AE130">
        <v>0</v>
      </c>
      <c r="AF130">
        <v>0</v>
      </c>
      <c r="AG130">
        <v>6.6</v>
      </c>
      <c r="AH130">
        <v>0</v>
      </c>
      <c r="AI130">
        <v>19.5</v>
      </c>
      <c r="AJ130">
        <v>1</v>
      </c>
      <c r="AK130">
        <v>0.41</v>
      </c>
      <c r="AL130">
        <v>1</v>
      </c>
      <c r="AM130">
        <v>57.3</v>
      </c>
      <c r="AN130">
        <v>405.8</v>
      </c>
      <c r="AO130">
        <v>41.2</v>
      </c>
      <c r="AP130">
        <v>34.700000000000003</v>
      </c>
      <c r="AQ130">
        <v>32</v>
      </c>
      <c r="AR130">
        <v>34</v>
      </c>
      <c r="AS130">
        <v>451</v>
      </c>
      <c r="AT130">
        <v>3.8330000000000002</v>
      </c>
      <c r="AU130">
        <v>4931</v>
      </c>
      <c r="AV130" s="48">
        <v>8180.3116985598735</v>
      </c>
      <c r="AW130" s="48">
        <v>7940.9695074276779</v>
      </c>
      <c r="AX130">
        <v>1</v>
      </c>
      <c r="AY130">
        <v>12.083865165710449</v>
      </c>
      <c r="AZ130">
        <v>0</v>
      </c>
      <c r="BA130">
        <v>0</v>
      </c>
      <c r="BB130">
        <v>0</v>
      </c>
      <c r="BC130">
        <v>0</v>
      </c>
      <c r="BD130">
        <v>1</v>
      </c>
      <c r="BE130">
        <v>92.813644409179688</v>
      </c>
      <c r="BF130">
        <v>71.515678405761719</v>
      </c>
      <c r="BG130">
        <v>795.48565673828125</v>
      </c>
      <c r="BH130">
        <v>11552.703125</v>
      </c>
      <c r="BI130">
        <v>15829.7578125</v>
      </c>
      <c r="BJ130">
        <v>4.1898870468139648</v>
      </c>
      <c r="BK130">
        <v>-1.4949895143508911</v>
      </c>
      <c r="BL130">
        <v>25.479930877685547</v>
      </c>
      <c r="BM130">
        <v>-2.0905923843383789</v>
      </c>
      <c r="BN130">
        <v>284.11111450195313</v>
      </c>
      <c r="BO130">
        <v>0.78485645353794098</v>
      </c>
      <c r="BP130">
        <v>25324.24609375</v>
      </c>
      <c r="BQ130">
        <v>20.622552871704102</v>
      </c>
      <c r="BS130">
        <v>0.64109230041503906</v>
      </c>
      <c r="BT130">
        <v>1.400420069694519</v>
      </c>
      <c r="BU130">
        <v>3.2309691905975342</v>
      </c>
      <c r="BV130">
        <v>59.967990875244141</v>
      </c>
      <c r="BW130">
        <v>351.25537109375</v>
      </c>
      <c r="BX130">
        <v>0</v>
      </c>
      <c r="BY130">
        <v>1</v>
      </c>
      <c r="BZ130">
        <v>9070.451171875</v>
      </c>
      <c r="CA130">
        <v>6619.69921875</v>
      </c>
      <c r="CB130">
        <v>1.4054216146469116</v>
      </c>
      <c r="CC130">
        <v>11.71351432800293</v>
      </c>
      <c r="CD130">
        <v>73.309608459472656</v>
      </c>
      <c r="CE130">
        <v>8.7959012985229492</v>
      </c>
      <c r="CF130">
        <v>9.5217761993408203</v>
      </c>
      <c r="CG130">
        <v>4.269854724407196E-2</v>
      </c>
      <c r="CH130">
        <v>2.6473100185394287</v>
      </c>
      <c r="CI130">
        <v>9041.365234375</v>
      </c>
      <c r="CJ130" s="48">
        <v>2549</v>
      </c>
      <c r="CK130" s="25">
        <f>ABS(J130-'PO_valitsin (FI)'!$D$8)</f>
        <v>2.7999992370605469</v>
      </c>
      <c r="CR130" s="67">
        <f>ABS(Q130-'PO_valitsin (FI)'!$E$8)</f>
        <v>3.9000000000000057</v>
      </c>
      <c r="EN130" s="7">
        <f>ABS(BO130-'PO_valitsin (FI)'!$F$8)</f>
        <v>0.5230795294046402</v>
      </c>
      <c r="EO130" s="7">
        <f>ABS(BP130-'PO_valitsin (FI)'!$G$8)</f>
        <v>2249.849609375</v>
      </c>
      <c r="ES130" s="7">
        <f>ABS(BT130-'PO_valitsin (FI)'!$H$8)</f>
        <v>1.2122561782598495</v>
      </c>
      <c r="FI130" s="7">
        <f>ABS(CJ130-'PO_valitsin (FI)'!$J$8)</f>
        <v>618</v>
      </c>
      <c r="FJ130" s="3">
        <f>IF($B130='PO_valitsin (FI)'!$C$8,100000,PO!CK130/PO!J$297*'PO_valitsin (FI)'!D$5)</f>
        <v>0.12815298046172108</v>
      </c>
      <c r="FQ130" s="3">
        <f>IF($B130='PO_valitsin (FI)'!$C$8,100000,PO!CR130/PO!Q$297*'PO_valitsin (FI)'!E$5)</f>
        <v>1.8445515925108895E-2</v>
      </c>
      <c r="HM130" s="3">
        <f>IF($B130='PO_valitsin (FI)'!$C$8,100000,PO!EN130/PO!BO$297*'PO_valitsin (FI)'!F$5)</f>
        <v>4.3365625653674057E-2</v>
      </c>
      <c r="HN130" s="3">
        <f>IF($B130='PO_valitsin (FI)'!$C$8,100000,PO!EO130/PO!BP$297*'PO_valitsin (FI)'!G$5)</f>
        <v>7.9578064139810376E-2</v>
      </c>
      <c r="HR130" s="3">
        <f>IF($B130='PO_valitsin (FI)'!$C$8,100000,PO!ES130/PO!BT$297*'PO_valitsin (FI)'!H$5)</f>
        <v>0.18100631636591613</v>
      </c>
      <c r="IF130" s="3">
        <f>IF($B130='PO_valitsin (FI)'!$C$8,100000,PO!FG130/PO!CH$297*'PO_valitsin (FI)'!I$5)</f>
        <v>0</v>
      </c>
      <c r="IH130" s="3">
        <f>IF($B130='PO_valitsin (FI)'!$C$8,100000,PO!FI130/PO!CJ$297*'PO_valitsin (FI)'!J$5)</f>
        <v>6.0252800678500473E-2</v>
      </c>
      <c r="II130" s="49">
        <f t="shared" si="4"/>
        <v>0.51080131602473089</v>
      </c>
      <c r="IJ130" s="13">
        <f t="shared" si="5"/>
        <v>66</v>
      </c>
      <c r="IK130" s="14">
        <f t="shared" si="7"/>
        <v>1.2799999999999964E-8</v>
      </c>
      <c r="IL130" s="68" t="str">
        <f t="shared" si="6"/>
        <v>Lieto</v>
      </c>
    </row>
    <row r="131" spans="1:246" x14ac:dyDescent="0.2">
      <c r="A131">
        <v>2019</v>
      </c>
      <c r="B131" t="s">
        <v>463</v>
      </c>
      <c r="C131" t="s">
        <v>464</v>
      </c>
      <c r="D131" t="s">
        <v>169</v>
      </c>
      <c r="E131" t="s">
        <v>170</v>
      </c>
      <c r="F131" t="s">
        <v>101</v>
      </c>
      <c r="G131" t="s">
        <v>102</v>
      </c>
      <c r="H131" t="s">
        <v>89</v>
      </c>
      <c r="I131" t="s">
        <v>90</v>
      </c>
      <c r="J131">
        <v>32.400001525878906</v>
      </c>
      <c r="K131">
        <v>637.30999755859375</v>
      </c>
      <c r="L131">
        <v>148.5</v>
      </c>
      <c r="M131">
        <v>10191</v>
      </c>
      <c r="N131">
        <v>16</v>
      </c>
      <c r="O131">
        <v>0.30000001192092896</v>
      </c>
      <c r="P131">
        <v>-41</v>
      </c>
      <c r="Q131">
        <v>80.100000000000009</v>
      </c>
      <c r="R131">
        <v>6.7</v>
      </c>
      <c r="S131">
        <v>168</v>
      </c>
      <c r="T131">
        <v>0</v>
      </c>
      <c r="U131">
        <v>3311.1</v>
      </c>
      <c r="V131">
        <v>11.72</v>
      </c>
      <c r="W131">
        <v>1076</v>
      </c>
      <c r="X131">
        <v>293</v>
      </c>
      <c r="Y131">
        <v>745</v>
      </c>
      <c r="Z131">
        <v>157</v>
      </c>
      <c r="AA131">
        <v>379</v>
      </c>
      <c r="AB131">
        <v>811</v>
      </c>
      <c r="AC131">
        <v>20.877933502197266</v>
      </c>
      <c r="AD131">
        <v>0</v>
      </c>
      <c r="AE131">
        <v>0</v>
      </c>
      <c r="AF131">
        <v>0</v>
      </c>
      <c r="AG131">
        <v>7.6</v>
      </c>
      <c r="AH131">
        <v>0</v>
      </c>
      <c r="AI131">
        <v>21.5</v>
      </c>
      <c r="AJ131">
        <v>0.94</v>
      </c>
      <c r="AK131">
        <v>0.43</v>
      </c>
      <c r="AL131">
        <v>1.03</v>
      </c>
      <c r="AM131">
        <v>43.9</v>
      </c>
      <c r="AN131">
        <v>423.4</v>
      </c>
      <c r="AO131">
        <v>42.4</v>
      </c>
      <c r="AP131">
        <v>33.5</v>
      </c>
      <c r="AQ131">
        <v>55</v>
      </c>
      <c r="AR131">
        <v>27</v>
      </c>
      <c r="AS131">
        <v>768</v>
      </c>
      <c r="AT131">
        <v>4.6669999999999998</v>
      </c>
      <c r="AU131">
        <v>9768</v>
      </c>
      <c r="AV131" s="48">
        <v>6988.0897846999542</v>
      </c>
      <c r="AW131" s="48">
        <v>6638.4701912260971</v>
      </c>
      <c r="AX131">
        <v>0</v>
      </c>
      <c r="AY131">
        <v>22.912933349609375</v>
      </c>
      <c r="AZ131">
        <v>0</v>
      </c>
      <c r="BA131">
        <v>0</v>
      </c>
      <c r="BB131">
        <v>0</v>
      </c>
      <c r="BC131">
        <v>0</v>
      </c>
      <c r="BD131">
        <v>1</v>
      </c>
      <c r="BE131">
        <v>96.346153259277344</v>
      </c>
      <c r="BF131">
        <v>62.877872467041016</v>
      </c>
      <c r="BG131">
        <v>433.41815185546875</v>
      </c>
      <c r="BH131">
        <v>10742.2802734375</v>
      </c>
      <c r="BI131">
        <v>16068.982421875</v>
      </c>
      <c r="BJ131">
        <v>5.0788049697875977</v>
      </c>
      <c r="BK131">
        <v>-3.7196590900421143</v>
      </c>
      <c r="BL131">
        <v>27.067668914794922</v>
      </c>
      <c r="BM131">
        <v>-38.725490570068359</v>
      </c>
      <c r="BN131">
        <v>744.33331298828125</v>
      </c>
      <c r="BO131">
        <v>2.1861910820007324</v>
      </c>
      <c r="BP131">
        <v>20495.33203125</v>
      </c>
      <c r="BQ131">
        <v>42.16217041015625</v>
      </c>
      <c r="BS131">
        <v>0.51035225391387939</v>
      </c>
      <c r="BT131">
        <v>0.10793837904930115</v>
      </c>
      <c r="BU131">
        <v>0.74575603008270264</v>
      </c>
      <c r="BV131">
        <v>49.455402374267578</v>
      </c>
      <c r="BW131">
        <v>208.61544799804688</v>
      </c>
      <c r="BX131">
        <v>0</v>
      </c>
      <c r="BY131">
        <v>1</v>
      </c>
      <c r="BZ131">
        <v>7054.283203125</v>
      </c>
      <c r="CA131">
        <v>4715.86083984375</v>
      </c>
      <c r="CB131">
        <v>1.2265725135803223</v>
      </c>
      <c r="CC131">
        <v>20.59660530090332</v>
      </c>
      <c r="CD131">
        <v>107.19999694824219</v>
      </c>
      <c r="CE131">
        <v>6.2887086868286133</v>
      </c>
      <c r="CF131">
        <v>10.385897636413574</v>
      </c>
      <c r="CG131">
        <v>0</v>
      </c>
      <c r="CH131">
        <v>1.1910433769226074</v>
      </c>
      <c r="CI131">
        <v>7776.56640625</v>
      </c>
      <c r="CJ131" s="48">
        <v>2207</v>
      </c>
      <c r="CK131" s="25">
        <f>ABS(J131-'PO_valitsin (FI)'!$D$8)</f>
        <v>11.799999237060547</v>
      </c>
      <c r="CR131" s="67">
        <f>ABS(Q131-'PO_valitsin (FI)'!$E$8)</f>
        <v>7.7000000000000028</v>
      </c>
      <c r="EN131" s="7">
        <f>ABS(BO131-'PO_valitsin (FI)'!$F$8)</f>
        <v>1.9244141578674316</v>
      </c>
      <c r="EO131" s="7">
        <f>ABS(BP131-'PO_valitsin (FI)'!$G$8)</f>
        <v>2579.064453125</v>
      </c>
      <c r="ES131" s="7">
        <f>ABS(BT131-'PO_valitsin (FI)'!$H$8)</f>
        <v>8.0225512385368347E-2</v>
      </c>
      <c r="FI131" s="7">
        <f>ABS(CJ131-'PO_valitsin (FI)'!$J$8)</f>
        <v>276</v>
      </c>
      <c r="FJ131" s="3">
        <f>IF($B131='PO_valitsin (FI)'!$C$8,100000,PO!CK131/PO!J$297*'PO_valitsin (FI)'!D$5)</f>
        <v>0.54007338704237084</v>
      </c>
      <c r="FQ131" s="3">
        <f>IF($B131='PO_valitsin (FI)'!$C$8,100000,PO!CR131/PO!Q$297*'PO_valitsin (FI)'!E$5)</f>
        <v>3.6418069903420086E-2</v>
      </c>
      <c r="HM131" s="3">
        <f>IF($B131='PO_valitsin (FI)'!$C$8,100000,PO!EN131/PO!BO$297*'PO_valitsin (FI)'!F$5)</f>
        <v>0.1595425155859084</v>
      </c>
      <c r="HN131" s="3">
        <f>IF($B131='PO_valitsin (FI)'!$C$8,100000,PO!EO131/PO!BP$297*'PO_valitsin (FI)'!G$5)</f>
        <v>9.1222522437177628E-2</v>
      </c>
      <c r="HR131" s="3">
        <f>IF($B131='PO_valitsin (FI)'!$C$8,100000,PO!ES131/PO!BT$297*'PO_valitsin (FI)'!H$5)</f>
        <v>1.1978758892603501E-2</v>
      </c>
      <c r="IF131" s="3">
        <f>IF($B131='PO_valitsin (FI)'!$C$8,100000,PO!FG131/PO!CH$297*'PO_valitsin (FI)'!I$5)</f>
        <v>0</v>
      </c>
      <c r="IH131" s="3">
        <f>IF($B131='PO_valitsin (FI)'!$C$8,100000,PO!FI131/PO!CJ$297*'PO_valitsin (FI)'!J$5)</f>
        <v>2.6909017778747785E-2</v>
      </c>
      <c r="II131" s="49">
        <f t="shared" si="4"/>
        <v>0.86614428454022818</v>
      </c>
      <c r="IJ131" s="13">
        <f t="shared" si="5"/>
        <v>158</v>
      </c>
      <c r="IK131" s="14">
        <f t="shared" si="7"/>
        <v>1.2899999999999963E-8</v>
      </c>
      <c r="IL131" s="68" t="str">
        <f t="shared" si="6"/>
        <v>Liminka</v>
      </c>
    </row>
    <row r="132" spans="1:246" x14ac:dyDescent="0.2">
      <c r="A132">
        <v>2019</v>
      </c>
      <c r="B132" t="s">
        <v>465</v>
      </c>
      <c r="C132" t="s">
        <v>466</v>
      </c>
      <c r="D132" t="s">
        <v>208</v>
      </c>
      <c r="E132" t="s">
        <v>209</v>
      </c>
      <c r="F132" t="s">
        <v>210</v>
      </c>
      <c r="G132" t="s">
        <v>211</v>
      </c>
      <c r="H132" t="s">
        <v>103</v>
      </c>
      <c r="I132" t="s">
        <v>104</v>
      </c>
      <c r="J132">
        <v>43.299999237060547</v>
      </c>
      <c r="K132">
        <v>726.8699951171875</v>
      </c>
      <c r="L132">
        <v>140.60000610351563</v>
      </c>
      <c r="M132">
        <v>12084</v>
      </c>
      <c r="N132">
        <v>16.600000381469727</v>
      </c>
      <c r="O132">
        <v>-0.5</v>
      </c>
      <c r="P132">
        <v>-45</v>
      </c>
      <c r="Q132">
        <v>57.5</v>
      </c>
      <c r="R132">
        <v>10.700000000000001</v>
      </c>
      <c r="S132">
        <v>323</v>
      </c>
      <c r="T132">
        <v>0</v>
      </c>
      <c r="U132">
        <v>3372.1</v>
      </c>
      <c r="V132">
        <v>11.48</v>
      </c>
      <c r="W132">
        <v>650</v>
      </c>
      <c r="X132">
        <v>575</v>
      </c>
      <c r="Y132">
        <v>700</v>
      </c>
      <c r="Z132">
        <v>663</v>
      </c>
      <c r="AA132">
        <v>488</v>
      </c>
      <c r="AB132">
        <v>1777</v>
      </c>
      <c r="AC132">
        <v>14.923694610595703</v>
      </c>
      <c r="AD132">
        <v>0</v>
      </c>
      <c r="AE132">
        <v>0.8</v>
      </c>
      <c r="AF132">
        <v>1.1000000000000001</v>
      </c>
      <c r="AG132">
        <v>5.9</v>
      </c>
      <c r="AH132">
        <v>0</v>
      </c>
      <c r="AI132">
        <v>21.5</v>
      </c>
      <c r="AJ132">
        <v>0.93</v>
      </c>
      <c r="AK132">
        <v>0.5</v>
      </c>
      <c r="AL132">
        <v>1</v>
      </c>
      <c r="AM132">
        <v>75.599999999999994</v>
      </c>
      <c r="AN132">
        <v>357.6</v>
      </c>
      <c r="AO132">
        <v>49.5</v>
      </c>
      <c r="AP132">
        <v>27</v>
      </c>
      <c r="AQ132">
        <v>38</v>
      </c>
      <c r="AR132">
        <v>31</v>
      </c>
      <c r="AS132">
        <v>909</v>
      </c>
      <c r="AT132">
        <v>2.1669999999999998</v>
      </c>
      <c r="AU132">
        <v>5984</v>
      </c>
      <c r="AV132" s="48">
        <v>9465.5963302752298</v>
      </c>
      <c r="AW132" s="48">
        <v>9269.2745917204702</v>
      </c>
      <c r="AX132">
        <v>1</v>
      </c>
      <c r="AY132">
        <v>94.712150573730469</v>
      </c>
      <c r="AZ132">
        <v>0</v>
      </c>
      <c r="BA132">
        <v>1</v>
      </c>
      <c r="BB132">
        <v>0</v>
      </c>
      <c r="BC132">
        <v>0</v>
      </c>
      <c r="BD132">
        <v>1</v>
      </c>
      <c r="BE132">
        <v>89.331207275390625</v>
      </c>
      <c r="BF132">
        <v>95.295906066894531</v>
      </c>
      <c r="BG132">
        <v>836.5384521484375</v>
      </c>
      <c r="BH132">
        <v>9303.775390625</v>
      </c>
      <c r="BI132">
        <v>10527.9560546875</v>
      </c>
      <c r="BJ132">
        <v>5.2051639556884766</v>
      </c>
      <c r="BK132">
        <v>-7.0059724152088165E-2</v>
      </c>
      <c r="BL132">
        <v>26.178010940551758</v>
      </c>
      <c r="BM132">
        <v>0.625</v>
      </c>
      <c r="BN132">
        <v>234.66667175292969</v>
      </c>
      <c r="BO132">
        <v>-0.20573526620864868</v>
      </c>
      <c r="BP132">
        <v>21416.72265625</v>
      </c>
      <c r="BQ132">
        <v>39.435684204101563</v>
      </c>
      <c r="BS132">
        <v>0.66393578052520752</v>
      </c>
      <c r="BT132">
        <v>0.12413108348846436</v>
      </c>
      <c r="BU132">
        <v>1.7461105585098267</v>
      </c>
      <c r="BV132">
        <v>59.748428344726563</v>
      </c>
      <c r="BW132">
        <v>216.81562805175781</v>
      </c>
      <c r="BX132">
        <v>0</v>
      </c>
      <c r="BY132">
        <v>0</v>
      </c>
      <c r="BZ132">
        <v>7959.134765625</v>
      </c>
      <c r="CA132">
        <v>7033.65380859375</v>
      </c>
      <c r="CB132">
        <v>1.3323402404785156</v>
      </c>
      <c r="CC132">
        <v>10.170473098754883</v>
      </c>
      <c r="CD132">
        <v>76.397514343261719</v>
      </c>
      <c r="CE132">
        <v>10.008136749267578</v>
      </c>
      <c r="CF132">
        <v>15.378355979919434</v>
      </c>
      <c r="CG132">
        <v>0.2441008985042572</v>
      </c>
      <c r="CH132">
        <v>1.708706259727478</v>
      </c>
      <c r="CI132">
        <v>9810.2705078125</v>
      </c>
      <c r="CJ132" s="48">
        <v>1324</v>
      </c>
      <c r="CK132" s="25">
        <f>ABS(J132-'PO_valitsin (FI)'!$D$8)</f>
        <v>0.90000152587890625</v>
      </c>
      <c r="CR132" s="67">
        <f>ABS(Q132-'PO_valitsin (FI)'!$E$8)</f>
        <v>30.300000000000011</v>
      </c>
      <c r="EN132" s="7">
        <f>ABS(BO132-'PO_valitsin (FI)'!$F$8)</f>
        <v>0.46751219034194946</v>
      </c>
      <c r="EO132" s="7">
        <f>ABS(BP132-'PO_valitsin (FI)'!$G$8)</f>
        <v>1657.673828125</v>
      </c>
      <c r="ES132" s="7">
        <f>ABS(BT132-'PO_valitsin (FI)'!$H$8)</f>
        <v>6.4032807946205139E-2</v>
      </c>
      <c r="FI132" s="7">
        <f>ABS(CJ132-'PO_valitsin (FI)'!$J$8)</f>
        <v>607</v>
      </c>
      <c r="FJ132" s="3">
        <f>IF($B132='PO_valitsin (FI)'!$C$8,100000,PO!CK132/PO!J$297*'PO_valitsin (FI)'!D$5)</f>
        <v>4.1192110495916028E-2</v>
      </c>
      <c r="FQ132" s="3">
        <f>IF($B132='PO_valitsin (FI)'!$C$8,100000,PO!CR132/PO!Q$297*'PO_valitsin (FI)'!E$5)</f>
        <v>0.14330746987969203</v>
      </c>
      <c r="HM132" s="3">
        <f>IF($B132='PO_valitsin (FI)'!$C$8,100000,PO!EN132/PO!BO$297*'PO_valitsin (FI)'!F$5)</f>
        <v>3.8758845443586085E-2</v>
      </c>
      <c r="HN132" s="3">
        <f>IF($B132='PO_valitsin (FI)'!$C$8,100000,PO!EO132/PO!BP$297*'PO_valitsin (FI)'!G$5)</f>
        <v>5.86325742252886E-2</v>
      </c>
      <c r="HR132" s="3">
        <f>IF($B132='PO_valitsin (FI)'!$C$8,100000,PO!ES132/PO!BT$297*'PO_valitsin (FI)'!H$5)</f>
        <v>9.5609681359151988E-3</v>
      </c>
      <c r="IF132" s="3">
        <f>IF($B132='PO_valitsin (FI)'!$C$8,100000,PO!FG132/PO!CH$297*'PO_valitsin (FI)'!I$5)</f>
        <v>0</v>
      </c>
      <c r="IH132" s="3">
        <f>IF($B132='PO_valitsin (FI)'!$C$8,100000,PO!FI132/PO!CJ$297*'PO_valitsin (FI)'!J$5)</f>
        <v>5.9180339824999657E-2</v>
      </c>
      <c r="II132" s="49">
        <f t="shared" ref="II132:II195" si="8">SUM(FJ132:IH132)+IK132</f>
        <v>0.35063232100539765</v>
      </c>
      <c r="IJ132" s="13">
        <f t="shared" ref="IJ132:IJ195" si="9">_xlfn.RANK.EQ(II132,$II$3:$II$295,1)</f>
        <v>20</v>
      </c>
      <c r="IK132" s="14">
        <f t="shared" si="7"/>
        <v>1.2999999999999963E-8</v>
      </c>
      <c r="IL132" s="68" t="str">
        <f t="shared" ref="IL132:IL195" si="10">B132</f>
        <v>Liperi</v>
      </c>
    </row>
    <row r="133" spans="1:246" x14ac:dyDescent="0.2">
      <c r="A133">
        <v>2019</v>
      </c>
      <c r="B133" t="s">
        <v>467</v>
      </c>
      <c r="C133" t="s">
        <v>468</v>
      </c>
      <c r="D133" t="s">
        <v>141</v>
      </c>
      <c r="E133" t="s">
        <v>142</v>
      </c>
      <c r="F133" t="s">
        <v>119</v>
      </c>
      <c r="G133" t="s">
        <v>120</v>
      </c>
      <c r="H133" t="s">
        <v>143</v>
      </c>
      <c r="I133" t="s">
        <v>144</v>
      </c>
      <c r="J133">
        <v>44.700000762939453</v>
      </c>
      <c r="K133">
        <v>939.16998291015625</v>
      </c>
      <c r="L133">
        <v>134</v>
      </c>
      <c r="M133">
        <v>45965</v>
      </c>
      <c r="N133">
        <v>48.900001525878906</v>
      </c>
      <c r="O133">
        <v>-0.69999998807907104</v>
      </c>
      <c r="P133">
        <v>-191</v>
      </c>
      <c r="Q133">
        <v>82.800000000000011</v>
      </c>
      <c r="R133">
        <v>8.1</v>
      </c>
      <c r="S133">
        <v>522</v>
      </c>
      <c r="T133">
        <v>0</v>
      </c>
      <c r="U133">
        <v>4135.5</v>
      </c>
      <c r="V133">
        <v>16.3</v>
      </c>
      <c r="W133">
        <v>880</v>
      </c>
      <c r="X133">
        <v>233</v>
      </c>
      <c r="Y133">
        <v>860</v>
      </c>
      <c r="Z133">
        <v>379</v>
      </c>
      <c r="AA133">
        <v>687</v>
      </c>
      <c r="AB133">
        <v>2620</v>
      </c>
      <c r="AC133">
        <v>17.60664176940918</v>
      </c>
      <c r="AD133">
        <v>0.7</v>
      </c>
      <c r="AE133">
        <v>0.7</v>
      </c>
      <c r="AF133">
        <v>1.4</v>
      </c>
      <c r="AG133">
        <v>5.8</v>
      </c>
      <c r="AH133">
        <v>0</v>
      </c>
      <c r="AI133">
        <v>20.5</v>
      </c>
      <c r="AJ133">
        <v>1.03</v>
      </c>
      <c r="AK133">
        <v>0.45</v>
      </c>
      <c r="AL133">
        <v>1.05</v>
      </c>
      <c r="AM133">
        <v>62.7</v>
      </c>
      <c r="AN133">
        <v>334.2</v>
      </c>
      <c r="AO133">
        <v>42.3</v>
      </c>
      <c r="AP133">
        <v>27.1</v>
      </c>
      <c r="AQ133">
        <v>70</v>
      </c>
      <c r="AR133">
        <v>4</v>
      </c>
      <c r="AS133">
        <v>348</v>
      </c>
      <c r="AT133">
        <v>4.3330000000000002</v>
      </c>
      <c r="AU133">
        <v>7122</v>
      </c>
      <c r="AV133" s="48">
        <v>10127.172088724585</v>
      </c>
      <c r="AW133" s="48">
        <v>10304.408873911823</v>
      </c>
      <c r="AX133">
        <v>1</v>
      </c>
      <c r="AY133">
        <v>33.116207122802734</v>
      </c>
      <c r="AZ133">
        <v>0</v>
      </c>
      <c r="BA133">
        <v>0</v>
      </c>
      <c r="BB133">
        <v>0</v>
      </c>
      <c r="BC133">
        <v>0</v>
      </c>
      <c r="BD133">
        <v>1</v>
      </c>
      <c r="BE133">
        <v>94.22589111328125</v>
      </c>
      <c r="BF133">
        <v>81.153450012207031</v>
      </c>
      <c r="BG133">
        <v>913.06072998046875</v>
      </c>
      <c r="BH133">
        <v>12766.1357421875</v>
      </c>
      <c r="BI133">
        <v>15659.615234375</v>
      </c>
      <c r="BJ133">
        <v>3.4361209869384766</v>
      </c>
      <c r="BK133">
        <v>4.6416521072387695</v>
      </c>
      <c r="BL133">
        <v>24.239864349365234</v>
      </c>
      <c r="BM133">
        <v>-11.40186882019043</v>
      </c>
      <c r="BN133">
        <v>201.96296691894531</v>
      </c>
      <c r="BO133">
        <v>-0.82338651120662687</v>
      </c>
      <c r="BP133">
        <v>25497.728515625</v>
      </c>
      <c r="BQ133">
        <v>26.267650604248047</v>
      </c>
      <c r="BS133">
        <v>0.62839114665985107</v>
      </c>
      <c r="BT133">
        <v>3.5178940296173096</v>
      </c>
      <c r="BU133">
        <v>4.4098773002624512</v>
      </c>
      <c r="BV133">
        <v>147.48178100585938</v>
      </c>
      <c r="BW133">
        <v>321.592529296875</v>
      </c>
      <c r="BX133">
        <v>0</v>
      </c>
      <c r="BY133">
        <v>3</v>
      </c>
      <c r="BZ133">
        <v>9818.5791015625</v>
      </c>
      <c r="CA133">
        <v>8004.36669921875</v>
      </c>
      <c r="CB133">
        <v>1.0312193632125854</v>
      </c>
      <c r="CC133">
        <v>10.423148155212402</v>
      </c>
      <c r="CD133">
        <v>121.72995758056641</v>
      </c>
      <c r="CE133">
        <v>12.043415069580078</v>
      </c>
      <c r="CF133">
        <v>15.153412818908691</v>
      </c>
      <c r="CG133">
        <v>0.43832185864448547</v>
      </c>
      <c r="CH133">
        <v>2.0246295928955078</v>
      </c>
      <c r="CI133">
        <v>11109.4306640625</v>
      </c>
      <c r="CJ133" s="48">
        <v>5366</v>
      </c>
      <c r="CK133" s="25">
        <f>ABS(J133-'PO_valitsin (FI)'!$D$8)</f>
        <v>0.5</v>
      </c>
      <c r="CR133" s="67">
        <f>ABS(Q133-'PO_valitsin (FI)'!$E$8)</f>
        <v>5</v>
      </c>
      <c r="EN133" s="7">
        <f>ABS(BO133-'PO_valitsin (FI)'!$F$8)</f>
        <v>1.0851634353399278</v>
      </c>
      <c r="EO133" s="7">
        <f>ABS(BP133-'PO_valitsin (FI)'!$G$8)</f>
        <v>2423.33203125</v>
      </c>
      <c r="ES133" s="7">
        <f>ABS(BT133-'PO_valitsin (FI)'!$H$8)</f>
        <v>3.3297301381826401</v>
      </c>
      <c r="FI133" s="7">
        <f>ABS(CJ133-'PO_valitsin (FI)'!$J$8)</f>
        <v>3435</v>
      </c>
      <c r="FJ133" s="3">
        <f>IF($B133='PO_valitsin (FI)'!$C$8,100000,PO!CK133/PO!J$297*'PO_valitsin (FI)'!D$5)</f>
        <v>2.2884467032258323E-2</v>
      </c>
      <c r="FQ133" s="3">
        <f>IF($B133='PO_valitsin (FI)'!$C$8,100000,PO!CR133/PO!Q$297*'PO_valitsin (FI)'!E$5)</f>
        <v>2.3648097339883163E-2</v>
      </c>
      <c r="HM133" s="3">
        <f>IF($B133='PO_valitsin (FI)'!$C$8,100000,PO!EN133/PO!BO$297*'PO_valitsin (FI)'!F$5)</f>
        <v>8.9964888061224116E-2</v>
      </c>
      <c r="HN133" s="3">
        <f>IF($B133='PO_valitsin (FI)'!$C$8,100000,PO!EO133/PO!BP$297*'PO_valitsin (FI)'!G$5)</f>
        <v>8.5714205523470907E-2</v>
      </c>
      <c r="HR133" s="3">
        <f>IF($B133='PO_valitsin (FI)'!$C$8,100000,PO!ES133/PO!BT$297*'PO_valitsin (FI)'!H$5)</f>
        <v>0.49717394525484709</v>
      </c>
      <c r="IF133" s="3">
        <f>IF($B133='PO_valitsin (FI)'!$C$8,100000,PO!FG133/PO!CH$297*'PO_valitsin (FI)'!I$5)</f>
        <v>0</v>
      </c>
      <c r="IH133" s="3">
        <f>IF($B133='PO_valitsin (FI)'!$C$8,100000,PO!FI133/PO!CJ$297*'PO_valitsin (FI)'!J$5)</f>
        <v>0.33490027561593705</v>
      </c>
      <c r="II133" s="49">
        <f t="shared" si="8"/>
        <v>1.0542858919276206</v>
      </c>
      <c r="IJ133" s="13">
        <f t="shared" si="9"/>
        <v>202</v>
      </c>
      <c r="IK133" s="14">
        <f t="shared" ref="IK133:IK196" si="11">IK132+0.0000000001</f>
        <v>1.3099999999999962E-8</v>
      </c>
      <c r="IL133" s="68" t="str">
        <f t="shared" si="10"/>
        <v>Lohja</v>
      </c>
    </row>
    <row r="134" spans="1:246" x14ac:dyDescent="0.2">
      <c r="A134">
        <v>2019</v>
      </c>
      <c r="B134" t="s">
        <v>123</v>
      </c>
      <c r="C134" t="s">
        <v>469</v>
      </c>
      <c r="D134" t="s">
        <v>123</v>
      </c>
      <c r="E134" t="s">
        <v>124</v>
      </c>
      <c r="F134" t="s">
        <v>125</v>
      </c>
      <c r="G134" t="s">
        <v>126</v>
      </c>
      <c r="H134" t="s">
        <v>89</v>
      </c>
      <c r="I134" t="s">
        <v>90</v>
      </c>
      <c r="J134">
        <v>47.900001525878906</v>
      </c>
      <c r="K134">
        <v>848.1300048828125</v>
      </c>
      <c r="L134">
        <v>158</v>
      </c>
      <c r="M134">
        <v>15875</v>
      </c>
      <c r="N134">
        <v>18.700000762939453</v>
      </c>
      <c r="O134">
        <v>-1</v>
      </c>
      <c r="P134">
        <v>-41</v>
      </c>
      <c r="Q134">
        <v>67.100000000000009</v>
      </c>
      <c r="R134">
        <v>9</v>
      </c>
      <c r="S134">
        <v>426</v>
      </c>
      <c r="T134">
        <v>1</v>
      </c>
      <c r="U134">
        <v>3425.7</v>
      </c>
      <c r="V134">
        <v>12.51</v>
      </c>
      <c r="W134">
        <v>390</v>
      </c>
      <c r="X134">
        <v>390</v>
      </c>
      <c r="Y134">
        <v>552</v>
      </c>
      <c r="Z134">
        <v>578</v>
      </c>
      <c r="AA134">
        <v>535</v>
      </c>
      <c r="AB134">
        <v>1542</v>
      </c>
      <c r="AC134">
        <v>15.110294342041016</v>
      </c>
      <c r="AD134">
        <v>0</v>
      </c>
      <c r="AE134">
        <v>1.1000000000000001</v>
      </c>
      <c r="AF134">
        <v>1.7</v>
      </c>
      <c r="AG134">
        <v>2.5</v>
      </c>
      <c r="AH134">
        <v>0</v>
      </c>
      <c r="AI134">
        <v>21</v>
      </c>
      <c r="AJ134">
        <v>1</v>
      </c>
      <c r="AK134">
        <v>0.5</v>
      </c>
      <c r="AL134">
        <v>1.05</v>
      </c>
      <c r="AM134">
        <v>72.099999999999994</v>
      </c>
      <c r="AN134">
        <v>305.39999999999998</v>
      </c>
      <c r="AO134">
        <v>44.5</v>
      </c>
      <c r="AP134">
        <v>23.8</v>
      </c>
      <c r="AQ134">
        <v>47</v>
      </c>
      <c r="AR134">
        <v>53</v>
      </c>
      <c r="AS134">
        <v>393</v>
      </c>
      <c r="AT134">
        <v>3.5</v>
      </c>
      <c r="AU134">
        <v>5082</v>
      </c>
      <c r="AV134" s="48">
        <v>9189.7668393782387</v>
      </c>
      <c r="AW134" s="48">
        <v>9072.3684210526317</v>
      </c>
      <c r="AX134">
        <v>1</v>
      </c>
      <c r="AY134">
        <v>62.135330200195313</v>
      </c>
      <c r="AZ134">
        <v>0</v>
      </c>
      <c r="BA134">
        <v>0</v>
      </c>
      <c r="BB134">
        <v>0</v>
      </c>
      <c r="BC134">
        <v>0</v>
      </c>
      <c r="BD134">
        <v>1</v>
      </c>
      <c r="BE134">
        <v>73.841964721679688</v>
      </c>
      <c r="BF134">
        <v>98.128341674804688</v>
      </c>
      <c r="BG134">
        <v>578.87872314453125</v>
      </c>
      <c r="BH134">
        <v>8938.404296875</v>
      </c>
      <c r="BI134">
        <v>13746.6611328125</v>
      </c>
      <c r="BJ134">
        <v>3.483508825302124</v>
      </c>
      <c r="BK134">
        <v>-8.3211193084716797</v>
      </c>
      <c r="BL134">
        <v>31.722053527832031</v>
      </c>
      <c r="BM134">
        <v>-15.606936454772949</v>
      </c>
      <c r="BN134">
        <v>140.54545593261719</v>
      </c>
      <c r="BO134">
        <v>-0.86770654320716856</v>
      </c>
      <c r="BP134">
        <v>21653.3046875</v>
      </c>
      <c r="BQ134">
        <v>42.951587677001953</v>
      </c>
      <c r="BS134">
        <v>0.69272440671920776</v>
      </c>
      <c r="BT134">
        <v>0.22677165269851685</v>
      </c>
      <c r="BU134">
        <v>3.4834644794464111</v>
      </c>
      <c r="BV134">
        <v>82.456695556640625</v>
      </c>
      <c r="BW134">
        <v>350.1732177734375</v>
      </c>
      <c r="BX134">
        <v>0</v>
      </c>
      <c r="BY134">
        <v>1</v>
      </c>
      <c r="BZ134">
        <v>9911.3427734375</v>
      </c>
      <c r="CA134">
        <v>6444.58935546875</v>
      </c>
      <c r="CB134">
        <v>0.91968506574630737</v>
      </c>
      <c r="CC134">
        <v>8.7370080947875977</v>
      </c>
      <c r="CD134">
        <v>95.890411376953125</v>
      </c>
      <c r="CE134">
        <v>10.021629333496094</v>
      </c>
      <c r="CF134">
        <v>14.419610977172852</v>
      </c>
      <c r="CG134">
        <v>0.36049026250839233</v>
      </c>
      <c r="CH134">
        <v>3.2444124221801758</v>
      </c>
      <c r="CI134">
        <v>10311.3369140625</v>
      </c>
      <c r="CJ134" s="48">
        <v>1531</v>
      </c>
      <c r="CK134" s="25">
        <f>ABS(J134-'PO_valitsin (FI)'!$D$8)</f>
        <v>3.7000007629394531</v>
      </c>
      <c r="CR134" s="67">
        <f>ABS(Q134-'PO_valitsin (FI)'!$E$8)</f>
        <v>20.700000000000003</v>
      </c>
      <c r="EN134" s="7">
        <f>ABS(BO134-'PO_valitsin (FI)'!$F$8)</f>
        <v>1.1294834673404694</v>
      </c>
      <c r="EO134" s="7">
        <f>ABS(BP134-'PO_valitsin (FI)'!$G$8)</f>
        <v>1421.091796875</v>
      </c>
      <c r="ES134" s="7">
        <f>ABS(BT134-'PO_valitsin (FI)'!$H$8)</f>
        <v>3.8607761263847351E-2</v>
      </c>
      <c r="FI134" s="7">
        <f>ABS(CJ134-'PO_valitsin (FI)'!$J$8)</f>
        <v>400</v>
      </c>
      <c r="FJ134" s="3">
        <f>IF($B134='PO_valitsin (FI)'!$C$8,100000,PO!CK134/PO!J$297*'PO_valitsin (FI)'!D$5)</f>
        <v>0.16934509095763711</v>
      </c>
      <c r="FQ134" s="3">
        <f>IF($B134='PO_valitsin (FI)'!$C$8,100000,PO!CR134/PO!Q$297*'PO_valitsin (FI)'!E$5)</f>
        <v>9.7903122987116314E-2</v>
      </c>
      <c r="HM134" s="3">
        <f>IF($B134='PO_valitsin (FI)'!$C$8,100000,PO!EN134/PO!BO$297*'PO_valitsin (FI)'!F$5)</f>
        <v>9.3639216358647429E-2</v>
      </c>
      <c r="HN134" s="3">
        <f>IF($B134='PO_valitsin (FI)'!$C$8,100000,PO!EO134/PO!BP$297*'PO_valitsin (FI)'!G$5)</f>
        <v>5.0264574880492789E-2</v>
      </c>
      <c r="HR134" s="3">
        <f>IF($B134='PO_valitsin (FI)'!$C$8,100000,PO!ES134/PO!BT$297*'PO_valitsin (FI)'!H$5)</f>
        <v>5.7646632575097259E-3</v>
      </c>
      <c r="IF134" s="3">
        <f>IF($B134='PO_valitsin (FI)'!$C$8,100000,PO!FG134/PO!CH$297*'PO_valitsin (FI)'!I$5)</f>
        <v>0</v>
      </c>
      <c r="IH134" s="3">
        <f>IF($B134='PO_valitsin (FI)'!$C$8,100000,PO!FI134/PO!CJ$297*'PO_valitsin (FI)'!J$5)</f>
        <v>3.8998576490938817E-2</v>
      </c>
      <c r="II134" s="49">
        <f t="shared" si="8"/>
        <v>0.45591525813234213</v>
      </c>
      <c r="IJ134" s="13">
        <f t="shared" si="9"/>
        <v>47</v>
      </c>
      <c r="IK134" s="14">
        <f t="shared" si="11"/>
        <v>1.3199999999999961E-8</v>
      </c>
      <c r="IL134" s="68" t="str">
        <f t="shared" si="10"/>
        <v>Loimaa</v>
      </c>
    </row>
    <row r="135" spans="1:246" x14ac:dyDescent="0.2">
      <c r="A135">
        <v>2019</v>
      </c>
      <c r="B135" t="s">
        <v>470</v>
      </c>
      <c r="C135" t="s">
        <v>471</v>
      </c>
      <c r="D135" t="s">
        <v>203</v>
      </c>
      <c r="E135" t="s">
        <v>154</v>
      </c>
      <c r="F135" t="s">
        <v>158</v>
      </c>
      <c r="G135" t="s">
        <v>159</v>
      </c>
      <c r="H135" t="s">
        <v>103</v>
      </c>
      <c r="I135" t="s">
        <v>104</v>
      </c>
      <c r="J135">
        <v>45.5</v>
      </c>
      <c r="K135">
        <v>597.6300048828125</v>
      </c>
      <c r="L135">
        <v>137.60000610351563</v>
      </c>
      <c r="M135">
        <v>7828</v>
      </c>
      <c r="N135">
        <v>13.100000381469727</v>
      </c>
      <c r="O135">
        <v>-0.40000000596046448</v>
      </c>
      <c r="P135">
        <v>-14</v>
      </c>
      <c r="Q135">
        <v>55.5</v>
      </c>
      <c r="R135">
        <v>5.6000000000000005</v>
      </c>
      <c r="S135">
        <v>233</v>
      </c>
      <c r="T135">
        <v>0</v>
      </c>
      <c r="U135">
        <v>3731</v>
      </c>
      <c r="V135">
        <v>12.98</v>
      </c>
      <c r="W135">
        <v>930</v>
      </c>
      <c r="X135">
        <v>548</v>
      </c>
      <c r="Y135">
        <v>611</v>
      </c>
      <c r="Z135">
        <v>643</v>
      </c>
      <c r="AA135">
        <v>525</v>
      </c>
      <c r="AB135">
        <v>934</v>
      </c>
      <c r="AC135">
        <v>19.439023971557617</v>
      </c>
      <c r="AD135">
        <v>0</v>
      </c>
      <c r="AE135">
        <v>1</v>
      </c>
      <c r="AF135">
        <v>0</v>
      </c>
      <c r="AG135">
        <v>4</v>
      </c>
      <c r="AH135">
        <v>0</v>
      </c>
      <c r="AI135">
        <v>21.5</v>
      </c>
      <c r="AJ135">
        <v>1</v>
      </c>
      <c r="AK135">
        <v>0.41</v>
      </c>
      <c r="AL135">
        <v>1</v>
      </c>
      <c r="AM135">
        <v>81.599999999999994</v>
      </c>
      <c r="AN135">
        <v>310</v>
      </c>
      <c r="AO135">
        <v>45.6</v>
      </c>
      <c r="AP135">
        <v>22.6</v>
      </c>
      <c r="AQ135">
        <v>80</v>
      </c>
      <c r="AR135">
        <v>36</v>
      </c>
      <c r="AS135">
        <v>348</v>
      </c>
      <c r="AT135">
        <v>2</v>
      </c>
      <c r="AU135">
        <v>10224</v>
      </c>
      <c r="AV135" s="48">
        <v>8943.9011837364906</v>
      </c>
      <c r="AW135" s="48">
        <v>9778.0127456186929</v>
      </c>
      <c r="AX135">
        <v>1</v>
      </c>
      <c r="AY135">
        <v>58.139987945556641</v>
      </c>
      <c r="AZ135">
        <v>0</v>
      </c>
      <c r="BA135">
        <v>0</v>
      </c>
      <c r="BB135">
        <v>0</v>
      </c>
      <c r="BC135">
        <v>0</v>
      </c>
      <c r="BD135">
        <v>1</v>
      </c>
      <c r="BE135">
        <v>94.555877685546875</v>
      </c>
      <c r="BF135">
        <v>93.565681457519531</v>
      </c>
      <c r="BG135">
        <v>11.655012130737305</v>
      </c>
      <c r="BH135">
        <v>9398.28125</v>
      </c>
      <c r="BI135">
        <v>11223.662109375</v>
      </c>
      <c r="BJ135">
        <v>4.4719467163085938</v>
      </c>
      <c r="BK135">
        <v>25.561418533325195</v>
      </c>
      <c r="BL135">
        <v>26.190475463867188</v>
      </c>
      <c r="BM135">
        <v>-28.723403930664063</v>
      </c>
      <c r="BN135">
        <v>120.625</v>
      </c>
      <c r="BO135">
        <v>-2.1699442982673647</v>
      </c>
      <c r="BP135">
        <v>23031.73828125</v>
      </c>
      <c r="BQ135">
        <v>35.570213317871094</v>
      </c>
      <c r="BS135">
        <v>0.68842613697052002</v>
      </c>
      <c r="BT135">
        <v>0.45988759398460388</v>
      </c>
      <c r="BU135">
        <v>2.2355647087097168</v>
      </c>
      <c r="BV135">
        <v>88.400611877441406</v>
      </c>
      <c r="BW135">
        <v>185.10475158691406</v>
      </c>
      <c r="BX135">
        <v>0</v>
      </c>
      <c r="BY135">
        <v>1</v>
      </c>
      <c r="BZ135">
        <v>9158.5078125</v>
      </c>
      <c r="CA135">
        <v>7668.99755859375</v>
      </c>
      <c r="CB135">
        <v>0.85590189695358276</v>
      </c>
      <c r="CC135">
        <v>10.973428726196289</v>
      </c>
      <c r="CD135">
        <v>156.71641540527344</v>
      </c>
      <c r="CE135">
        <v>11.990686416625977</v>
      </c>
      <c r="CF135">
        <v>15.948777198791504</v>
      </c>
      <c r="CG135">
        <v>0.11641443520784378</v>
      </c>
      <c r="CH135">
        <v>1.3969732522964478</v>
      </c>
      <c r="CI135">
        <v>10125.8515625</v>
      </c>
      <c r="CJ135" s="48">
        <v>963</v>
      </c>
      <c r="CK135" s="25">
        <f>ABS(J135-'PO_valitsin (FI)'!$D$8)</f>
        <v>1.2999992370605469</v>
      </c>
      <c r="CR135" s="67">
        <f>ABS(Q135-'PO_valitsin (FI)'!$E$8)</f>
        <v>32.300000000000011</v>
      </c>
      <c r="EN135" s="7">
        <f>ABS(BO135-'PO_valitsin (FI)'!$F$8)</f>
        <v>2.4317212224006655</v>
      </c>
      <c r="EO135" s="7">
        <f>ABS(BP135-'PO_valitsin (FI)'!$G$8)</f>
        <v>42.658203125</v>
      </c>
      <c r="ES135" s="7">
        <f>ABS(BT135-'PO_valitsin (FI)'!$H$8)</f>
        <v>0.27172370254993439</v>
      </c>
      <c r="FI135" s="7">
        <f>ABS(CJ135-'PO_valitsin (FI)'!$J$8)</f>
        <v>968</v>
      </c>
      <c r="FJ135" s="3">
        <f>IF($B135='PO_valitsin (FI)'!$C$8,100000,PO!CK135/PO!J$297*'PO_valitsin (FI)'!D$5)</f>
        <v>5.9499579364946112E-2</v>
      </c>
      <c r="FQ135" s="3">
        <f>IF($B135='PO_valitsin (FI)'!$C$8,100000,PO!CR135/PO!Q$297*'PO_valitsin (FI)'!E$5)</f>
        <v>0.1527667088156453</v>
      </c>
      <c r="HM135" s="3">
        <f>IF($B135='PO_valitsin (FI)'!$C$8,100000,PO!EN135/PO!BO$297*'PO_valitsin (FI)'!F$5)</f>
        <v>0.20160053356465085</v>
      </c>
      <c r="HN135" s="3">
        <f>IF($B135='PO_valitsin (FI)'!$C$8,100000,PO!EO135/PO!BP$297*'PO_valitsin (FI)'!G$5)</f>
        <v>1.5088373952752037E-3</v>
      </c>
      <c r="HR135" s="3">
        <f>IF($B135='PO_valitsin (FI)'!$C$8,100000,PO!ES135/PO!BT$297*'PO_valitsin (FI)'!H$5)</f>
        <v>4.0572040258415494E-2</v>
      </c>
      <c r="IF135" s="3">
        <f>IF($B135='PO_valitsin (FI)'!$C$8,100000,PO!FG135/PO!CH$297*'PO_valitsin (FI)'!I$5)</f>
        <v>0</v>
      </c>
      <c r="IH135" s="3">
        <f>IF($B135='PO_valitsin (FI)'!$C$8,100000,PO!FI135/PO!CJ$297*'PO_valitsin (FI)'!J$5)</f>
        <v>9.4376555108071941E-2</v>
      </c>
      <c r="II135" s="49">
        <f t="shared" si="8"/>
        <v>0.55032426780700483</v>
      </c>
      <c r="IJ135" s="13">
        <f t="shared" si="9"/>
        <v>78</v>
      </c>
      <c r="IK135" s="14">
        <f t="shared" si="11"/>
        <v>1.329999999999996E-8</v>
      </c>
      <c r="IL135" s="68" t="str">
        <f t="shared" si="10"/>
        <v>Loppi</v>
      </c>
    </row>
    <row r="136" spans="1:246" x14ac:dyDescent="0.2">
      <c r="A136">
        <v>2019</v>
      </c>
      <c r="B136" t="s">
        <v>438</v>
      </c>
      <c r="C136" t="s">
        <v>472</v>
      </c>
      <c r="D136" t="s">
        <v>438</v>
      </c>
      <c r="E136" t="s">
        <v>110</v>
      </c>
      <c r="F136" t="s">
        <v>119</v>
      </c>
      <c r="G136" t="s">
        <v>120</v>
      </c>
      <c r="H136" t="s">
        <v>89</v>
      </c>
      <c r="I136" t="s">
        <v>90</v>
      </c>
      <c r="J136">
        <v>47.900001525878906</v>
      </c>
      <c r="K136">
        <v>819.739990234375</v>
      </c>
      <c r="L136">
        <v>147</v>
      </c>
      <c r="M136">
        <v>14772</v>
      </c>
      <c r="N136">
        <v>18</v>
      </c>
      <c r="O136">
        <v>-0.80000001192092896</v>
      </c>
      <c r="P136">
        <v>-15</v>
      </c>
      <c r="Q136">
        <v>74.5</v>
      </c>
      <c r="R136">
        <v>10.600000000000001</v>
      </c>
      <c r="S136">
        <v>359</v>
      </c>
      <c r="T136">
        <v>0</v>
      </c>
      <c r="U136">
        <v>4013.8</v>
      </c>
      <c r="V136">
        <v>16.3</v>
      </c>
      <c r="W136">
        <v>1071</v>
      </c>
      <c r="X136">
        <v>807</v>
      </c>
      <c r="Y136">
        <v>603</v>
      </c>
      <c r="Z136">
        <v>695</v>
      </c>
      <c r="AA136">
        <v>597</v>
      </c>
      <c r="AB136">
        <v>3397</v>
      </c>
      <c r="AC136">
        <v>14.627614974975586</v>
      </c>
      <c r="AD136">
        <v>0</v>
      </c>
      <c r="AE136">
        <v>0.8</v>
      </c>
      <c r="AF136">
        <v>1</v>
      </c>
      <c r="AG136">
        <v>4.2</v>
      </c>
      <c r="AH136">
        <v>1</v>
      </c>
      <c r="AI136">
        <v>19.75</v>
      </c>
      <c r="AJ136">
        <v>1</v>
      </c>
      <c r="AK136">
        <v>0.5</v>
      </c>
      <c r="AL136">
        <v>1.2</v>
      </c>
      <c r="AM136">
        <v>77.900000000000006</v>
      </c>
      <c r="AN136">
        <v>307.5</v>
      </c>
      <c r="AO136">
        <v>41.5</v>
      </c>
      <c r="AP136">
        <v>24.8</v>
      </c>
      <c r="AQ136">
        <v>103</v>
      </c>
      <c r="AR136">
        <v>33</v>
      </c>
      <c r="AS136">
        <v>420</v>
      </c>
      <c r="AT136">
        <v>4.5</v>
      </c>
      <c r="AU136">
        <v>8184</v>
      </c>
      <c r="AV136" s="48">
        <v>12446.372093023256</v>
      </c>
      <c r="AW136" s="48">
        <v>12199.516741456679</v>
      </c>
      <c r="AX136">
        <v>0</v>
      </c>
      <c r="AY136">
        <v>77.809349060058594</v>
      </c>
      <c r="AZ136">
        <v>0</v>
      </c>
      <c r="BA136">
        <v>1</v>
      </c>
      <c r="BB136">
        <v>0</v>
      </c>
      <c r="BC136">
        <v>1</v>
      </c>
      <c r="BD136">
        <v>1</v>
      </c>
      <c r="BE136">
        <v>92.504570007324219</v>
      </c>
      <c r="BF136">
        <v>97.1580810546875</v>
      </c>
      <c r="BG136">
        <v>1642.44189453125</v>
      </c>
      <c r="BH136">
        <v>14359.4951171875</v>
      </c>
      <c r="BI136">
        <v>16135.7734375</v>
      </c>
      <c r="BJ136">
        <v>3.6281616687774658</v>
      </c>
      <c r="BK136">
        <v>0.12274418026208878</v>
      </c>
      <c r="BL136">
        <v>25</v>
      </c>
      <c r="BM136">
        <v>-15.060240745544434</v>
      </c>
      <c r="BN136">
        <v>105.80000305175781</v>
      </c>
      <c r="BO136">
        <v>-1.3898731589317321</v>
      </c>
      <c r="BP136">
        <v>24077.80078125</v>
      </c>
      <c r="BQ136">
        <v>29.540428161621094</v>
      </c>
      <c r="BS136">
        <v>0.6510966420173645</v>
      </c>
      <c r="BT136">
        <v>40.468452453613281</v>
      </c>
      <c r="BU136">
        <v>4.2377471923828125</v>
      </c>
      <c r="BV136">
        <v>146.35797119140625</v>
      </c>
      <c r="BW136">
        <v>507.17575073242188</v>
      </c>
      <c r="BX136">
        <v>0</v>
      </c>
      <c r="BY136">
        <v>2</v>
      </c>
      <c r="BZ136">
        <v>12569.767578125</v>
      </c>
      <c r="CA136">
        <v>11186.046875</v>
      </c>
      <c r="CB136">
        <v>0.95450854301452637</v>
      </c>
      <c r="CC136">
        <v>8.5093421936035156</v>
      </c>
      <c r="CD136">
        <v>140.425537109375</v>
      </c>
      <c r="CE136">
        <v>15.035799980163574</v>
      </c>
      <c r="CF136">
        <v>15.831344604492188</v>
      </c>
      <c r="CG136">
        <v>0.15910899639129639</v>
      </c>
      <c r="CH136">
        <v>2.0684168338775635</v>
      </c>
      <c r="CI136">
        <v>12998.5166015625</v>
      </c>
      <c r="CJ136" s="48">
        <v>1448</v>
      </c>
      <c r="CK136" s="25">
        <f>ABS(J136-'PO_valitsin (FI)'!$D$8)</f>
        <v>3.7000007629394531</v>
      </c>
      <c r="CR136" s="67">
        <f>ABS(Q136-'PO_valitsin (FI)'!$E$8)</f>
        <v>13.300000000000011</v>
      </c>
      <c r="EN136" s="7">
        <f>ABS(BO136-'PO_valitsin (FI)'!$F$8)</f>
        <v>1.6516500830650329</v>
      </c>
      <c r="EO136" s="7">
        <f>ABS(BP136-'PO_valitsin (FI)'!$G$8)</f>
        <v>1003.404296875</v>
      </c>
      <c r="ES136" s="7">
        <f>ABS(BT136-'PO_valitsin (FI)'!$H$8)</f>
        <v>40.280288562178612</v>
      </c>
      <c r="FI136" s="7">
        <f>ABS(CJ136-'PO_valitsin (FI)'!$J$8)</f>
        <v>483</v>
      </c>
      <c r="FJ136" s="3">
        <f>IF($B136='PO_valitsin (FI)'!$C$8,100000,PO!CK136/PO!J$297*'PO_valitsin (FI)'!D$5)</f>
        <v>0.16934509095763711</v>
      </c>
      <c r="FQ136" s="3">
        <f>IF($B136='PO_valitsin (FI)'!$C$8,100000,PO!CR136/PO!Q$297*'PO_valitsin (FI)'!E$5)</f>
        <v>6.290393892408927E-2</v>
      </c>
      <c r="HM136" s="3">
        <f>IF($B136='PO_valitsin (FI)'!$C$8,100000,PO!EN136/PO!BO$297*'PO_valitsin (FI)'!F$5)</f>
        <v>0.136929157397117</v>
      </c>
      <c r="HN136" s="3">
        <f>IF($B136='PO_valitsin (FI)'!$C$8,100000,PO!EO136/PO!BP$297*'PO_valitsin (FI)'!G$5)</f>
        <v>3.5490803990699558E-2</v>
      </c>
      <c r="HR136" s="3">
        <f>IF($B136='PO_valitsin (FI)'!$C$8,100000,PO!ES136/PO!BT$297*'PO_valitsin (FI)'!H$5)</f>
        <v>6.0143943050569106</v>
      </c>
      <c r="IF136" s="3">
        <f>IF($B136='PO_valitsin (FI)'!$C$8,100000,PO!FG136/PO!CH$297*'PO_valitsin (FI)'!I$5)</f>
        <v>0</v>
      </c>
      <c r="IH136" s="3">
        <f>IF($B136='PO_valitsin (FI)'!$C$8,100000,PO!FI136/PO!CJ$297*'PO_valitsin (FI)'!J$5)</f>
        <v>4.7090781112808622E-2</v>
      </c>
      <c r="II136" s="49">
        <f t="shared" si="8"/>
        <v>6.4661540908392627</v>
      </c>
      <c r="IJ136" s="13">
        <f t="shared" si="9"/>
        <v>276</v>
      </c>
      <c r="IK136" s="14">
        <f t="shared" si="11"/>
        <v>1.339999999999996E-8</v>
      </c>
      <c r="IL136" s="68" t="str">
        <f t="shared" si="10"/>
        <v>Loviisa</v>
      </c>
    </row>
    <row r="137" spans="1:246" x14ac:dyDescent="0.2">
      <c r="A137">
        <v>2019</v>
      </c>
      <c r="B137" t="s">
        <v>473</v>
      </c>
      <c r="C137" t="s">
        <v>474</v>
      </c>
      <c r="D137" t="s">
        <v>278</v>
      </c>
      <c r="E137" t="s">
        <v>280</v>
      </c>
      <c r="F137" t="s">
        <v>187</v>
      </c>
      <c r="G137" t="s">
        <v>188</v>
      </c>
      <c r="H137" t="s">
        <v>103</v>
      </c>
      <c r="I137" t="s">
        <v>104</v>
      </c>
      <c r="J137">
        <v>56</v>
      </c>
      <c r="K137">
        <v>214.5</v>
      </c>
      <c r="L137">
        <v>188.60000610351563</v>
      </c>
      <c r="M137">
        <v>690</v>
      </c>
      <c r="N137">
        <v>3.2000000476837158</v>
      </c>
      <c r="O137">
        <v>-2.4000000953674316</v>
      </c>
      <c r="P137">
        <v>4</v>
      </c>
      <c r="Q137">
        <v>0</v>
      </c>
      <c r="R137">
        <v>7.5</v>
      </c>
      <c r="S137">
        <v>57</v>
      </c>
      <c r="T137">
        <v>0</v>
      </c>
      <c r="U137">
        <v>3834.8</v>
      </c>
      <c r="V137">
        <v>12.53</v>
      </c>
      <c r="W137">
        <v>0</v>
      </c>
      <c r="X137">
        <v>1286</v>
      </c>
      <c r="Y137">
        <v>1000</v>
      </c>
      <c r="Z137">
        <v>1680</v>
      </c>
      <c r="AA137">
        <v>800</v>
      </c>
      <c r="AB137">
        <v>160</v>
      </c>
      <c r="AC137">
        <v>15.971015930175781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18.5</v>
      </c>
      <c r="AJ137">
        <v>1.2</v>
      </c>
      <c r="AK137">
        <v>0.5</v>
      </c>
      <c r="AL137">
        <v>1.3</v>
      </c>
      <c r="AM137">
        <v>60.9</v>
      </c>
      <c r="AN137">
        <v>285.10000000000002</v>
      </c>
      <c r="AO137">
        <v>38.5</v>
      </c>
      <c r="AP137">
        <v>22.9</v>
      </c>
      <c r="AQ137">
        <v>119</v>
      </c>
      <c r="AR137">
        <v>87</v>
      </c>
      <c r="AS137">
        <v>634</v>
      </c>
      <c r="AT137">
        <v>3.3330000000000002</v>
      </c>
      <c r="AU137">
        <v>9000</v>
      </c>
      <c r="AV137" s="48">
        <v>12246.913580246914</v>
      </c>
      <c r="AW137" s="48">
        <v>12400</v>
      </c>
      <c r="AX137">
        <v>0</v>
      </c>
      <c r="AY137">
        <v>49.620098114013672</v>
      </c>
      <c r="AZ137">
        <v>0</v>
      </c>
      <c r="BA137">
        <v>1</v>
      </c>
      <c r="BB137">
        <v>0</v>
      </c>
      <c r="BC137">
        <v>0</v>
      </c>
      <c r="BD137">
        <v>1</v>
      </c>
      <c r="BE137">
        <v>0</v>
      </c>
      <c r="BF137">
        <v>100</v>
      </c>
      <c r="BG137">
        <v>130.43478393554688</v>
      </c>
      <c r="BH137">
        <v>17419.861328125</v>
      </c>
      <c r="BI137">
        <v>18133.791015625</v>
      </c>
      <c r="BJ137">
        <v>2.0299999713897705</v>
      </c>
      <c r="BK137">
        <v>-22.222225189208984</v>
      </c>
      <c r="BL137">
        <v>12.5</v>
      </c>
      <c r="BM137">
        <v>-25</v>
      </c>
      <c r="BN137">
        <v>44</v>
      </c>
      <c r="BO137">
        <v>-7.9783549308776855</v>
      </c>
      <c r="BP137">
        <v>21678.482421875</v>
      </c>
      <c r="BQ137">
        <v>51.315254211425781</v>
      </c>
      <c r="BS137">
        <v>0.69565218687057495</v>
      </c>
      <c r="BT137">
        <v>0</v>
      </c>
      <c r="BU137">
        <v>0.86956518888473511</v>
      </c>
      <c r="BV137">
        <v>105.79710388183594</v>
      </c>
      <c r="BW137">
        <v>224.63768005371094</v>
      </c>
      <c r="BX137">
        <v>0</v>
      </c>
      <c r="BY137">
        <v>0</v>
      </c>
      <c r="BZ137">
        <v>11043.478515625</v>
      </c>
      <c r="CA137">
        <v>10608.6953125</v>
      </c>
      <c r="CB137">
        <v>0.86956518888473511</v>
      </c>
      <c r="CC137">
        <v>5.2173914909362793</v>
      </c>
      <c r="CD137">
        <v>33.333332061767578</v>
      </c>
      <c r="CE137">
        <v>5.5555553436279297</v>
      </c>
      <c r="CF137">
        <v>5.5555553436279297</v>
      </c>
      <c r="CG137">
        <v>0</v>
      </c>
      <c r="CH137">
        <v>0</v>
      </c>
      <c r="CI137">
        <v>12863.896484375</v>
      </c>
      <c r="CJ137" s="48">
        <v>38</v>
      </c>
      <c r="CK137" s="25">
        <f>ABS(J137-'PO_valitsin (FI)'!$D$8)</f>
        <v>11.799999237060547</v>
      </c>
      <c r="CR137" s="67">
        <f>ABS(Q137-'PO_valitsin (FI)'!$E$8)</f>
        <v>87.800000000000011</v>
      </c>
      <c r="EN137" s="7">
        <f>ABS(BO137-'PO_valitsin (FI)'!$F$8)</f>
        <v>8.2401318550109863</v>
      </c>
      <c r="EO137" s="7">
        <f>ABS(BP137-'PO_valitsin (FI)'!$G$8)</f>
        <v>1395.9140625</v>
      </c>
      <c r="ES137" s="7">
        <f>ABS(BT137-'PO_valitsin (FI)'!$H$8)</f>
        <v>0.18816389143466949</v>
      </c>
      <c r="FI137" s="7">
        <f>ABS(CJ137-'PO_valitsin (FI)'!$J$8)</f>
        <v>1893</v>
      </c>
      <c r="FJ137" s="3">
        <f>IF($B137='PO_valitsin (FI)'!$C$8,100000,PO!CK137/PO!J$297*'PO_valitsin (FI)'!D$5)</f>
        <v>0.54007338704237084</v>
      </c>
      <c r="FQ137" s="3">
        <f>IF($B137='PO_valitsin (FI)'!$C$8,100000,PO!CR137/PO!Q$297*'PO_valitsin (FI)'!E$5)</f>
        <v>0.41526058928834841</v>
      </c>
      <c r="HM137" s="3">
        <f>IF($B137='PO_valitsin (FI)'!$C$8,100000,PO!EN137/PO!BO$297*'PO_valitsin (FI)'!F$5)</f>
        <v>0.68314367753606708</v>
      </c>
      <c r="HN137" s="3">
        <f>IF($B137='PO_valitsin (FI)'!$C$8,100000,PO!EO137/PO!BP$297*'PO_valitsin (FI)'!G$5)</f>
        <v>4.9374028529021119E-2</v>
      </c>
      <c r="HR137" s="3">
        <f>IF($B137='PO_valitsin (FI)'!$C$8,100000,PO!ES137/PO!BT$297*'PO_valitsin (FI)'!H$5)</f>
        <v>2.8095425267748234E-2</v>
      </c>
      <c r="IF137" s="3">
        <f>IF($B137='PO_valitsin (FI)'!$C$8,100000,PO!FG137/PO!CH$297*'PO_valitsin (FI)'!I$5)</f>
        <v>0</v>
      </c>
      <c r="IH137" s="3">
        <f>IF($B137='PO_valitsin (FI)'!$C$8,100000,PO!FI137/PO!CJ$297*'PO_valitsin (FI)'!J$5)</f>
        <v>0.18456076324336795</v>
      </c>
      <c r="II137" s="49">
        <f t="shared" si="8"/>
        <v>1.9005078844069239</v>
      </c>
      <c r="IJ137" s="13">
        <f t="shared" si="9"/>
        <v>258</v>
      </c>
      <c r="IK137" s="14">
        <f t="shared" si="11"/>
        <v>1.3499999999999959E-8</v>
      </c>
      <c r="IL137" s="68" t="str">
        <f t="shared" si="10"/>
        <v>Luhanka</v>
      </c>
    </row>
    <row r="138" spans="1:246" x14ac:dyDescent="0.2">
      <c r="A138">
        <v>2019</v>
      </c>
      <c r="B138" t="s">
        <v>475</v>
      </c>
      <c r="C138" t="s">
        <v>476</v>
      </c>
      <c r="D138" t="s">
        <v>169</v>
      </c>
      <c r="E138" t="s">
        <v>170</v>
      </c>
      <c r="F138" t="s">
        <v>101</v>
      </c>
      <c r="G138" t="s">
        <v>102</v>
      </c>
      <c r="H138" t="s">
        <v>103</v>
      </c>
      <c r="I138" t="s">
        <v>104</v>
      </c>
      <c r="J138">
        <v>37.299999237060547</v>
      </c>
      <c r="K138">
        <v>214.16000366210938</v>
      </c>
      <c r="L138">
        <v>187.80000305175781</v>
      </c>
      <c r="M138">
        <v>2020</v>
      </c>
      <c r="N138">
        <v>9.3999996185302734</v>
      </c>
      <c r="O138">
        <v>-1.6000000238418579</v>
      </c>
      <c r="P138">
        <v>-32</v>
      </c>
      <c r="Q138">
        <v>65.5</v>
      </c>
      <c r="R138">
        <v>9.9</v>
      </c>
      <c r="S138">
        <v>47</v>
      </c>
      <c r="T138">
        <v>0</v>
      </c>
      <c r="U138">
        <v>2932.2</v>
      </c>
      <c r="V138">
        <v>11.72</v>
      </c>
      <c r="W138">
        <v>1333</v>
      </c>
      <c r="X138">
        <v>963</v>
      </c>
      <c r="Y138">
        <v>173</v>
      </c>
      <c r="Z138">
        <v>258</v>
      </c>
      <c r="AA138">
        <v>502</v>
      </c>
      <c r="AB138">
        <v>1341</v>
      </c>
      <c r="AC138">
        <v>18.305881500244141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21</v>
      </c>
      <c r="AJ138">
        <v>0.95</v>
      </c>
      <c r="AK138">
        <v>0.5</v>
      </c>
      <c r="AL138">
        <v>1.1499999999999999</v>
      </c>
      <c r="AM138">
        <v>34.700000000000003</v>
      </c>
      <c r="AN138">
        <v>322.10000000000002</v>
      </c>
      <c r="AO138">
        <v>47.4</v>
      </c>
      <c r="AP138">
        <v>21.1</v>
      </c>
      <c r="AQ138">
        <v>74</v>
      </c>
      <c r="AR138">
        <v>45</v>
      </c>
      <c r="AS138">
        <v>850</v>
      </c>
      <c r="AT138">
        <v>4.3330000000000002</v>
      </c>
      <c r="AU138">
        <v>6195</v>
      </c>
      <c r="AV138" s="48">
        <v>7989.7435897435898</v>
      </c>
      <c r="AW138" s="48">
        <v>8093.9947780678849</v>
      </c>
      <c r="AX138">
        <v>0</v>
      </c>
      <c r="AY138">
        <v>23.814750671386719</v>
      </c>
      <c r="AZ138">
        <v>0</v>
      </c>
      <c r="BA138">
        <v>0</v>
      </c>
      <c r="BB138">
        <v>0</v>
      </c>
      <c r="BC138">
        <v>0</v>
      </c>
      <c r="BD138">
        <v>1</v>
      </c>
      <c r="BE138">
        <v>76.670585632324219</v>
      </c>
      <c r="BF138">
        <v>86.2244873046875</v>
      </c>
      <c r="BG138">
        <v>911.9171142578125</v>
      </c>
      <c r="BH138">
        <v>13513.3115234375</v>
      </c>
      <c r="BI138">
        <v>16320.4970703125</v>
      </c>
      <c r="BJ138">
        <v>3.3153960704803467</v>
      </c>
      <c r="BK138">
        <v>-8.1846990585327148</v>
      </c>
      <c r="BL138">
        <v>25.757575988769531</v>
      </c>
      <c r="BM138">
        <v>2.5</v>
      </c>
      <c r="BN138">
        <v>430</v>
      </c>
      <c r="BO138">
        <v>1.765309065580368</v>
      </c>
      <c r="BP138">
        <v>19188.916015625</v>
      </c>
      <c r="BQ138">
        <v>50.891002655029297</v>
      </c>
      <c r="BS138">
        <v>0.54207921028137207</v>
      </c>
      <c r="BT138">
        <v>0.14851485192775726</v>
      </c>
      <c r="BU138">
        <v>0.64356434345245361</v>
      </c>
      <c r="BV138">
        <v>100.99009704589844</v>
      </c>
      <c r="BW138">
        <v>180.69306945800781</v>
      </c>
      <c r="BX138">
        <v>0</v>
      </c>
      <c r="BY138">
        <v>0</v>
      </c>
      <c r="BZ138">
        <v>5663.21240234375</v>
      </c>
      <c r="CA138">
        <v>4689.119140625</v>
      </c>
      <c r="CB138">
        <v>2.02970290184021</v>
      </c>
      <c r="CC138">
        <v>18.267326354980469</v>
      </c>
      <c r="CD138">
        <v>48.780487060546875</v>
      </c>
      <c r="CE138">
        <v>5.4200544357299805</v>
      </c>
      <c r="CF138">
        <v>9.2140922546386719</v>
      </c>
      <c r="CG138">
        <v>0</v>
      </c>
      <c r="CH138">
        <v>1.8970190286636353</v>
      </c>
      <c r="CI138">
        <v>8065.45556640625</v>
      </c>
      <c r="CJ138" s="48">
        <v>389</v>
      </c>
      <c r="CK138" s="25">
        <f>ABS(J138-'PO_valitsin (FI)'!$D$8)</f>
        <v>6.9000015258789063</v>
      </c>
      <c r="CR138" s="67">
        <f>ABS(Q138-'PO_valitsin (FI)'!$E$8)</f>
        <v>22.300000000000011</v>
      </c>
      <c r="EN138" s="7">
        <f>ABS(BO138-'PO_valitsin (FI)'!$F$8)</f>
        <v>1.5035321414470673</v>
      </c>
      <c r="EO138" s="7">
        <f>ABS(BP138-'PO_valitsin (FI)'!$G$8)</f>
        <v>3885.48046875</v>
      </c>
      <c r="ES138" s="7">
        <f>ABS(BT138-'PO_valitsin (FI)'!$H$8)</f>
        <v>3.9649039506912231E-2</v>
      </c>
      <c r="FI138" s="7">
        <f>ABS(CJ138-'PO_valitsin (FI)'!$J$8)</f>
        <v>1542</v>
      </c>
      <c r="FJ138" s="3">
        <f>IF($B138='PO_valitsin (FI)'!$C$8,100000,PO!CK138/PO!J$297*'PO_valitsin (FI)'!D$5)</f>
        <v>0.3158057148830159</v>
      </c>
      <c r="FQ138" s="3">
        <f>IF($B138='PO_valitsin (FI)'!$C$8,100000,PO!CR138/PO!Q$297*'PO_valitsin (FI)'!E$5)</f>
        <v>0.10547051413587898</v>
      </c>
      <c r="HM138" s="3">
        <f>IF($B138='PO_valitsin (FI)'!$C$8,100000,PO!EN138/PO!BO$297*'PO_valitsin (FI)'!F$5)</f>
        <v>0.12464951950704656</v>
      </c>
      <c r="HN138" s="3">
        <f>IF($B138='PO_valitsin (FI)'!$C$8,100000,PO!EO138/PO!BP$297*'PO_valitsin (FI)'!G$5)</f>
        <v>0.13743096990472281</v>
      </c>
      <c r="HR138" s="3">
        <f>IF($B138='PO_valitsin (FI)'!$C$8,100000,PO!ES138/PO!BT$297*'PO_valitsin (FI)'!H$5)</f>
        <v>5.9201402453520988E-3</v>
      </c>
      <c r="IF138" s="3">
        <f>IF($B138='PO_valitsin (FI)'!$C$8,100000,PO!FG138/PO!CH$297*'PO_valitsin (FI)'!I$5)</f>
        <v>0</v>
      </c>
      <c r="IH138" s="3">
        <f>IF($B138='PO_valitsin (FI)'!$C$8,100000,PO!FI138/PO!CJ$297*'PO_valitsin (FI)'!J$5)</f>
        <v>0.15033951237256915</v>
      </c>
      <c r="II138" s="49">
        <f t="shared" si="8"/>
        <v>0.83961638464858557</v>
      </c>
      <c r="IJ138" s="13">
        <f t="shared" si="9"/>
        <v>152</v>
      </c>
      <c r="IK138" s="14">
        <f t="shared" si="11"/>
        <v>1.3599999999999958E-8</v>
      </c>
      <c r="IL138" s="68" t="str">
        <f t="shared" si="10"/>
        <v>Lumijoki</v>
      </c>
    </row>
    <row r="139" spans="1:246" x14ac:dyDescent="0.2">
      <c r="A139">
        <v>2019</v>
      </c>
      <c r="B139" t="s">
        <v>477</v>
      </c>
      <c r="C139" t="s">
        <v>478</v>
      </c>
      <c r="D139" t="s">
        <v>405</v>
      </c>
      <c r="E139" t="s">
        <v>406</v>
      </c>
      <c r="F139" t="s">
        <v>333</v>
      </c>
      <c r="G139" t="s">
        <v>334</v>
      </c>
      <c r="H139" t="s">
        <v>103</v>
      </c>
      <c r="I139" t="s">
        <v>104</v>
      </c>
      <c r="J139">
        <v>34.200000762939453</v>
      </c>
      <c r="K139">
        <v>142.44999694824219</v>
      </c>
      <c r="L139">
        <v>127.69999694824219</v>
      </c>
      <c r="M139">
        <v>5417</v>
      </c>
      <c r="N139">
        <v>38</v>
      </c>
      <c r="O139">
        <v>1.3999999761581421</v>
      </c>
      <c r="P139">
        <v>3</v>
      </c>
      <c r="Q139">
        <v>88.7</v>
      </c>
      <c r="R139">
        <v>2.7</v>
      </c>
      <c r="S139">
        <v>47</v>
      </c>
      <c r="T139">
        <v>0</v>
      </c>
      <c r="U139">
        <v>2911</v>
      </c>
      <c r="V139">
        <v>11.43</v>
      </c>
      <c r="W139">
        <v>1030</v>
      </c>
      <c r="X139">
        <v>255</v>
      </c>
      <c r="Y139">
        <v>545</v>
      </c>
      <c r="Z139">
        <v>311</v>
      </c>
      <c r="AA139">
        <v>469</v>
      </c>
      <c r="AB139">
        <v>2303</v>
      </c>
      <c r="AC139">
        <v>17.100774765014648</v>
      </c>
      <c r="AD139">
        <v>0</v>
      </c>
      <c r="AE139">
        <v>0</v>
      </c>
      <c r="AF139">
        <v>0</v>
      </c>
      <c r="AG139">
        <v>9.1</v>
      </c>
      <c r="AH139">
        <v>0</v>
      </c>
      <c r="AI139">
        <v>19.5</v>
      </c>
      <c r="AJ139">
        <v>1.3</v>
      </c>
      <c r="AK139">
        <v>0.42</v>
      </c>
      <c r="AL139">
        <v>1.1499999999999999</v>
      </c>
      <c r="AM139">
        <v>42.4</v>
      </c>
      <c r="AN139">
        <v>339.3</v>
      </c>
      <c r="AO139">
        <v>48.1</v>
      </c>
      <c r="AP139">
        <v>23.3</v>
      </c>
      <c r="AQ139">
        <v>48</v>
      </c>
      <c r="AR139">
        <v>47</v>
      </c>
      <c r="AS139">
        <v>766</v>
      </c>
      <c r="AT139">
        <v>4.1669999999999998</v>
      </c>
      <c r="AU139">
        <v>5656</v>
      </c>
      <c r="AV139" s="48">
        <v>9134.7427616926507</v>
      </c>
      <c r="AW139" s="48">
        <v>8880.9135399673742</v>
      </c>
      <c r="AX139">
        <v>0</v>
      </c>
      <c r="AY139">
        <v>93.025619506835938</v>
      </c>
      <c r="AZ139">
        <v>0</v>
      </c>
      <c r="BA139">
        <v>1</v>
      </c>
      <c r="BB139">
        <v>0</v>
      </c>
      <c r="BC139">
        <v>0</v>
      </c>
      <c r="BD139">
        <v>1</v>
      </c>
      <c r="BE139">
        <v>95.636360168457031</v>
      </c>
      <c r="BF139">
        <v>98.566307067871094</v>
      </c>
      <c r="BG139">
        <v>662.07952880859375</v>
      </c>
      <c r="BH139">
        <v>10616.8134765625</v>
      </c>
      <c r="BI139">
        <v>13581.1552734375</v>
      </c>
      <c r="BJ139">
        <v>5.1189956665039063</v>
      </c>
      <c r="BK139">
        <v>7.8494267463684082</v>
      </c>
      <c r="BL139">
        <v>25.563909530639648</v>
      </c>
      <c r="BM139">
        <v>19.626167297363281</v>
      </c>
      <c r="BN139">
        <v>205.39999389648438</v>
      </c>
      <c r="BO139">
        <v>2.5530484437942507</v>
      </c>
      <c r="BP139">
        <v>20101.85546875</v>
      </c>
      <c r="BQ139">
        <v>45.457271575927734</v>
      </c>
      <c r="BS139">
        <v>0.57282626628875732</v>
      </c>
      <c r="BT139">
        <v>91.840499877929688</v>
      </c>
      <c r="BU139">
        <v>2.5475354194641113</v>
      </c>
      <c r="BV139">
        <v>109.10097503662109</v>
      </c>
      <c r="BW139">
        <v>242.38508605957031</v>
      </c>
      <c r="BX139">
        <v>0</v>
      </c>
      <c r="BY139">
        <v>0</v>
      </c>
      <c r="BZ139">
        <v>5758.40966796875</v>
      </c>
      <c r="CA139">
        <v>4501.52880859375</v>
      </c>
      <c r="CB139">
        <v>2.362931489944458</v>
      </c>
      <c r="CC139">
        <v>15.709802627563477</v>
      </c>
      <c r="CD139">
        <v>37.5</v>
      </c>
      <c r="CE139">
        <v>5.6404228210449219</v>
      </c>
      <c r="CF139">
        <v>12.455934524536133</v>
      </c>
      <c r="CG139">
        <v>0.47003525495529175</v>
      </c>
      <c r="CH139">
        <v>0.47003525495529175</v>
      </c>
      <c r="CI139">
        <v>9416.5283203125</v>
      </c>
      <c r="CJ139" s="48">
        <v>903</v>
      </c>
      <c r="CK139" s="25">
        <f>ABS(J139-'PO_valitsin (FI)'!$D$8)</f>
        <v>10</v>
      </c>
      <c r="CR139" s="67">
        <f>ABS(Q139-'PO_valitsin (FI)'!$E$8)</f>
        <v>0.89999999999999147</v>
      </c>
      <c r="EN139" s="7">
        <f>ABS(BO139-'PO_valitsin (FI)'!$F$8)</f>
        <v>2.2912715196609499</v>
      </c>
      <c r="EO139" s="7">
        <f>ABS(BP139-'PO_valitsin (FI)'!$G$8)</f>
        <v>2972.541015625</v>
      </c>
      <c r="ES139" s="7">
        <f>ABS(BT139-'PO_valitsin (FI)'!$H$8)</f>
        <v>91.652335986495018</v>
      </c>
      <c r="FI139" s="7">
        <f>ABS(CJ139-'PO_valitsin (FI)'!$J$8)</f>
        <v>1028</v>
      </c>
      <c r="FJ139" s="3">
        <f>IF($B139='PO_valitsin (FI)'!$C$8,100000,PO!CK139/PO!J$297*'PO_valitsin (FI)'!D$5)</f>
        <v>0.45768934064516642</v>
      </c>
      <c r="FQ139" s="3">
        <f>IF($B139='PO_valitsin (FI)'!$C$8,100000,PO!CR139/PO!Q$297*'PO_valitsin (FI)'!E$5)</f>
        <v>4.2566575211789286E-3</v>
      </c>
      <c r="HM139" s="3">
        <f>IF($B139='PO_valitsin (FI)'!$C$8,100000,PO!EN139/PO!BO$297*'PO_valitsin (FI)'!F$5)</f>
        <v>0.18995662687399403</v>
      </c>
      <c r="HN139" s="3">
        <f>IF($B139='PO_valitsin (FI)'!$C$8,100000,PO!EO139/PO!BP$297*'PO_valitsin (FI)'!G$5)</f>
        <v>0.1051399429606034</v>
      </c>
      <c r="HR139" s="3">
        <f>IF($B139='PO_valitsin (FI)'!$C$8,100000,PO!ES139/PO!BT$297*'PO_valitsin (FI)'!H$5)</f>
        <v>13.684938893906576</v>
      </c>
      <c r="IF139" s="3">
        <f>IF($B139='PO_valitsin (FI)'!$C$8,100000,PO!FG139/PO!CH$297*'PO_valitsin (FI)'!I$5)</f>
        <v>0</v>
      </c>
      <c r="IH139" s="3">
        <f>IF($B139='PO_valitsin (FI)'!$C$8,100000,PO!FI139/PO!CJ$297*'PO_valitsin (FI)'!J$5)</f>
        <v>0.10022634158171276</v>
      </c>
      <c r="II139" s="49">
        <f t="shared" si="8"/>
        <v>14.542207817189231</v>
      </c>
      <c r="IJ139" s="13">
        <f t="shared" si="9"/>
        <v>292</v>
      </c>
      <c r="IK139" s="14">
        <f t="shared" si="11"/>
        <v>1.3699999999999957E-8</v>
      </c>
      <c r="IL139" s="68" t="str">
        <f t="shared" si="10"/>
        <v>Luoto</v>
      </c>
    </row>
    <row r="140" spans="1:246" x14ac:dyDescent="0.2">
      <c r="A140">
        <v>2019</v>
      </c>
      <c r="B140" t="s">
        <v>479</v>
      </c>
      <c r="C140" t="s">
        <v>480</v>
      </c>
      <c r="D140" t="s">
        <v>443</v>
      </c>
      <c r="E140" t="s">
        <v>212</v>
      </c>
      <c r="F140" t="s">
        <v>256</v>
      </c>
      <c r="G140" t="s">
        <v>257</v>
      </c>
      <c r="H140" t="s">
        <v>103</v>
      </c>
      <c r="I140" t="s">
        <v>104</v>
      </c>
      <c r="J140">
        <v>50.900001525878906</v>
      </c>
      <c r="K140">
        <v>750.05999755859375</v>
      </c>
      <c r="L140">
        <v>166.89999389648438</v>
      </c>
      <c r="M140">
        <v>4636</v>
      </c>
      <c r="N140">
        <v>6.1999998092651367</v>
      </c>
      <c r="O140">
        <v>-0.60000002384185791</v>
      </c>
      <c r="P140">
        <v>12</v>
      </c>
      <c r="Q140">
        <v>62.400000000000006</v>
      </c>
      <c r="R140">
        <v>10.4</v>
      </c>
      <c r="S140">
        <v>264</v>
      </c>
      <c r="T140">
        <v>0</v>
      </c>
      <c r="U140">
        <v>3621</v>
      </c>
      <c r="V140">
        <v>11.95</v>
      </c>
      <c r="W140">
        <v>3587</v>
      </c>
      <c r="X140">
        <v>413</v>
      </c>
      <c r="Y140">
        <v>730</v>
      </c>
      <c r="Z140">
        <v>1141</v>
      </c>
      <c r="AA140">
        <v>555</v>
      </c>
      <c r="AB140">
        <v>2692</v>
      </c>
      <c r="AC140">
        <v>14.604166984558105</v>
      </c>
      <c r="AD140">
        <v>0</v>
      </c>
      <c r="AE140">
        <v>0</v>
      </c>
      <c r="AF140">
        <v>0</v>
      </c>
      <c r="AG140">
        <v>4.2</v>
      </c>
      <c r="AH140">
        <v>0</v>
      </c>
      <c r="AI140">
        <v>20.5</v>
      </c>
      <c r="AJ140">
        <v>0.95</v>
      </c>
      <c r="AK140">
        <v>0.45</v>
      </c>
      <c r="AL140">
        <v>1</v>
      </c>
      <c r="AM140">
        <v>85.7</v>
      </c>
      <c r="AN140">
        <v>291.8</v>
      </c>
      <c r="AO140">
        <v>44.6</v>
      </c>
      <c r="AP140">
        <v>21.6</v>
      </c>
      <c r="AQ140">
        <v>52</v>
      </c>
      <c r="AR140">
        <v>85</v>
      </c>
      <c r="AS140">
        <v>612</v>
      </c>
      <c r="AT140">
        <v>2.1669999999999998</v>
      </c>
      <c r="AU140">
        <v>9846</v>
      </c>
      <c r="AV140" s="48">
        <v>12742.712294043093</v>
      </c>
      <c r="AW140" s="48">
        <v>12464.285714285714</v>
      </c>
      <c r="AX140">
        <v>0</v>
      </c>
      <c r="AY140">
        <v>37.282447814941406</v>
      </c>
      <c r="AZ140">
        <v>0</v>
      </c>
      <c r="BA140">
        <v>0</v>
      </c>
      <c r="BB140">
        <v>0</v>
      </c>
      <c r="BC140">
        <v>0</v>
      </c>
      <c r="BD140">
        <v>1</v>
      </c>
      <c r="BE140">
        <v>97.435897827148438</v>
      </c>
      <c r="BF140">
        <v>100</v>
      </c>
      <c r="BG140">
        <v>3461.53857421875</v>
      </c>
      <c r="BH140">
        <v>15233.30859375</v>
      </c>
      <c r="BI140">
        <v>16284.765625</v>
      </c>
      <c r="BJ140">
        <v>3.3644089698791504</v>
      </c>
      <c r="BK140">
        <v>2.6786479949951172</v>
      </c>
      <c r="BL140">
        <v>27.450981140136719</v>
      </c>
      <c r="BM140">
        <v>-33.333332061767578</v>
      </c>
      <c r="BN140">
        <v>198.5</v>
      </c>
      <c r="BO140">
        <v>-2.939035487174988</v>
      </c>
      <c r="BP140">
        <v>21862.904296875</v>
      </c>
      <c r="BQ140">
        <v>41.749916076660156</v>
      </c>
      <c r="BS140">
        <v>0.69866263866424561</v>
      </c>
      <c r="BT140">
        <v>0.32355478405952454</v>
      </c>
      <c r="BU140">
        <v>3.5159621238708496</v>
      </c>
      <c r="BV140">
        <v>122.3037109375</v>
      </c>
      <c r="BW140">
        <v>419.32699584960938</v>
      </c>
      <c r="BX140">
        <v>0</v>
      </c>
      <c r="BY140">
        <v>1</v>
      </c>
      <c r="BZ140">
        <v>13956.0439453125</v>
      </c>
      <c r="CA140">
        <v>13054.9453125</v>
      </c>
      <c r="CB140">
        <v>0.56082832813262939</v>
      </c>
      <c r="CC140">
        <v>7.1613459587097168</v>
      </c>
      <c r="CD140">
        <v>250</v>
      </c>
      <c r="CE140">
        <v>19.578313827514648</v>
      </c>
      <c r="CF140">
        <v>20.180723190307617</v>
      </c>
      <c r="CG140">
        <v>0</v>
      </c>
      <c r="CH140">
        <v>1.5060241222381592</v>
      </c>
      <c r="CI140">
        <v>14096.6572265625</v>
      </c>
      <c r="CJ140" s="48">
        <v>397</v>
      </c>
      <c r="CK140" s="25">
        <f>ABS(J140-'PO_valitsin (FI)'!$D$8)</f>
        <v>6.7000007629394531</v>
      </c>
      <c r="CR140" s="67">
        <f>ABS(Q140-'PO_valitsin (FI)'!$E$8)</f>
        <v>25.400000000000006</v>
      </c>
      <c r="EN140" s="7">
        <f>ABS(BO140-'PO_valitsin (FI)'!$F$8)</f>
        <v>3.2008124113082888</v>
      </c>
      <c r="EO140" s="7">
        <f>ABS(BP140-'PO_valitsin (FI)'!$G$8)</f>
        <v>1211.4921875</v>
      </c>
      <c r="ES140" s="7">
        <f>ABS(BT140-'PO_valitsin (FI)'!$H$8)</f>
        <v>0.13539089262485504</v>
      </c>
      <c r="FI140" s="7">
        <f>ABS(CJ140-'PO_valitsin (FI)'!$J$8)</f>
        <v>1534</v>
      </c>
      <c r="FJ140" s="3">
        <f>IF($B140='PO_valitsin (FI)'!$C$8,100000,PO!CK140/PO!J$297*'PO_valitsin (FI)'!D$5)</f>
        <v>0.30665189315118702</v>
      </c>
      <c r="FQ140" s="3">
        <f>IF($B140='PO_valitsin (FI)'!$C$8,100000,PO!CR140/PO!Q$297*'PO_valitsin (FI)'!E$5)</f>
        <v>0.1201323344866065</v>
      </c>
      <c r="HM140" s="3">
        <f>IF($B140='PO_valitsin (FI)'!$C$8,100000,PO!EN140/PO!BO$297*'PO_valitsin (FI)'!F$5)</f>
        <v>0.26536162287676346</v>
      </c>
      <c r="HN140" s="3">
        <f>IF($B140='PO_valitsin (FI)'!$C$8,100000,PO!EO140/PO!BP$297*'PO_valitsin (FI)'!G$5)</f>
        <v>4.2850954392696511E-2</v>
      </c>
      <c r="HR140" s="3">
        <f>IF($B140='PO_valitsin (FI)'!$C$8,100000,PO!ES140/PO!BT$297*'PO_valitsin (FI)'!H$5)</f>
        <v>2.0215699604597317E-2</v>
      </c>
      <c r="IF140" s="3">
        <f>IF($B140='PO_valitsin (FI)'!$C$8,100000,PO!FG140/PO!CH$297*'PO_valitsin (FI)'!I$5)</f>
        <v>0</v>
      </c>
      <c r="IH140" s="3">
        <f>IF($B140='PO_valitsin (FI)'!$C$8,100000,PO!FI140/PO!CJ$297*'PO_valitsin (FI)'!J$5)</f>
        <v>0.14955954084275036</v>
      </c>
      <c r="II140" s="49">
        <f t="shared" si="8"/>
        <v>0.90477205915460124</v>
      </c>
      <c r="IJ140" s="13">
        <f t="shared" si="9"/>
        <v>169</v>
      </c>
      <c r="IK140" s="14">
        <f t="shared" si="11"/>
        <v>1.3799999999999956E-8</v>
      </c>
      <c r="IL140" s="68" t="str">
        <f t="shared" si="10"/>
        <v>Luumäki</v>
      </c>
    </row>
    <row r="141" spans="1:246" x14ac:dyDescent="0.2">
      <c r="A141">
        <v>2019</v>
      </c>
      <c r="B141" t="s">
        <v>481</v>
      </c>
      <c r="C141" t="s">
        <v>482</v>
      </c>
      <c r="D141" t="s">
        <v>394</v>
      </c>
      <c r="E141" t="s">
        <v>269</v>
      </c>
      <c r="F141" t="s">
        <v>333</v>
      </c>
      <c r="G141" t="s">
        <v>334</v>
      </c>
      <c r="H141" t="s">
        <v>103</v>
      </c>
      <c r="I141" t="s">
        <v>104</v>
      </c>
      <c r="J141">
        <v>46.5</v>
      </c>
      <c r="K141">
        <v>521.75</v>
      </c>
      <c r="L141">
        <v>120.69999694824219</v>
      </c>
      <c r="M141">
        <v>5475</v>
      </c>
      <c r="N141">
        <v>10.5</v>
      </c>
      <c r="O141">
        <v>0</v>
      </c>
      <c r="P141">
        <v>-7</v>
      </c>
      <c r="Q141">
        <v>71.8</v>
      </c>
      <c r="R141">
        <v>5.2</v>
      </c>
      <c r="S141">
        <v>170</v>
      </c>
      <c r="T141">
        <v>0</v>
      </c>
      <c r="U141">
        <v>3679.6</v>
      </c>
      <c r="V141">
        <v>11.43</v>
      </c>
      <c r="W141">
        <v>1963</v>
      </c>
      <c r="X141">
        <v>826</v>
      </c>
      <c r="Y141">
        <v>881</v>
      </c>
      <c r="Z141">
        <v>733</v>
      </c>
      <c r="AA141">
        <v>692</v>
      </c>
      <c r="AB141">
        <v>2523</v>
      </c>
      <c r="AC141">
        <v>13.439999580383301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21.5</v>
      </c>
      <c r="AJ141">
        <v>0.93</v>
      </c>
      <c r="AK141">
        <v>0.5</v>
      </c>
      <c r="AL141">
        <v>1.1000000000000001</v>
      </c>
      <c r="AM141">
        <v>79.5</v>
      </c>
      <c r="AN141">
        <v>340</v>
      </c>
      <c r="AO141">
        <v>43</v>
      </c>
      <c r="AP141">
        <v>28.5</v>
      </c>
      <c r="AQ141">
        <v>43</v>
      </c>
      <c r="AR141">
        <v>40</v>
      </c>
      <c r="AS141">
        <v>736</v>
      </c>
      <c r="AT141">
        <v>2.8330000000000002</v>
      </c>
      <c r="AU141">
        <v>17046</v>
      </c>
      <c r="AV141" s="48">
        <v>12511.251125112511</v>
      </c>
      <c r="AW141" s="48">
        <v>12047.957371225577</v>
      </c>
      <c r="AX141">
        <v>0</v>
      </c>
      <c r="AY141">
        <v>16.994770050048828</v>
      </c>
      <c r="AZ141">
        <v>1</v>
      </c>
      <c r="BA141">
        <v>0</v>
      </c>
      <c r="BB141">
        <v>0</v>
      </c>
      <c r="BC141">
        <v>0</v>
      </c>
      <c r="BD141">
        <v>1</v>
      </c>
      <c r="BE141">
        <v>87.044532775878906</v>
      </c>
      <c r="BF141">
        <v>100</v>
      </c>
      <c r="BG141">
        <v>853.8961181640625</v>
      </c>
      <c r="BH141">
        <v>9973.0458984375</v>
      </c>
      <c r="BI141">
        <v>11108.388671875</v>
      </c>
      <c r="BJ141">
        <v>4.4723286628723145</v>
      </c>
      <c r="BK141">
        <v>8.3499250411987305</v>
      </c>
      <c r="BL141">
        <v>28.571428298950195</v>
      </c>
      <c r="BM141">
        <v>8.3333330154418945</v>
      </c>
      <c r="BN141">
        <v>92.5</v>
      </c>
      <c r="BO141">
        <v>8.7986946105957035E-3</v>
      </c>
      <c r="BP141">
        <v>22766.470703125</v>
      </c>
      <c r="BQ141">
        <v>44.443775177001953</v>
      </c>
      <c r="BS141">
        <v>0.6584475040435791</v>
      </c>
      <c r="BT141">
        <v>85.132423400878906</v>
      </c>
      <c r="BU141">
        <v>5.1324200630187988</v>
      </c>
      <c r="BV141">
        <v>97.534248352050781</v>
      </c>
      <c r="BW141">
        <v>232.51141357421875</v>
      </c>
      <c r="BX141">
        <v>0</v>
      </c>
      <c r="BY141">
        <v>1</v>
      </c>
      <c r="BZ141">
        <v>8831.1689453125</v>
      </c>
      <c r="CA141">
        <v>7928.5712890625</v>
      </c>
      <c r="CB141">
        <v>1.1872146129608154</v>
      </c>
      <c r="CC141">
        <v>9.5890407562255859</v>
      </c>
      <c r="CD141">
        <v>40</v>
      </c>
      <c r="CE141">
        <v>4.9523811340332031</v>
      </c>
      <c r="CF141">
        <v>12.571428298950195</v>
      </c>
      <c r="CG141">
        <v>0</v>
      </c>
      <c r="CH141">
        <v>1.523809552192688</v>
      </c>
      <c r="CI141">
        <v>12028.1435546875</v>
      </c>
      <c r="CJ141" s="48">
        <v>551</v>
      </c>
      <c r="CK141" s="25">
        <f>ABS(J141-'PO_valitsin (FI)'!$D$8)</f>
        <v>2.2999992370605469</v>
      </c>
      <c r="CR141" s="67">
        <f>ABS(Q141-'PO_valitsin (FI)'!$E$8)</f>
        <v>16.000000000000014</v>
      </c>
      <c r="EN141" s="7">
        <f>ABS(BO141-'PO_valitsin (FI)'!$F$8)</f>
        <v>0.2529782295227051</v>
      </c>
      <c r="EO141" s="7">
        <f>ABS(BP141-'PO_valitsin (FI)'!$G$8)</f>
        <v>307.92578125</v>
      </c>
      <c r="ES141" s="7">
        <f>ABS(BT141-'PO_valitsin (FI)'!$H$8)</f>
        <v>84.944259509444237</v>
      </c>
      <c r="FI141" s="7">
        <f>ABS(CJ141-'PO_valitsin (FI)'!$J$8)</f>
        <v>1380</v>
      </c>
      <c r="FJ141" s="3">
        <f>IF($B141='PO_valitsin (FI)'!$C$8,100000,PO!CK141/PO!J$297*'PO_valitsin (FI)'!D$5)</f>
        <v>0.10526851342946275</v>
      </c>
      <c r="FQ141" s="3">
        <f>IF($B141='PO_valitsin (FI)'!$C$8,100000,PO!CR141/PO!Q$297*'PO_valitsin (FI)'!E$5)</f>
        <v>7.5673911487626186E-2</v>
      </c>
      <c r="HM141" s="3">
        <f>IF($B141='PO_valitsin (FI)'!$C$8,100000,PO!EN141/PO!BO$297*'PO_valitsin (FI)'!F$5)</f>
        <v>2.0973023380397544E-2</v>
      </c>
      <c r="HN141" s="3">
        <f>IF($B141='PO_valitsin (FI)'!$C$8,100000,PO!EO141/PO!BP$297*'PO_valitsin (FI)'!G$5)</f>
        <v>1.0891455797092536E-2</v>
      </c>
      <c r="HR141" s="3">
        <f>IF($B141='PO_valitsin (FI)'!$C$8,100000,PO!ES141/PO!BT$297*'PO_valitsin (FI)'!H$5)</f>
        <v>12.683331944165342</v>
      </c>
      <c r="IF141" s="3">
        <f>IF($B141='PO_valitsin (FI)'!$C$8,100000,PO!FG141/PO!CH$297*'PO_valitsin (FI)'!I$5)</f>
        <v>0</v>
      </c>
      <c r="IH141" s="3">
        <f>IF($B141='PO_valitsin (FI)'!$C$8,100000,PO!FI141/PO!CJ$297*'PO_valitsin (FI)'!J$5)</f>
        <v>0.13454508889373892</v>
      </c>
      <c r="II141" s="49">
        <f t="shared" si="8"/>
        <v>13.030683951053661</v>
      </c>
      <c r="IJ141" s="13">
        <f t="shared" si="9"/>
        <v>288</v>
      </c>
      <c r="IK141" s="14">
        <f t="shared" si="11"/>
        <v>1.3899999999999956E-8</v>
      </c>
      <c r="IL141" s="68" t="str">
        <f t="shared" si="10"/>
        <v>Maalahti</v>
      </c>
    </row>
    <row r="142" spans="1:246" x14ac:dyDescent="0.2">
      <c r="A142">
        <v>2019</v>
      </c>
      <c r="B142" t="s">
        <v>483</v>
      </c>
      <c r="C142" t="s">
        <v>484</v>
      </c>
      <c r="D142" t="s">
        <v>123</v>
      </c>
      <c r="E142" t="s">
        <v>124</v>
      </c>
      <c r="F142" t="s">
        <v>125</v>
      </c>
      <c r="G142" t="s">
        <v>126</v>
      </c>
      <c r="H142" t="s">
        <v>103</v>
      </c>
      <c r="I142" t="s">
        <v>104</v>
      </c>
      <c r="J142">
        <v>46.200000762939453</v>
      </c>
      <c r="K142">
        <v>195.30999755859375</v>
      </c>
      <c r="L142">
        <v>144.30000305175781</v>
      </c>
      <c r="M142">
        <v>2013</v>
      </c>
      <c r="N142">
        <v>10.300000190734863</v>
      </c>
      <c r="O142">
        <v>-0.20000000298023224</v>
      </c>
      <c r="P142">
        <v>-2</v>
      </c>
      <c r="Q142">
        <v>46.400000000000006</v>
      </c>
      <c r="R142">
        <v>7.8000000000000007</v>
      </c>
      <c r="S142">
        <v>74</v>
      </c>
      <c r="T142">
        <v>0</v>
      </c>
      <c r="U142">
        <v>3314.5</v>
      </c>
      <c r="V142">
        <v>12.51</v>
      </c>
      <c r="W142">
        <v>103</v>
      </c>
      <c r="X142">
        <v>276</v>
      </c>
      <c r="Y142">
        <v>0</v>
      </c>
      <c r="Z142">
        <v>796</v>
      </c>
      <c r="AA142">
        <v>599</v>
      </c>
      <c r="AB142">
        <v>522</v>
      </c>
      <c r="AC142">
        <v>16.875</v>
      </c>
      <c r="AD142">
        <v>0</v>
      </c>
      <c r="AE142">
        <v>0</v>
      </c>
      <c r="AF142">
        <v>0</v>
      </c>
      <c r="AG142">
        <v>5.2</v>
      </c>
      <c r="AH142">
        <v>0</v>
      </c>
      <c r="AI142">
        <v>20.75</v>
      </c>
      <c r="AJ142">
        <v>0.95</v>
      </c>
      <c r="AK142">
        <v>0.45</v>
      </c>
      <c r="AL142">
        <v>0.95</v>
      </c>
      <c r="AM142">
        <v>58.2</v>
      </c>
      <c r="AN142">
        <v>300.7</v>
      </c>
      <c r="AO142">
        <v>45.9</v>
      </c>
      <c r="AP142">
        <v>21.9</v>
      </c>
      <c r="AQ142">
        <v>65</v>
      </c>
      <c r="AR142">
        <v>58</v>
      </c>
      <c r="AS142">
        <v>498</v>
      </c>
      <c r="AT142">
        <v>5</v>
      </c>
      <c r="AU142">
        <v>5159</v>
      </c>
      <c r="AV142" s="48">
        <v>7657.894736842105</v>
      </c>
      <c r="AW142" s="48">
        <v>7442.0062695924762</v>
      </c>
      <c r="AX142">
        <v>0</v>
      </c>
      <c r="AY142">
        <v>37.791812896728516</v>
      </c>
      <c r="AZ142">
        <v>0</v>
      </c>
      <c r="BA142">
        <v>0</v>
      </c>
      <c r="BB142">
        <v>0</v>
      </c>
      <c r="BC142">
        <v>0</v>
      </c>
      <c r="BD142">
        <v>1</v>
      </c>
      <c r="BE142">
        <v>86.153846740722656</v>
      </c>
      <c r="BF142">
        <v>90.277778625488281</v>
      </c>
      <c r="BG142">
        <v>236.36363220214844</v>
      </c>
      <c r="BH142">
        <v>12870.9775390625</v>
      </c>
      <c r="BI142">
        <v>14542.330078125</v>
      </c>
      <c r="BJ142">
        <v>3.1803276538848877</v>
      </c>
      <c r="BK142">
        <v>-23.759397506713867</v>
      </c>
      <c r="BL142">
        <v>16.326530456542969</v>
      </c>
      <c r="BM142">
        <v>-42.105262756347656</v>
      </c>
      <c r="BN142">
        <v>163</v>
      </c>
      <c r="BO142">
        <v>7.0411755561828615</v>
      </c>
      <c r="BP142">
        <v>22099.94140625</v>
      </c>
      <c r="BQ142">
        <v>40.460578918457031</v>
      </c>
      <c r="BS142">
        <v>0.74764031171798706</v>
      </c>
      <c r="BT142">
        <v>0.94386488199234009</v>
      </c>
      <c r="BU142">
        <v>2.6328861713409424</v>
      </c>
      <c r="BV142">
        <v>93.889717102050781</v>
      </c>
      <c r="BW142">
        <v>258.81768798828125</v>
      </c>
      <c r="BX142">
        <v>0</v>
      </c>
      <c r="BY142">
        <v>0</v>
      </c>
      <c r="BZ142">
        <v>8463.63671875</v>
      </c>
      <c r="CA142">
        <v>7490.9091796875</v>
      </c>
      <c r="CB142">
        <v>1.0928962230682373</v>
      </c>
      <c r="CC142">
        <v>7.3025336265563965</v>
      </c>
      <c r="CD142">
        <v>72.727272033691406</v>
      </c>
      <c r="CE142">
        <v>10.884353637695313</v>
      </c>
      <c r="CF142">
        <v>14.965986251831055</v>
      </c>
      <c r="CG142">
        <v>0</v>
      </c>
      <c r="CH142">
        <v>2.0408163070678711</v>
      </c>
      <c r="CI142">
        <v>8117.80908203125</v>
      </c>
      <c r="CJ142" s="48">
        <v>163</v>
      </c>
      <c r="CK142" s="25">
        <f>ABS(J142-'PO_valitsin (FI)'!$D$8)</f>
        <v>2</v>
      </c>
      <c r="CR142" s="67">
        <f>ABS(Q142-'PO_valitsin (FI)'!$E$8)</f>
        <v>41.400000000000006</v>
      </c>
      <c r="EN142" s="7">
        <f>ABS(BO142-'PO_valitsin (FI)'!$F$8)</f>
        <v>6.7793986320495607</v>
      </c>
      <c r="EO142" s="7">
        <f>ABS(BP142-'PO_valitsin (FI)'!$G$8)</f>
        <v>974.455078125</v>
      </c>
      <c r="ES142" s="7">
        <f>ABS(BT142-'PO_valitsin (FI)'!$H$8)</f>
        <v>0.75570099055767059</v>
      </c>
      <c r="FI142" s="7">
        <f>ABS(CJ142-'PO_valitsin (FI)'!$J$8)</f>
        <v>1768</v>
      </c>
      <c r="FJ142" s="3">
        <f>IF($B142='PO_valitsin (FI)'!$C$8,100000,PO!CK142/PO!J$297*'PO_valitsin (FI)'!D$5)</f>
        <v>9.1537868129033292E-2</v>
      </c>
      <c r="FQ142" s="3">
        <f>IF($B142='PO_valitsin (FI)'!$C$8,100000,PO!CR142/PO!Q$297*'PO_valitsin (FI)'!E$5)</f>
        <v>0.19580624597423263</v>
      </c>
      <c r="HM142" s="3">
        <f>IF($B142='PO_valitsin (FI)'!$C$8,100000,PO!EN142/PO!BO$297*'PO_valitsin (FI)'!F$5)</f>
        <v>0.56204237923267353</v>
      </c>
      <c r="HN142" s="3">
        <f>IF($B142='PO_valitsin (FI)'!$C$8,100000,PO!EO142/PO!BP$297*'PO_valitsin (FI)'!G$5)</f>
        <v>3.4466858755922349E-2</v>
      </c>
      <c r="HR142" s="3">
        <f>IF($B142='PO_valitsin (FI)'!$C$8,100000,PO!ES142/PO!BT$297*'PO_valitsin (FI)'!H$5)</f>
        <v>0.11283642436969905</v>
      </c>
      <c r="IF142" s="3">
        <f>IF($B142='PO_valitsin (FI)'!$C$8,100000,PO!FG142/PO!CH$297*'PO_valitsin (FI)'!I$5)</f>
        <v>0</v>
      </c>
      <c r="IH142" s="3">
        <f>IF($B142='PO_valitsin (FI)'!$C$8,100000,PO!FI142/PO!CJ$297*'PO_valitsin (FI)'!J$5)</f>
        <v>0.17237370808994956</v>
      </c>
      <c r="II142" s="49">
        <f t="shared" si="8"/>
        <v>1.1690634985515105</v>
      </c>
      <c r="IJ142" s="13">
        <f t="shared" si="9"/>
        <v>219</v>
      </c>
      <c r="IK142" s="14">
        <f t="shared" si="11"/>
        <v>1.3999999999999955E-8</v>
      </c>
      <c r="IL142" s="68" t="str">
        <f t="shared" si="10"/>
        <v>Marttila</v>
      </c>
    </row>
    <row r="143" spans="1:246" x14ac:dyDescent="0.2">
      <c r="A143">
        <v>2019</v>
      </c>
      <c r="B143" t="s">
        <v>485</v>
      </c>
      <c r="C143" t="s">
        <v>486</v>
      </c>
      <c r="D143" t="s">
        <v>298</v>
      </c>
      <c r="E143" t="s">
        <v>299</v>
      </c>
      <c r="F143" t="s">
        <v>125</v>
      </c>
      <c r="G143" t="s">
        <v>126</v>
      </c>
      <c r="H143" t="s">
        <v>89</v>
      </c>
      <c r="I143" t="s">
        <v>90</v>
      </c>
      <c r="J143">
        <v>41.299999237060547</v>
      </c>
      <c r="K143">
        <v>174.75</v>
      </c>
      <c r="L143">
        <v>110.80000305175781</v>
      </c>
      <c r="M143">
        <v>9534</v>
      </c>
      <c r="N143">
        <v>54.599998474121094</v>
      </c>
      <c r="O143">
        <v>-0.20000000298023224</v>
      </c>
      <c r="P143">
        <v>-50</v>
      </c>
      <c r="Q143">
        <v>80.800000000000011</v>
      </c>
      <c r="R143">
        <v>5</v>
      </c>
      <c r="S143">
        <v>114</v>
      </c>
      <c r="T143">
        <v>0</v>
      </c>
      <c r="U143">
        <v>4228.6000000000004</v>
      </c>
      <c r="V143">
        <v>12.51</v>
      </c>
      <c r="W143">
        <v>156</v>
      </c>
      <c r="X143">
        <v>280</v>
      </c>
      <c r="Y143">
        <v>0</v>
      </c>
      <c r="Z143">
        <v>375</v>
      </c>
      <c r="AA143">
        <v>667</v>
      </c>
      <c r="AB143">
        <v>518</v>
      </c>
      <c r="AC143">
        <v>17.921052932739258</v>
      </c>
      <c r="AD143">
        <v>0</v>
      </c>
      <c r="AE143">
        <v>0.9</v>
      </c>
      <c r="AF143">
        <v>1.6</v>
      </c>
      <c r="AG143">
        <v>4.5</v>
      </c>
      <c r="AH143">
        <v>0</v>
      </c>
      <c r="AI143">
        <v>20.75</v>
      </c>
      <c r="AJ143">
        <v>0.95</v>
      </c>
      <c r="AK143">
        <v>0.41</v>
      </c>
      <c r="AL143">
        <v>1</v>
      </c>
      <c r="AM143">
        <v>60</v>
      </c>
      <c r="AN143">
        <v>391.8</v>
      </c>
      <c r="AO143">
        <v>43.6</v>
      </c>
      <c r="AP143">
        <v>33.1</v>
      </c>
      <c r="AQ143">
        <v>32</v>
      </c>
      <c r="AR143">
        <v>21</v>
      </c>
      <c r="AS143">
        <v>444</v>
      </c>
      <c r="AT143">
        <v>3.3330000000000002</v>
      </c>
      <c r="AU143">
        <v>4926</v>
      </c>
      <c r="AV143" s="48">
        <v>8975.8190327613102</v>
      </c>
      <c r="AW143" s="48">
        <v>9307.722157547536</v>
      </c>
      <c r="AX143">
        <v>1</v>
      </c>
      <c r="AY143">
        <v>16.195693969726563</v>
      </c>
      <c r="AZ143">
        <v>0</v>
      </c>
      <c r="BA143">
        <v>0</v>
      </c>
      <c r="BB143">
        <v>0</v>
      </c>
      <c r="BC143">
        <v>0</v>
      </c>
      <c r="BD143">
        <v>1</v>
      </c>
      <c r="BE143">
        <v>91.885444641113281</v>
      </c>
      <c r="BF143">
        <v>77.88104248046875</v>
      </c>
      <c r="BG143">
        <v>5.730659008026123</v>
      </c>
      <c r="BH143">
        <v>11542.501953125</v>
      </c>
      <c r="BI143">
        <v>14804.2021484375</v>
      </c>
      <c r="BJ143">
        <v>4.3926997184753418</v>
      </c>
      <c r="BK143">
        <v>-18.987936019897461</v>
      </c>
      <c r="BL143">
        <v>24.242424011230469</v>
      </c>
      <c r="BM143">
        <v>-14.184396743774414</v>
      </c>
      <c r="BN143">
        <v>214.66667175292969</v>
      </c>
      <c r="BO143">
        <v>-1.246333622932434</v>
      </c>
      <c r="BP143">
        <v>26134.501953125</v>
      </c>
      <c r="BQ143">
        <v>15.648999214172363</v>
      </c>
      <c r="BS143">
        <v>0.68837845325469971</v>
      </c>
      <c r="BT143">
        <v>1.1013215780258179</v>
      </c>
      <c r="BU143">
        <v>1.8145583868026733</v>
      </c>
      <c r="BV143">
        <v>63.037548065185547</v>
      </c>
      <c r="BW143">
        <v>227.50157165527344</v>
      </c>
      <c r="BX143">
        <v>0</v>
      </c>
      <c r="BY143">
        <v>0</v>
      </c>
      <c r="BZ143">
        <v>8882.521484375</v>
      </c>
      <c r="CA143">
        <v>6925.50146484375</v>
      </c>
      <c r="CB143">
        <v>1.2691420316696167</v>
      </c>
      <c r="CC143">
        <v>11.757919311523438</v>
      </c>
      <c r="CD143">
        <v>138.01652526855469</v>
      </c>
      <c r="CE143">
        <v>14.89741325378418</v>
      </c>
      <c r="CF143">
        <v>15.165031433105469</v>
      </c>
      <c r="CG143">
        <v>0</v>
      </c>
      <c r="CH143">
        <v>2.0517394542694092</v>
      </c>
      <c r="CI143">
        <v>10729.6845703125</v>
      </c>
      <c r="CJ143" s="48">
        <v>1288</v>
      </c>
      <c r="CK143" s="25">
        <f>ABS(J143-'PO_valitsin (FI)'!$D$8)</f>
        <v>2.9000015258789063</v>
      </c>
      <c r="CR143" s="67">
        <f>ABS(Q143-'PO_valitsin (FI)'!$E$8)</f>
        <v>7</v>
      </c>
      <c r="EN143" s="7">
        <f>ABS(BO143-'PO_valitsin (FI)'!$F$8)</f>
        <v>1.5081105470657348</v>
      </c>
      <c r="EO143" s="7">
        <f>ABS(BP143-'PO_valitsin (FI)'!$G$8)</f>
        <v>3060.10546875</v>
      </c>
      <c r="ES143" s="7">
        <f>ABS(BT143-'PO_valitsin (FI)'!$H$8)</f>
        <v>0.91315768659114838</v>
      </c>
      <c r="FI143" s="7">
        <f>ABS(CJ143-'PO_valitsin (FI)'!$J$8)</f>
        <v>643</v>
      </c>
      <c r="FJ143" s="3">
        <f>IF($B143='PO_valitsin (FI)'!$C$8,100000,PO!CK143/PO!J$297*'PO_valitsin (FI)'!D$5)</f>
        <v>0.13272997862494931</v>
      </c>
      <c r="FQ143" s="3">
        <f>IF($B143='PO_valitsin (FI)'!$C$8,100000,PO!CR143/PO!Q$297*'PO_valitsin (FI)'!E$5)</f>
        <v>3.3107336275836431E-2</v>
      </c>
      <c r="HM143" s="3">
        <f>IF($B143='PO_valitsin (FI)'!$C$8,100000,PO!EN143/PO!BO$297*'PO_valitsin (FI)'!F$5)</f>
        <v>0.12502908975017152</v>
      </c>
      <c r="HN143" s="3">
        <f>IF($B143='PO_valitsin (FI)'!$C$8,100000,PO!EO143/PO!BP$297*'PO_valitsin (FI)'!G$5)</f>
        <v>0.10823713205187088</v>
      </c>
      <c r="HR143" s="3">
        <f>IF($B143='PO_valitsin (FI)'!$C$8,100000,PO!ES143/PO!BT$297*'PO_valitsin (FI)'!H$5)</f>
        <v>0.13634684819536208</v>
      </c>
      <c r="IF143" s="3">
        <f>IF($B143='PO_valitsin (FI)'!$C$8,100000,PO!FG143/PO!CH$297*'PO_valitsin (FI)'!I$5)</f>
        <v>0</v>
      </c>
      <c r="IH143" s="3">
        <f>IF($B143='PO_valitsin (FI)'!$C$8,100000,PO!FI143/PO!CJ$297*'PO_valitsin (FI)'!J$5)</f>
        <v>6.2690211709184152E-2</v>
      </c>
      <c r="II143" s="49">
        <f t="shared" si="8"/>
        <v>0.59814061070737423</v>
      </c>
      <c r="IJ143" s="13">
        <f t="shared" si="9"/>
        <v>95</v>
      </c>
      <c r="IK143" s="14">
        <f t="shared" si="11"/>
        <v>1.4099999999999954E-8</v>
      </c>
      <c r="IL143" s="68" t="str">
        <f t="shared" si="10"/>
        <v>Masku</v>
      </c>
    </row>
    <row r="144" spans="1:246" x14ac:dyDescent="0.2">
      <c r="A144">
        <v>2019</v>
      </c>
      <c r="B144" t="s">
        <v>487</v>
      </c>
      <c r="C144" t="s">
        <v>488</v>
      </c>
      <c r="D144" t="s">
        <v>99</v>
      </c>
      <c r="E144" t="s">
        <v>100</v>
      </c>
      <c r="F144" t="s">
        <v>101</v>
      </c>
      <c r="G144" t="s">
        <v>102</v>
      </c>
      <c r="H144" t="s">
        <v>103</v>
      </c>
      <c r="I144" t="s">
        <v>104</v>
      </c>
      <c r="J144">
        <v>41.099998474121094</v>
      </c>
      <c r="K144">
        <v>229.97000122070313</v>
      </c>
      <c r="L144">
        <v>182.39999389648438</v>
      </c>
      <c r="M144">
        <v>1089</v>
      </c>
      <c r="N144">
        <v>4.6999998092651367</v>
      </c>
      <c r="O144">
        <v>-1.3999999761581421</v>
      </c>
      <c r="P144">
        <v>-23</v>
      </c>
      <c r="Q144">
        <v>38</v>
      </c>
      <c r="R144">
        <v>6.2</v>
      </c>
      <c r="S144">
        <v>76</v>
      </c>
      <c r="T144">
        <v>0</v>
      </c>
      <c r="U144">
        <v>2439.9</v>
      </c>
      <c r="V144">
        <v>11.72</v>
      </c>
      <c r="W144">
        <v>1368</v>
      </c>
      <c r="X144">
        <v>421</v>
      </c>
      <c r="Y144">
        <v>579</v>
      </c>
      <c r="Z144">
        <v>324</v>
      </c>
      <c r="AA144">
        <v>628</v>
      </c>
      <c r="AB144">
        <v>1155</v>
      </c>
      <c r="AC144">
        <v>10.860759735107422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22</v>
      </c>
      <c r="AJ144">
        <v>1.03</v>
      </c>
      <c r="AK144">
        <v>0.45</v>
      </c>
      <c r="AL144">
        <v>1.03</v>
      </c>
      <c r="AM144">
        <v>46.7</v>
      </c>
      <c r="AN144">
        <v>253</v>
      </c>
      <c r="AO144">
        <v>50.4</v>
      </c>
      <c r="AP144">
        <v>12.5</v>
      </c>
      <c r="AQ144">
        <v>109</v>
      </c>
      <c r="AR144">
        <v>109</v>
      </c>
      <c r="AS144">
        <v>798</v>
      </c>
      <c r="AT144">
        <v>5</v>
      </c>
      <c r="AU144">
        <v>6261</v>
      </c>
      <c r="AV144" s="48">
        <v>11293.706293706293</v>
      </c>
      <c r="AW144" s="48">
        <v>10863.787375415282</v>
      </c>
      <c r="AX144">
        <v>0</v>
      </c>
      <c r="AY144">
        <v>93.760749816894531</v>
      </c>
      <c r="AZ144">
        <v>0</v>
      </c>
      <c r="BA144">
        <v>0</v>
      </c>
      <c r="BB144">
        <v>0</v>
      </c>
      <c r="BC144">
        <v>0</v>
      </c>
      <c r="BD144">
        <v>1</v>
      </c>
      <c r="BE144">
        <v>76.670585632324219</v>
      </c>
      <c r="BF144">
        <v>86.2244873046875</v>
      </c>
      <c r="BG144">
        <v>0</v>
      </c>
      <c r="BH144">
        <v>214.13276672363281</v>
      </c>
      <c r="BI144">
        <v>8565.310546875</v>
      </c>
      <c r="BJ144">
        <v>5.1460056304931641</v>
      </c>
      <c r="BK144">
        <v>43.836151123046875</v>
      </c>
      <c r="BL144">
        <v>29.629629135131836</v>
      </c>
      <c r="BM144">
        <v>43.75</v>
      </c>
      <c r="BN144">
        <v>165</v>
      </c>
      <c r="BO144">
        <v>-3.528243827819824</v>
      </c>
      <c r="BP144">
        <v>16574.4921875</v>
      </c>
      <c r="BQ144">
        <v>61.194435119628906</v>
      </c>
      <c r="BS144">
        <v>0.57024794816970825</v>
      </c>
      <c r="BT144">
        <v>0</v>
      </c>
      <c r="BU144">
        <v>0.55096417665481567</v>
      </c>
      <c r="BV144">
        <v>144.16896057128906</v>
      </c>
      <c r="BW144">
        <v>286.50137329101563</v>
      </c>
      <c r="BX144">
        <v>0</v>
      </c>
      <c r="BY144">
        <v>0</v>
      </c>
      <c r="BZ144">
        <v>4000</v>
      </c>
      <c r="CA144">
        <v>100</v>
      </c>
      <c r="CB144">
        <v>2.1120293140411377</v>
      </c>
      <c r="CC144">
        <v>12.213039398193359</v>
      </c>
      <c r="CD144">
        <v>39.130435943603516</v>
      </c>
      <c r="CE144">
        <v>6.7669172286987305</v>
      </c>
      <c r="CF144">
        <v>4.5112781524658203</v>
      </c>
      <c r="CG144">
        <v>0</v>
      </c>
      <c r="CH144">
        <v>3.7593984603881836</v>
      </c>
      <c r="CI144">
        <v>11130.623046875</v>
      </c>
      <c r="CJ144" s="48">
        <v>142</v>
      </c>
      <c r="CK144" s="25">
        <f>ABS(J144-'PO_valitsin (FI)'!$D$8)</f>
        <v>3.1000022888183594</v>
      </c>
      <c r="CR144" s="67">
        <f>ABS(Q144-'PO_valitsin (FI)'!$E$8)</f>
        <v>49.800000000000011</v>
      </c>
      <c r="EN144" s="7">
        <f>ABS(BO144-'PO_valitsin (FI)'!$F$8)</f>
        <v>3.7900207519531248</v>
      </c>
      <c r="EO144" s="7">
        <f>ABS(BP144-'PO_valitsin (FI)'!$G$8)</f>
        <v>6499.904296875</v>
      </c>
      <c r="ES144" s="7">
        <f>ABS(BT144-'PO_valitsin (FI)'!$H$8)</f>
        <v>0.18816389143466949</v>
      </c>
      <c r="FI144" s="7">
        <f>ABS(CJ144-'PO_valitsin (FI)'!$J$8)</f>
        <v>1789</v>
      </c>
      <c r="FJ144" s="3">
        <f>IF($B144='PO_valitsin (FI)'!$C$8,100000,PO!CK144/PO!J$297*'PO_valitsin (FI)'!D$5)</f>
        <v>0.14188380035677817</v>
      </c>
      <c r="FQ144" s="3">
        <f>IF($B144='PO_valitsin (FI)'!$C$8,100000,PO!CR144/PO!Q$297*'PO_valitsin (FI)'!E$5)</f>
        <v>0.23553504950523635</v>
      </c>
      <c r="HM144" s="3">
        <f>IF($B144='PO_valitsin (FI)'!$C$8,100000,PO!EN144/PO!BO$297*'PO_valitsin (FI)'!F$5)</f>
        <v>0.31420962188278184</v>
      </c>
      <c r="HN144" s="3">
        <f>IF($B144='PO_valitsin (FI)'!$C$8,100000,PO!EO144/PO!BP$297*'PO_valitsin (FI)'!G$5)</f>
        <v>0.22990416732033833</v>
      </c>
      <c r="HR144" s="3">
        <f>IF($B144='PO_valitsin (FI)'!$C$8,100000,PO!ES144/PO!BT$297*'PO_valitsin (FI)'!H$5)</f>
        <v>2.8095425267748234E-2</v>
      </c>
      <c r="IF144" s="3">
        <f>IF($B144='PO_valitsin (FI)'!$C$8,100000,PO!FG144/PO!CH$297*'PO_valitsin (FI)'!I$5)</f>
        <v>0</v>
      </c>
      <c r="IH144" s="3">
        <f>IF($B144='PO_valitsin (FI)'!$C$8,100000,PO!FI144/PO!CJ$297*'PO_valitsin (FI)'!J$5)</f>
        <v>0.17442113335572385</v>
      </c>
      <c r="II144" s="49">
        <f t="shared" si="8"/>
        <v>1.1240492118886067</v>
      </c>
      <c r="IJ144" s="13">
        <f t="shared" si="9"/>
        <v>212</v>
      </c>
      <c r="IK144" s="14">
        <f t="shared" si="11"/>
        <v>1.4199999999999953E-8</v>
      </c>
      <c r="IL144" s="68" t="str">
        <f t="shared" si="10"/>
        <v>Merijärvi</v>
      </c>
    </row>
    <row r="145" spans="1:246" x14ac:dyDescent="0.2">
      <c r="A145">
        <v>2019</v>
      </c>
      <c r="B145" t="s">
        <v>489</v>
      </c>
      <c r="C145" t="s">
        <v>490</v>
      </c>
      <c r="D145" t="s">
        <v>195</v>
      </c>
      <c r="E145" t="s">
        <v>196</v>
      </c>
      <c r="F145" t="s">
        <v>149</v>
      </c>
      <c r="G145" t="s">
        <v>150</v>
      </c>
      <c r="H145" t="s">
        <v>103</v>
      </c>
      <c r="I145" t="s">
        <v>104</v>
      </c>
      <c r="J145">
        <v>50.700000762939453</v>
      </c>
      <c r="K145">
        <v>446.1400146484375</v>
      </c>
      <c r="L145">
        <v>190.80000305175781</v>
      </c>
      <c r="M145">
        <v>3067</v>
      </c>
      <c r="N145">
        <v>6.9000000953674316</v>
      </c>
      <c r="O145">
        <v>-1.5</v>
      </c>
      <c r="P145">
        <v>-12</v>
      </c>
      <c r="Q145">
        <v>57.900000000000006</v>
      </c>
      <c r="R145">
        <v>11.5</v>
      </c>
      <c r="S145">
        <v>166</v>
      </c>
      <c r="T145">
        <v>0</v>
      </c>
      <c r="U145">
        <v>3264.4</v>
      </c>
      <c r="V145">
        <v>10.29</v>
      </c>
      <c r="W145">
        <v>516</v>
      </c>
      <c r="X145">
        <v>1161</v>
      </c>
      <c r="Y145">
        <v>419</v>
      </c>
      <c r="Z145">
        <v>594</v>
      </c>
      <c r="AA145">
        <v>636</v>
      </c>
      <c r="AB145">
        <v>1297</v>
      </c>
      <c r="AC145">
        <v>15.355262756347656</v>
      </c>
      <c r="AD145">
        <v>0</v>
      </c>
      <c r="AE145">
        <v>0</v>
      </c>
      <c r="AF145">
        <v>0</v>
      </c>
      <c r="AG145">
        <v>4.8</v>
      </c>
      <c r="AH145">
        <v>1</v>
      </c>
      <c r="AI145">
        <v>20.5</v>
      </c>
      <c r="AJ145">
        <v>0.93</v>
      </c>
      <c r="AK145">
        <v>0.41</v>
      </c>
      <c r="AL145">
        <v>1</v>
      </c>
      <c r="AM145">
        <v>52.8</v>
      </c>
      <c r="AN145">
        <v>271.10000000000002</v>
      </c>
      <c r="AO145">
        <v>42.5</v>
      </c>
      <c r="AP145">
        <v>19.7</v>
      </c>
      <c r="AQ145">
        <v>86</v>
      </c>
      <c r="AR145">
        <v>43</v>
      </c>
      <c r="AS145">
        <v>589</v>
      </c>
      <c r="AT145">
        <v>1.5</v>
      </c>
      <c r="AU145">
        <v>6919</v>
      </c>
      <c r="AV145" s="48">
        <v>10454.37616387337</v>
      </c>
      <c r="AW145" s="48">
        <v>9999.9962894248602</v>
      </c>
      <c r="AX145">
        <v>1</v>
      </c>
      <c r="AY145">
        <v>126.12024688720703</v>
      </c>
      <c r="AZ145">
        <v>0</v>
      </c>
      <c r="BA145">
        <v>0</v>
      </c>
      <c r="BB145">
        <v>0</v>
      </c>
      <c r="BC145">
        <v>1</v>
      </c>
      <c r="BD145">
        <v>1</v>
      </c>
      <c r="BE145">
        <v>89.247314453125</v>
      </c>
      <c r="BF145">
        <v>92.079208374023438</v>
      </c>
      <c r="BG145">
        <v>409.09091186523438</v>
      </c>
      <c r="BH145">
        <v>10362.861328125</v>
      </c>
      <c r="BI145">
        <v>13053.1162109375</v>
      </c>
      <c r="BJ145">
        <v>3.0299315452575684</v>
      </c>
      <c r="BK145">
        <v>-8.8324441909790039</v>
      </c>
      <c r="BL145">
        <v>15.625</v>
      </c>
      <c r="BM145">
        <v>-6.0606060028076172</v>
      </c>
      <c r="BN145">
        <v>136.5</v>
      </c>
      <c r="BO145">
        <v>-2.2098405599594115</v>
      </c>
      <c r="BP145">
        <v>20487.166015625</v>
      </c>
      <c r="BQ145">
        <v>53.635292053222656</v>
      </c>
      <c r="BS145">
        <v>0.60384738445281982</v>
      </c>
      <c r="BT145">
        <v>0.42386695742607117</v>
      </c>
      <c r="BU145">
        <v>1.4672318696975708</v>
      </c>
      <c r="BV145">
        <v>86.403648376464844</v>
      </c>
      <c r="BW145">
        <v>419.954345703125</v>
      </c>
      <c r="BX145">
        <v>0</v>
      </c>
      <c r="BY145">
        <v>1</v>
      </c>
      <c r="BZ145">
        <v>6892.04541015625</v>
      </c>
      <c r="CA145">
        <v>5471.5908203125</v>
      </c>
      <c r="CB145">
        <v>1.010759711265564</v>
      </c>
      <c r="CC145">
        <v>8.3143138885498047</v>
      </c>
      <c r="CD145">
        <v>58.064517974853516</v>
      </c>
      <c r="CE145">
        <v>7.0588235855102539</v>
      </c>
      <c r="CF145">
        <v>9.0196075439453125</v>
      </c>
      <c r="CG145">
        <v>0</v>
      </c>
      <c r="CH145">
        <v>1.1764706373214722</v>
      </c>
      <c r="CI145">
        <v>10608.935546875</v>
      </c>
      <c r="CJ145" s="48">
        <v>273</v>
      </c>
      <c r="CK145" s="25">
        <f>ABS(J145-'PO_valitsin (FI)'!$D$8)</f>
        <v>6.5</v>
      </c>
      <c r="CR145" s="67">
        <f>ABS(Q145-'PO_valitsin (FI)'!$E$8)</f>
        <v>29.900000000000006</v>
      </c>
      <c r="EN145" s="7">
        <f>ABS(BO145-'PO_valitsin (FI)'!$F$8)</f>
        <v>2.4716174840927123</v>
      </c>
      <c r="EO145" s="7">
        <f>ABS(BP145-'PO_valitsin (FI)'!$G$8)</f>
        <v>2587.23046875</v>
      </c>
      <c r="ES145" s="7">
        <f>ABS(BT145-'PO_valitsin (FI)'!$H$8)</f>
        <v>0.23570306599140167</v>
      </c>
      <c r="FI145" s="7">
        <f>ABS(CJ145-'PO_valitsin (FI)'!$J$8)</f>
        <v>1658</v>
      </c>
      <c r="FJ145" s="3">
        <f>IF($B145='PO_valitsin (FI)'!$C$8,100000,PO!CK145/PO!J$297*'PO_valitsin (FI)'!D$5)</f>
        <v>0.29749807141935819</v>
      </c>
      <c r="FQ145" s="3">
        <f>IF($B145='PO_valitsin (FI)'!$C$8,100000,PO!CR145/PO!Q$297*'PO_valitsin (FI)'!E$5)</f>
        <v>0.14141562209250133</v>
      </c>
      <c r="HM145" s="3">
        <f>IF($B145='PO_valitsin (FI)'!$C$8,100000,PO!EN145/PO!BO$297*'PO_valitsin (FI)'!F$5)</f>
        <v>0.20490811157575656</v>
      </c>
      <c r="HN145" s="3">
        <f>IF($B145='PO_valitsin (FI)'!$C$8,100000,PO!EO145/PO!BP$297*'PO_valitsin (FI)'!G$5)</f>
        <v>9.1511357616411423E-2</v>
      </c>
      <c r="HR145" s="3">
        <f>IF($B145='PO_valitsin (FI)'!$C$8,100000,PO!ES145/PO!BT$297*'PO_valitsin (FI)'!H$5)</f>
        <v>3.5193669866462003E-2</v>
      </c>
      <c r="IF145" s="3">
        <f>IF($B145='PO_valitsin (FI)'!$C$8,100000,PO!FG145/PO!CH$297*'PO_valitsin (FI)'!I$5)</f>
        <v>0</v>
      </c>
      <c r="IH145" s="3">
        <f>IF($B145='PO_valitsin (FI)'!$C$8,100000,PO!FI145/PO!CJ$297*'PO_valitsin (FI)'!J$5)</f>
        <v>0.16164909955494139</v>
      </c>
      <c r="II145" s="49">
        <f t="shared" si="8"/>
        <v>0.93217594642543078</v>
      </c>
      <c r="IJ145" s="13">
        <f t="shared" si="9"/>
        <v>179</v>
      </c>
      <c r="IK145" s="14">
        <f t="shared" si="11"/>
        <v>1.4299999999999953E-8</v>
      </c>
      <c r="IL145" s="68" t="str">
        <f t="shared" si="10"/>
        <v>Merikarvia</v>
      </c>
    </row>
    <row r="146" spans="1:246" x14ac:dyDescent="0.2">
      <c r="A146">
        <v>2019</v>
      </c>
      <c r="B146" t="s">
        <v>491</v>
      </c>
      <c r="C146" t="s">
        <v>492</v>
      </c>
      <c r="D146" t="s">
        <v>179</v>
      </c>
      <c r="E146" t="s">
        <v>180</v>
      </c>
      <c r="F146" t="s">
        <v>181</v>
      </c>
      <c r="G146" t="s">
        <v>182</v>
      </c>
      <c r="H146" t="s">
        <v>103</v>
      </c>
      <c r="I146" t="s">
        <v>104</v>
      </c>
      <c r="J146">
        <v>53.099998474121094</v>
      </c>
      <c r="K146">
        <v>422.47000122070313</v>
      </c>
      <c r="L146">
        <v>188.30000305175781</v>
      </c>
      <c r="M146">
        <v>1857</v>
      </c>
      <c r="N146">
        <v>4.4000000953674316</v>
      </c>
      <c r="O146">
        <v>-4.3000001907348633</v>
      </c>
      <c r="P146">
        <v>-51</v>
      </c>
      <c r="Q146">
        <v>30.3</v>
      </c>
      <c r="R146">
        <v>11</v>
      </c>
      <c r="S146">
        <v>134</v>
      </c>
      <c r="T146">
        <v>0</v>
      </c>
      <c r="U146">
        <v>3167.5</v>
      </c>
      <c r="V146">
        <v>10.59</v>
      </c>
      <c r="W146">
        <v>769</v>
      </c>
      <c r="X146">
        <v>1662</v>
      </c>
      <c r="Y146">
        <v>708</v>
      </c>
      <c r="AC146">
        <v>8.7142858505249023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20.5</v>
      </c>
      <c r="AJ146">
        <v>1.1000000000000001</v>
      </c>
      <c r="AK146">
        <v>0.5</v>
      </c>
      <c r="AL146">
        <v>1.1000000000000001</v>
      </c>
      <c r="AM146">
        <v>78.2</v>
      </c>
      <c r="AN146">
        <v>242.9</v>
      </c>
      <c r="AO146">
        <v>43.9</v>
      </c>
      <c r="AP146">
        <v>15.5</v>
      </c>
      <c r="AQ146">
        <v>88</v>
      </c>
      <c r="AR146">
        <v>74</v>
      </c>
      <c r="AS146">
        <v>665</v>
      </c>
      <c r="AT146">
        <v>2.1669999999999998</v>
      </c>
      <c r="AU146">
        <v>7943</v>
      </c>
      <c r="AV146" s="48">
        <v>10082.439453125</v>
      </c>
      <c r="AW146" s="48"/>
      <c r="AX146">
        <v>0</v>
      </c>
      <c r="AY146">
        <v>50.938533782958984</v>
      </c>
      <c r="AZ146">
        <v>0</v>
      </c>
      <c r="BA146">
        <v>0</v>
      </c>
      <c r="BB146">
        <v>0</v>
      </c>
      <c r="BC146">
        <v>0</v>
      </c>
      <c r="BD146">
        <v>1</v>
      </c>
      <c r="BE146">
        <v>97.452232360839844</v>
      </c>
      <c r="BF146">
        <v>100</v>
      </c>
      <c r="BG146">
        <v>1218.1817626953125</v>
      </c>
      <c r="BH146">
        <v>12508.71875</v>
      </c>
      <c r="BI146">
        <v>15415.01953125</v>
      </c>
      <c r="BJ146">
        <v>2.31610107421875</v>
      </c>
      <c r="BK146">
        <v>13.175275802612305</v>
      </c>
      <c r="BL146">
        <v>50</v>
      </c>
      <c r="BM146">
        <v>6.0606060028076172</v>
      </c>
      <c r="BN146">
        <v>50.666667938232422</v>
      </c>
      <c r="BO146">
        <v>0</v>
      </c>
      <c r="BP146">
        <v>20504.158203125</v>
      </c>
      <c r="BQ146">
        <v>56.930545806884766</v>
      </c>
      <c r="BS146">
        <v>0.73451805114746094</v>
      </c>
      <c r="BT146">
        <v>0.2692514955997467</v>
      </c>
      <c r="BU146">
        <v>5.2234787940979004</v>
      </c>
      <c r="BV146">
        <v>271.40548706054688</v>
      </c>
      <c r="BW146">
        <v>189.55303955078125</v>
      </c>
      <c r="BX146">
        <v>0</v>
      </c>
      <c r="BY146">
        <v>0</v>
      </c>
      <c r="BZ146">
        <v>12054.5458984375</v>
      </c>
      <c r="CA146">
        <v>9781.818359375</v>
      </c>
      <c r="CB146">
        <v>1.8847603797912598</v>
      </c>
      <c r="CC146">
        <v>143.96337890625</v>
      </c>
      <c r="CD146">
        <v>34.285713195800781</v>
      </c>
      <c r="CE146">
        <v>0.44886663556098938</v>
      </c>
      <c r="CF146">
        <v>0.67329996824264526</v>
      </c>
      <c r="CG146">
        <v>0</v>
      </c>
      <c r="CH146">
        <v>0</v>
      </c>
      <c r="CI146">
        <v>11407.4375</v>
      </c>
      <c r="CJ146" s="48">
        <v>0</v>
      </c>
      <c r="CK146" s="25">
        <f>ABS(J146-'PO_valitsin (FI)'!$D$8)</f>
        <v>8.8999977111816406</v>
      </c>
      <c r="CR146" s="67">
        <f>ABS(Q146-'PO_valitsin (FI)'!$E$8)</f>
        <v>57.500000000000014</v>
      </c>
      <c r="EN146" s="7">
        <f>ABS(BO146-'PO_valitsin (FI)'!$F$8)</f>
        <v>0.26177692413330078</v>
      </c>
      <c r="EO146" s="7">
        <f>ABS(BP146-'PO_valitsin (FI)'!$G$8)</f>
        <v>2570.23828125</v>
      </c>
      <c r="ES146" s="7">
        <f>ABS(BT146-'PO_valitsin (FI)'!$H$8)</f>
        <v>8.1087604165077209E-2</v>
      </c>
      <c r="FI146" s="7">
        <f>ABS(CJ146-'PO_valitsin (FI)'!$J$8)</f>
        <v>1931</v>
      </c>
      <c r="FJ146" s="3">
        <f>IF($B146='PO_valitsin (FI)'!$C$8,100000,PO!CK146/PO!J$297*'PO_valitsin (FI)'!D$5)</f>
        <v>0.40734340841742156</v>
      </c>
      <c r="FQ146" s="3">
        <f>IF($B146='PO_valitsin (FI)'!$C$8,100000,PO!CR146/PO!Q$297*'PO_valitsin (FI)'!E$5)</f>
        <v>0.27195311940865646</v>
      </c>
      <c r="HM146" s="3">
        <f>IF($B146='PO_valitsin (FI)'!$C$8,100000,PO!EN146/PO!BO$297*'PO_valitsin (FI)'!F$5)</f>
        <v>2.1702474401274575E-2</v>
      </c>
      <c r="HN146" s="3">
        <f>IF($B146='PO_valitsin (FI)'!$C$8,100000,PO!EO146/PO!BP$297*'PO_valitsin (FI)'!G$5)</f>
        <v>9.0910337272155473E-2</v>
      </c>
      <c r="HR146" s="3">
        <f>IF($B146='PO_valitsin (FI)'!$C$8,100000,PO!ES146/PO!BT$297*'PO_valitsin (FI)'!H$5)</f>
        <v>1.210748090715197E-2</v>
      </c>
      <c r="IF146" s="3">
        <f>IF($B146='PO_valitsin (FI)'!$C$8,100000,PO!FG146/PO!CH$297*'PO_valitsin (FI)'!I$5)</f>
        <v>0</v>
      </c>
      <c r="IH146" s="3">
        <f>IF($B146='PO_valitsin (FI)'!$C$8,100000,PO!FI146/PO!CJ$297*'PO_valitsin (FI)'!J$5)</f>
        <v>0.18826562801000715</v>
      </c>
      <c r="II146" s="49">
        <f t="shared" si="8"/>
        <v>0.99228246281666721</v>
      </c>
      <c r="IJ146" s="13">
        <f t="shared" si="9"/>
        <v>194</v>
      </c>
      <c r="IK146" s="14">
        <f t="shared" si="11"/>
        <v>1.4399999999999952E-8</v>
      </c>
      <c r="IL146" s="68" t="str">
        <f t="shared" si="10"/>
        <v>Miehikkälä</v>
      </c>
    </row>
    <row r="147" spans="1:246" x14ac:dyDescent="0.2">
      <c r="A147">
        <v>2019</v>
      </c>
      <c r="B147" t="s">
        <v>215</v>
      </c>
      <c r="C147" t="s">
        <v>493</v>
      </c>
      <c r="D147" t="s">
        <v>215</v>
      </c>
      <c r="E147" t="s">
        <v>216</v>
      </c>
      <c r="F147" t="s">
        <v>131</v>
      </c>
      <c r="G147" t="s">
        <v>132</v>
      </c>
      <c r="H147" t="s">
        <v>143</v>
      </c>
      <c r="I147" t="s">
        <v>144</v>
      </c>
      <c r="J147">
        <v>45.599998474121094</v>
      </c>
      <c r="K147">
        <v>2548.35009765625</v>
      </c>
      <c r="L147">
        <v>145.60000610351563</v>
      </c>
      <c r="M147">
        <v>53134</v>
      </c>
      <c r="N147">
        <v>20.899999618530273</v>
      </c>
      <c r="O147">
        <v>-1.2999999523162842</v>
      </c>
      <c r="P147">
        <v>-610</v>
      </c>
      <c r="Q147">
        <v>81</v>
      </c>
      <c r="R147">
        <v>10.5</v>
      </c>
      <c r="S147">
        <v>948</v>
      </c>
      <c r="T147">
        <v>1</v>
      </c>
      <c r="U147">
        <v>3845.2</v>
      </c>
      <c r="V147">
        <v>11.04</v>
      </c>
      <c r="W147">
        <v>1249</v>
      </c>
      <c r="X147">
        <v>212</v>
      </c>
      <c r="Y147">
        <v>737</v>
      </c>
      <c r="Z147">
        <v>213</v>
      </c>
      <c r="AA147">
        <v>474</v>
      </c>
      <c r="AB147">
        <v>2416</v>
      </c>
      <c r="AC147">
        <v>18.90336799621582</v>
      </c>
      <c r="AD147">
        <v>0.6</v>
      </c>
      <c r="AE147">
        <v>0.7</v>
      </c>
      <c r="AF147">
        <v>1.3</v>
      </c>
      <c r="AG147">
        <v>4.0999999999999996</v>
      </c>
      <c r="AH147">
        <v>0</v>
      </c>
      <c r="AI147">
        <v>20.5</v>
      </c>
      <c r="AJ147">
        <v>1.25</v>
      </c>
      <c r="AK147">
        <v>0.57999999999999996</v>
      </c>
      <c r="AL147">
        <v>1.1499999999999999</v>
      </c>
      <c r="AM147">
        <v>59.3</v>
      </c>
      <c r="AN147">
        <v>364.7</v>
      </c>
      <c r="AO147">
        <v>44.2</v>
      </c>
      <c r="AP147">
        <v>30.7</v>
      </c>
      <c r="AQ147">
        <v>66</v>
      </c>
      <c r="AR147">
        <v>7</v>
      </c>
      <c r="AS147">
        <v>541</v>
      </c>
      <c r="AT147">
        <v>3.3330000000000002</v>
      </c>
      <c r="AU147">
        <v>6189</v>
      </c>
      <c r="AV147" s="48">
        <v>9655.6458353772196</v>
      </c>
      <c r="AW147" s="48">
        <v>9898.5597484276732</v>
      </c>
      <c r="AX147">
        <v>1</v>
      </c>
      <c r="AY147">
        <v>85.42718505859375</v>
      </c>
      <c r="AZ147">
        <v>0</v>
      </c>
      <c r="BA147">
        <v>1</v>
      </c>
      <c r="BB147">
        <v>0</v>
      </c>
      <c r="BC147">
        <v>1</v>
      </c>
      <c r="BD147">
        <v>0</v>
      </c>
      <c r="BE147">
        <v>91.018684387207031</v>
      </c>
      <c r="BF147">
        <v>73.5372314453125</v>
      </c>
      <c r="BG147">
        <v>822.92041015625</v>
      </c>
      <c r="BH147">
        <v>13564.1748046875</v>
      </c>
      <c r="BI147">
        <v>17266.177734375</v>
      </c>
      <c r="BJ147">
        <v>3.1260454654693604</v>
      </c>
      <c r="BK147">
        <v>1.4777562618255615</v>
      </c>
      <c r="BL147">
        <v>25.276939392089844</v>
      </c>
      <c r="BM147">
        <v>3.5087718963623047</v>
      </c>
      <c r="BN147">
        <v>243.14999389648438</v>
      </c>
      <c r="BO147">
        <v>-0.29960414096713067</v>
      </c>
      <c r="BP147">
        <v>22864.25390625</v>
      </c>
      <c r="BQ147">
        <v>35.994407653808594</v>
      </c>
      <c r="BS147">
        <v>0.58267778158187866</v>
      </c>
      <c r="BT147">
        <v>0.15432679653167725</v>
      </c>
      <c r="BU147">
        <v>4.2007002830505371</v>
      </c>
      <c r="BV147">
        <v>176.91120910644531</v>
      </c>
      <c r="BW147">
        <v>492.86709594726563</v>
      </c>
      <c r="BX147">
        <v>1</v>
      </c>
      <c r="BY147">
        <v>4</v>
      </c>
      <c r="BZ147">
        <v>10238.84375</v>
      </c>
      <c r="CA147">
        <v>8043.5556640625</v>
      </c>
      <c r="CB147">
        <v>0.99936008453369141</v>
      </c>
      <c r="CC147">
        <v>8.600895881652832</v>
      </c>
      <c r="CD147">
        <v>96.798492431640625</v>
      </c>
      <c r="CE147">
        <v>11.247264862060547</v>
      </c>
      <c r="CF147">
        <v>12.472647666931152</v>
      </c>
      <c r="CG147">
        <v>0.10940919071435928</v>
      </c>
      <c r="CH147">
        <v>2.2757110595703125</v>
      </c>
      <c r="CI147">
        <v>10576.0888671875</v>
      </c>
      <c r="CJ147" s="48">
        <v>5065</v>
      </c>
      <c r="CK147" s="25">
        <f>ABS(J147-'PO_valitsin (FI)'!$D$8)</f>
        <v>1.3999977111816406</v>
      </c>
      <c r="CR147" s="67">
        <f>ABS(Q147-'PO_valitsin (FI)'!$E$8)</f>
        <v>6.8000000000000114</v>
      </c>
      <c r="EN147" s="7">
        <f>ABS(BO147-'PO_valitsin (FI)'!$F$8)</f>
        <v>0.5613810651004314</v>
      </c>
      <c r="EO147" s="7">
        <f>ABS(BP147-'PO_valitsin (FI)'!$G$8)</f>
        <v>210.142578125</v>
      </c>
      <c r="ES147" s="7">
        <f>ABS(BT147-'PO_valitsin (FI)'!$H$8)</f>
        <v>3.3837094902992249E-2</v>
      </c>
      <c r="FI147" s="7">
        <f>ABS(CJ147-'PO_valitsin (FI)'!$J$8)</f>
        <v>3134</v>
      </c>
      <c r="FJ147" s="3">
        <f>IF($B147='PO_valitsin (FI)'!$C$8,100000,PO!CK147/PO!J$297*'PO_valitsin (FI)'!D$5)</f>
        <v>6.4076402933546731E-2</v>
      </c>
      <c r="FQ147" s="3">
        <f>IF($B147='PO_valitsin (FI)'!$C$8,100000,PO!CR147/PO!Q$297*'PO_valitsin (FI)'!E$5)</f>
        <v>3.2161412382241156E-2</v>
      </c>
      <c r="HM147" s="3">
        <f>IF($B147='PO_valitsin (FI)'!$C$8,100000,PO!EN147/PO!BO$297*'PO_valitsin (FI)'!F$5)</f>
        <v>4.654099376803135E-2</v>
      </c>
      <c r="HN147" s="3">
        <f>IF($B147='PO_valitsin (FI)'!$C$8,100000,PO!EO147/PO!BP$297*'PO_valitsin (FI)'!G$5)</f>
        <v>7.4328255056931919E-3</v>
      </c>
      <c r="HR147" s="3">
        <f>IF($B147='PO_valitsin (FI)'!$C$8,100000,PO!ES147/PO!BT$297*'PO_valitsin (FI)'!H$5)</f>
        <v>5.0523379585545782E-3</v>
      </c>
      <c r="IF147" s="3">
        <f>IF($B147='PO_valitsin (FI)'!$C$8,100000,PO!FG147/PO!CH$297*'PO_valitsin (FI)'!I$5)</f>
        <v>0</v>
      </c>
      <c r="IH147" s="3">
        <f>IF($B147='PO_valitsin (FI)'!$C$8,100000,PO!FI147/PO!CJ$297*'PO_valitsin (FI)'!J$5)</f>
        <v>0.30555384680650566</v>
      </c>
      <c r="II147" s="49">
        <f t="shared" si="8"/>
        <v>0.46081783385457264</v>
      </c>
      <c r="IJ147" s="13">
        <f t="shared" si="9"/>
        <v>48</v>
      </c>
      <c r="IK147" s="14">
        <f t="shared" si="11"/>
        <v>1.4499999999999951E-8</v>
      </c>
      <c r="IL147" s="68" t="str">
        <f t="shared" si="10"/>
        <v>Mikkeli</v>
      </c>
    </row>
    <row r="148" spans="1:246" x14ac:dyDescent="0.2">
      <c r="A148">
        <v>2019</v>
      </c>
      <c r="B148" t="s">
        <v>494</v>
      </c>
      <c r="C148" t="s">
        <v>495</v>
      </c>
      <c r="D148" t="s">
        <v>169</v>
      </c>
      <c r="E148" t="s">
        <v>170</v>
      </c>
      <c r="F148" t="s">
        <v>101</v>
      </c>
      <c r="G148" t="s">
        <v>102</v>
      </c>
      <c r="H148" t="s">
        <v>89</v>
      </c>
      <c r="I148" t="s">
        <v>90</v>
      </c>
      <c r="J148">
        <v>39.400001525878906</v>
      </c>
      <c r="K148">
        <v>783.75</v>
      </c>
      <c r="L148">
        <v>158.30000305175781</v>
      </c>
      <c r="M148">
        <v>8908</v>
      </c>
      <c r="N148">
        <v>11.399999618530273</v>
      </c>
      <c r="O148">
        <v>-0.80000001192092896</v>
      </c>
      <c r="P148">
        <v>-67</v>
      </c>
      <c r="Q148">
        <v>79.800000000000011</v>
      </c>
      <c r="R148">
        <v>9.5</v>
      </c>
      <c r="S148">
        <v>166</v>
      </c>
      <c r="T148">
        <v>0</v>
      </c>
      <c r="U148">
        <v>3465.5</v>
      </c>
      <c r="V148">
        <v>11.72</v>
      </c>
      <c r="W148">
        <v>1097</v>
      </c>
      <c r="X148">
        <v>341</v>
      </c>
      <c r="Y148">
        <v>441</v>
      </c>
      <c r="Z148">
        <v>387</v>
      </c>
      <c r="AA148">
        <v>431</v>
      </c>
      <c r="AB148">
        <v>1609</v>
      </c>
      <c r="AC148">
        <v>17.645833969116211</v>
      </c>
      <c r="AD148">
        <v>0</v>
      </c>
      <c r="AE148">
        <v>0</v>
      </c>
      <c r="AF148">
        <v>0</v>
      </c>
      <c r="AG148">
        <v>5.4</v>
      </c>
      <c r="AH148">
        <v>0</v>
      </c>
      <c r="AI148">
        <v>21.5</v>
      </c>
      <c r="AJ148">
        <v>0.93</v>
      </c>
      <c r="AK148">
        <v>0.45</v>
      </c>
      <c r="AL148">
        <v>1</v>
      </c>
      <c r="AM148">
        <v>49.6</v>
      </c>
      <c r="AN148">
        <v>359.3</v>
      </c>
      <c r="AO148">
        <v>48.5</v>
      </c>
      <c r="AP148">
        <v>26</v>
      </c>
      <c r="AQ148">
        <v>46</v>
      </c>
      <c r="AR148">
        <v>64</v>
      </c>
      <c r="AS148">
        <v>853</v>
      </c>
      <c r="AT148">
        <v>3.6669999999999998</v>
      </c>
      <c r="AU148">
        <v>4957</v>
      </c>
      <c r="AV148" s="48">
        <v>7955.9346126510309</v>
      </c>
      <c r="AW148" s="48">
        <v>8037.1819806936001</v>
      </c>
      <c r="AX148">
        <v>1</v>
      </c>
      <c r="AY148">
        <v>33.494529724121094</v>
      </c>
      <c r="AZ148">
        <v>0</v>
      </c>
      <c r="BA148">
        <v>0</v>
      </c>
      <c r="BB148">
        <v>0</v>
      </c>
      <c r="BC148">
        <v>0</v>
      </c>
      <c r="BD148">
        <v>1</v>
      </c>
      <c r="BE148">
        <v>65.625</v>
      </c>
      <c r="BF148">
        <v>84.581497192382813</v>
      </c>
      <c r="BG148">
        <v>416.02066040039063</v>
      </c>
      <c r="BH148">
        <v>10682.3583984375</v>
      </c>
      <c r="BI148">
        <v>13505.98046875</v>
      </c>
      <c r="BJ148">
        <v>4.3096542358398438</v>
      </c>
      <c r="BK148">
        <v>-6.2086343765258789</v>
      </c>
      <c r="BL148">
        <v>23.255813598632813</v>
      </c>
      <c r="BM148">
        <v>9.3333330154418945</v>
      </c>
      <c r="BN148">
        <v>252</v>
      </c>
      <c r="BO148">
        <v>-0.38580501079559326</v>
      </c>
      <c r="BP148">
        <v>20518.34375</v>
      </c>
      <c r="BQ148">
        <v>44.843227386474609</v>
      </c>
      <c r="BS148">
        <v>0.55927258729934692</v>
      </c>
      <c r="BT148">
        <v>5.6129321455955505E-2</v>
      </c>
      <c r="BU148">
        <v>1.2348450422286987</v>
      </c>
      <c r="BV148">
        <v>85.092048645019531</v>
      </c>
      <c r="BW148">
        <v>303.09832763671875</v>
      </c>
      <c r="BX148">
        <v>0</v>
      </c>
      <c r="BY148">
        <v>1</v>
      </c>
      <c r="BZ148">
        <v>6698.96630859375</v>
      </c>
      <c r="CA148">
        <v>5298.44970703125</v>
      </c>
      <c r="CB148">
        <v>1.8410418033599854</v>
      </c>
      <c r="CC148">
        <v>14.515042304992676</v>
      </c>
      <c r="CD148">
        <v>89.024391174316406</v>
      </c>
      <c r="CE148">
        <v>10.827532768249512</v>
      </c>
      <c r="CF148">
        <v>16.473318099975586</v>
      </c>
      <c r="CG148">
        <v>0</v>
      </c>
      <c r="CH148">
        <v>1.469450831413269</v>
      </c>
      <c r="CI148">
        <v>8579.2880859375</v>
      </c>
      <c r="CJ148" s="48">
        <v>1387</v>
      </c>
      <c r="CK148" s="25">
        <f>ABS(J148-'PO_valitsin (FI)'!$D$8)</f>
        <v>4.7999992370605469</v>
      </c>
      <c r="CR148" s="67">
        <f>ABS(Q148-'PO_valitsin (FI)'!$E$8)</f>
        <v>8</v>
      </c>
      <c r="EN148" s="7">
        <f>ABS(BO148-'PO_valitsin (FI)'!$F$8)</f>
        <v>0.64758193492889404</v>
      </c>
      <c r="EO148" s="7">
        <f>ABS(BP148-'PO_valitsin (FI)'!$G$8)</f>
        <v>2556.052734375</v>
      </c>
      <c r="ES148" s="7">
        <f>ABS(BT148-'PO_valitsin (FI)'!$H$8)</f>
        <v>0.13203456997871399</v>
      </c>
      <c r="FI148" s="7">
        <f>ABS(CJ148-'PO_valitsin (FI)'!$J$8)</f>
        <v>544</v>
      </c>
      <c r="FJ148" s="3">
        <f>IF($B148='PO_valitsin (FI)'!$C$8,100000,PO!CK148/PO!J$297*'PO_valitsin (FI)'!D$5)</f>
        <v>0.21969084859075436</v>
      </c>
      <c r="FQ148" s="3">
        <f>IF($B148='PO_valitsin (FI)'!$C$8,100000,PO!CR148/PO!Q$297*'PO_valitsin (FI)'!E$5)</f>
        <v>3.7836955743813065E-2</v>
      </c>
      <c r="HM148" s="3">
        <f>IF($B148='PO_valitsin (FI)'!$C$8,100000,PO!EN148/PO!BO$297*'PO_valitsin (FI)'!F$5)</f>
        <v>5.3687430288414592E-2</v>
      </c>
      <c r="HN148" s="3">
        <f>IF($B148='PO_valitsin (FI)'!$C$8,100000,PO!EO148/PO!BP$297*'PO_valitsin (FI)'!G$5)</f>
        <v>9.0408588908899037E-2</v>
      </c>
      <c r="HR148" s="3">
        <f>IF($B148='PO_valitsin (FI)'!$C$8,100000,PO!ES148/PO!BT$297*'PO_valitsin (FI)'!H$5)</f>
        <v>1.9714555036635151E-2</v>
      </c>
      <c r="IF148" s="3">
        <f>IF($B148='PO_valitsin (FI)'!$C$8,100000,PO!FG148/PO!CH$297*'PO_valitsin (FI)'!I$5)</f>
        <v>0</v>
      </c>
      <c r="IH148" s="3">
        <f>IF($B148='PO_valitsin (FI)'!$C$8,100000,PO!FI148/PO!CJ$297*'PO_valitsin (FI)'!J$5)</f>
        <v>5.3038064027676794E-2</v>
      </c>
      <c r="II148" s="49">
        <f t="shared" si="8"/>
        <v>0.47437645719619298</v>
      </c>
      <c r="IJ148" s="13">
        <f t="shared" si="9"/>
        <v>54</v>
      </c>
      <c r="IK148" s="14">
        <f t="shared" si="11"/>
        <v>1.459999999999995E-8</v>
      </c>
      <c r="IL148" s="68" t="str">
        <f t="shared" si="10"/>
        <v>Muhos</v>
      </c>
    </row>
    <row r="149" spans="1:246" x14ac:dyDescent="0.2">
      <c r="A149">
        <v>2019</v>
      </c>
      <c r="B149" t="s">
        <v>496</v>
      </c>
      <c r="C149" t="s">
        <v>497</v>
      </c>
      <c r="D149" t="s">
        <v>362</v>
      </c>
      <c r="E149" t="s">
        <v>364</v>
      </c>
      <c r="F149" t="s">
        <v>187</v>
      </c>
      <c r="G149" t="s">
        <v>188</v>
      </c>
      <c r="H149" t="s">
        <v>103</v>
      </c>
      <c r="I149" t="s">
        <v>104</v>
      </c>
      <c r="J149">
        <v>51.5</v>
      </c>
      <c r="K149">
        <v>733.239990234375</v>
      </c>
      <c r="L149">
        <v>202.89999389648438</v>
      </c>
      <c r="M149">
        <v>1566</v>
      </c>
      <c r="N149">
        <v>2.0999999046325684</v>
      </c>
      <c r="O149">
        <v>-1.1000000238418579</v>
      </c>
      <c r="P149">
        <v>-5</v>
      </c>
      <c r="Q149">
        <v>48</v>
      </c>
      <c r="R149">
        <v>9.7000000000000011</v>
      </c>
      <c r="S149">
        <v>176</v>
      </c>
      <c r="T149">
        <v>0</v>
      </c>
      <c r="U149">
        <v>3606</v>
      </c>
      <c r="V149">
        <v>12.53</v>
      </c>
      <c r="W149">
        <v>1871</v>
      </c>
      <c r="X149">
        <v>645</v>
      </c>
      <c r="Y149">
        <v>645</v>
      </c>
      <c r="Z149">
        <v>864</v>
      </c>
      <c r="AA149">
        <v>952</v>
      </c>
      <c r="AB149">
        <v>1476</v>
      </c>
      <c r="AC149">
        <v>13.037735939025879</v>
      </c>
      <c r="AD149">
        <v>0</v>
      </c>
      <c r="AE149">
        <v>0</v>
      </c>
      <c r="AF149">
        <v>0</v>
      </c>
      <c r="AG149">
        <v>7.9</v>
      </c>
      <c r="AH149">
        <v>0</v>
      </c>
      <c r="AI149">
        <v>22</v>
      </c>
      <c r="AJ149">
        <v>1</v>
      </c>
      <c r="AK149">
        <v>0.45</v>
      </c>
      <c r="AL149">
        <v>1.05</v>
      </c>
      <c r="AM149">
        <v>51.4</v>
      </c>
      <c r="AN149">
        <v>277.8</v>
      </c>
      <c r="AO149">
        <v>47.7</v>
      </c>
      <c r="AP149">
        <v>18.5</v>
      </c>
      <c r="AQ149">
        <v>73</v>
      </c>
      <c r="AR149">
        <v>38</v>
      </c>
      <c r="AS149">
        <v>533</v>
      </c>
      <c r="AT149">
        <v>3.3330000000000002</v>
      </c>
      <c r="AU149">
        <v>6696</v>
      </c>
      <c r="AV149" s="48">
        <v>11771.812080536913</v>
      </c>
      <c r="AW149" s="48">
        <v>11006.756756756757</v>
      </c>
      <c r="AX149">
        <v>0</v>
      </c>
      <c r="AY149">
        <v>52.867462158203125</v>
      </c>
      <c r="AZ149">
        <v>0</v>
      </c>
      <c r="BA149">
        <v>0</v>
      </c>
      <c r="BB149">
        <v>0</v>
      </c>
      <c r="BC149">
        <v>0</v>
      </c>
      <c r="BD149">
        <v>1</v>
      </c>
      <c r="BE149">
        <v>100</v>
      </c>
      <c r="BF149">
        <v>100</v>
      </c>
      <c r="BG149">
        <v>628.5714111328125</v>
      </c>
      <c r="BH149">
        <v>14035.5751953125</v>
      </c>
      <c r="BI149">
        <v>15814.3408203125</v>
      </c>
      <c r="BJ149">
        <v>2.2975733280181885</v>
      </c>
      <c r="BK149">
        <v>-12.21392822265625</v>
      </c>
      <c r="BL149">
        <v>22.727272033691406</v>
      </c>
      <c r="BM149">
        <v>155.55555725097656</v>
      </c>
      <c r="BN149">
        <v>144</v>
      </c>
      <c r="BO149">
        <v>-3.84904568195343</v>
      </c>
      <c r="BP149">
        <v>19366.31640625</v>
      </c>
      <c r="BQ149">
        <v>50.814304351806641</v>
      </c>
      <c r="BS149">
        <v>0.63601529598236084</v>
      </c>
      <c r="BT149">
        <v>6.3856959342956543E-2</v>
      </c>
      <c r="BU149">
        <v>1.2771391868591309</v>
      </c>
      <c r="BV149">
        <v>109.19540405273438</v>
      </c>
      <c r="BW149">
        <v>247.12643432617188</v>
      </c>
      <c r="BX149">
        <v>0</v>
      </c>
      <c r="BY149">
        <v>0</v>
      </c>
      <c r="BZ149">
        <v>8128.5712890625</v>
      </c>
      <c r="CA149">
        <v>7214.28564453125</v>
      </c>
      <c r="CB149">
        <v>1.4687100648880005</v>
      </c>
      <c r="CC149">
        <v>8.4291191101074219</v>
      </c>
      <c r="CD149">
        <v>52.173912048339844</v>
      </c>
      <c r="CE149">
        <v>9.0909090042114258</v>
      </c>
      <c r="CF149">
        <v>3.0303030014038086</v>
      </c>
      <c r="CG149">
        <v>0</v>
      </c>
      <c r="CH149">
        <v>0.75757575035095215</v>
      </c>
      <c r="CI149">
        <v>12696.9228515625</v>
      </c>
      <c r="CJ149" s="48">
        <v>144</v>
      </c>
      <c r="CK149" s="25">
        <f>ABS(J149-'PO_valitsin (FI)'!$D$8)</f>
        <v>7.2999992370605469</v>
      </c>
      <c r="CR149" s="67">
        <f>ABS(Q149-'PO_valitsin (FI)'!$E$8)</f>
        <v>39.800000000000011</v>
      </c>
      <c r="EN149" s="7">
        <f>ABS(BO149-'PO_valitsin (FI)'!$F$8)</f>
        <v>4.1108226060867308</v>
      </c>
      <c r="EO149" s="7">
        <f>ABS(BP149-'PO_valitsin (FI)'!$G$8)</f>
        <v>3708.080078125</v>
      </c>
      <c r="ES149" s="7">
        <f>ABS(BT149-'PO_valitsin (FI)'!$H$8)</f>
        <v>0.12430693209171295</v>
      </c>
      <c r="FI149" s="7">
        <f>ABS(CJ149-'PO_valitsin (FI)'!$J$8)</f>
        <v>1787</v>
      </c>
      <c r="FJ149" s="3">
        <f>IF($B149='PO_valitsin (FI)'!$C$8,100000,PO!CK149/PO!J$297*'PO_valitsin (FI)'!D$5)</f>
        <v>0.33411318375204602</v>
      </c>
      <c r="FQ149" s="3">
        <f>IF($B149='PO_valitsin (FI)'!$C$8,100000,PO!CR149/PO!Q$297*'PO_valitsin (FI)'!E$5)</f>
        <v>0.18823885482547004</v>
      </c>
      <c r="HM149" s="3">
        <f>IF($B149='PO_valitsin (FI)'!$C$8,100000,PO!EN149/PO!BO$297*'PO_valitsin (FI)'!F$5)</f>
        <v>0.34080552620195231</v>
      </c>
      <c r="HN149" s="3">
        <f>IF($B149='PO_valitsin (FI)'!$C$8,100000,PO!EO149/PO!BP$297*'PO_valitsin (FI)'!G$5)</f>
        <v>0.13115624842789247</v>
      </c>
      <c r="HR149" s="3">
        <f>IF($B149='PO_valitsin (FI)'!$C$8,100000,PO!ES149/PO!BT$297*'PO_valitsin (FI)'!H$5)</f>
        <v>1.8560713717266825E-2</v>
      </c>
      <c r="IF149" s="3">
        <f>IF($B149='PO_valitsin (FI)'!$C$8,100000,PO!FG149/PO!CH$297*'PO_valitsin (FI)'!I$5)</f>
        <v>0</v>
      </c>
      <c r="IH149" s="3">
        <f>IF($B149='PO_valitsin (FI)'!$C$8,100000,PO!FI149/PO!CJ$297*'PO_valitsin (FI)'!J$5)</f>
        <v>0.17422614047326918</v>
      </c>
      <c r="II149" s="49">
        <f t="shared" si="8"/>
        <v>1.1871006820978969</v>
      </c>
      <c r="IJ149" s="13">
        <f t="shared" si="9"/>
        <v>220</v>
      </c>
      <c r="IK149" s="14">
        <f t="shared" si="11"/>
        <v>1.469999999999995E-8</v>
      </c>
      <c r="IL149" s="68" t="str">
        <f t="shared" si="10"/>
        <v>Multia</v>
      </c>
    </row>
    <row r="150" spans="1:246" x14ac:dyDescent="0.2">
      <c r="A150">
        <v>2019</v>
      </c>
      <c r="B150" t="s">
        <v>498</v>
      </c>
      <c r="C150" t="s">
        <v>499</v>
      </c>
      <c r="D150" t="s">
        <v>135</v>
      </c>
      <c r="E150" t="s">
        <v>136</v>
      </c>
      <c r="F150" t="s">
        <v>137</v>
      </c>
      <c r="G150" t="s">
        <v>138</v>
      </c>
      <c r="H150" t="s">
        <v>103</v>
      </c>
      <c r="I150" t="s">
        <v>104</v>
      </c>
      <c r="J150">
        <v>46.299999237060547</v>
      </c>
      <c r="K150">
        <v>1905.9599609375</v>
      </c>
      <c r="L150">
        <v>139.69999694824219</v>
      </c>
      <c r="M150">
        <v>2308</v>
      </c>
      <c r="N150">
        <v>1.2000000476837158</v>
      </c>
      <c r="O150">
        <v>0.40000000596046448</v>
      </c>
      <c r="P150">
        <v>3</v>
      </c>
      <c r="Q150">
        <v>51.400000000000006</v>
      </c>
      <c r="R150">
        <v>8.5</v>
      </c>
      <c r="S150">
        <v>270</v>
      </c>
      <c r="T150">
        <v>0</v>
      </c>
      <c r="U150">
        <v>3837.1</v>
      </c>
      <c r="V150">
        <v>11.36</v>
      </c>
      <c r="W150">
        <v>889</v>
      </c>
      <c r="X150">
        <v>1259</v>
      </c>
      <c r="Y150">
        <v>630</v>
      </c>
      <c r="Z150">
        <v>1849</v>
      </c>
      <c r="AA150">
        <v>615</v>
      </c>
      <c r="AB150">
        <v>2363</v>
      </c>
      <c r="AC150">
        <v>14.54838752746582</v>
      </c>
      <c r="AD150">
        <v>0</v>
      </c>
      <c r="AE150">
        <v>0</v>
      </c>
      <c r="AF150">
        <v>0</v>
      </c>
      <c r="AG150">
        <v>0</v>
      </c>
      <c r="AH150">
        <v>1</v>
      </c>
      <c r="AI150">
        <v>21.5</v>
      </c>
      <c r="AJ150">
        <v>1.05</v>
      </c>
      <c r="AK150">
        <v>0.45</v>
      </c>
      <c r="AL150">
        <v>1.05</v>
      </c>
      <c r="AM150">
        <v>71.2</v>
      </c>
      <c r="AN150">
        <v>320.8</v>
      </c>
      <c r="AO150">
        <v>50.2</v>
      </c>
      <c r="AP150">
        <v>23.3</v>
      </c>
      <c r="AQ150">
        <v>97</v>
      </c>
      <c r="AR150">
        <v>253</v>
      </c>
      <c r="AS150">
        <v>2098</v>
      </c>
      <c r="AT150">
        <v>1.833</v>
      </c>
      <c r="AU150">
        <v>9080</v>
      </c>
      <c r="AV150" s="48">
        <v>12060.728744939272</v>
      </c>
      <c r="AW150" s="48">
        <v>11616.766467065869</v>
      </c>
      <c r="AX150">
        <v>1</v>
      </c>
      <c r="AY150">
        <v>184.96574401855469</v>
      </c>
      <c r="AZ150">
        <v>0</v>
      </c>
      <c r="BA150">
        <v>0</v>
      </c>
      <c r="BB150">
        <v>0</v>
      </c>
      <c r="BC150">
        <v>0</v>
      </c>
      <c r="BD150">
        <v>1</v>
      </c>
      <c r="BE150">
        <v>94.93670654296875</v>
      </c>
      <c r="BF150">
        <v>100</v>
      </c>
      <c r="BG150">
        <v>126.12612915039063</v>
      </c>
      <c r="BH150">
        <v>12197.5908203125</v>
      </c>
      <c r="BI150">
        <v>13893.1064453125</v>
      </c>
      <c r="BJ150">
        <v>3.4242632389068604</v>
      </c>
      <c r="BK150">
        <v>-3.6500661373138428</v>
      </c>
      <c r="BL150">
        <v>27.777778625488281</v>
      </c>
      <c r="BM150">
        <v>-13.793103218078613</v>
      </c>
      <c r="BN150">
        <v>277</v>
      </c>
      <c r="BO150">
        <v>3.5443037509918214</v>
      </c>
      <c r="BP150">
        <v>22570.53125</v>
      </c>
      <c r="BQ150">
        <v>50.862476348876953</v>
      </c>
      <c r="BS150">
        <v>0.59792029857635498</v>
      </c>
      <c r="BT150">
        <v>0.6065858006477356</v>
      </c>
      <c r="BU150">
        <v>3.7261698246002197</v>
      </c>
      <c r="BV150">
        <v>174.17677307128906</v>
      </c>
      <c r="BW150">
        <v>251.73310852050781</v>
      </c>
      <c r="BX150">
        <v>0</v>
      </c>
      <c r="BY150">
        <v>1</v>
      </c>
      <c r="BZ150">
        <v>9891.8916015625</v>
      </c>
      <c r="CA150">
        <v>8684.6845703125</v>
      </c>
      <c r="CB150">
        <v>1.0831888914108276</v>
      </c>
      <c r="CC150">
        <v>10.311958312988281</v>
      </c>
      <c r="CD150">
        <v>56</v>
      </c>
      <c r="CE150">
        <v>5.8823528289794922</v>
      </c>
      <c r="CF150">
        <v>5.0420169830322266</v>
      </c>
      <c r="CG150">
        <v>0</v>
      </c>
      <c r="CH150">
        <v>2.1008403301239014</v>
      </c>
      <c r="CI150">
        <v>12733.28515625</v>
      </c>
      <c r="CJ150" s="48">
        <v>252</v>
      </c>
      <c r="CK150" s="25">
        <f>ABS(J150-'PO_valitsin (FI)'!$D$8)</f>
        <v>2.0999984741210938</v>
      </c>
      <c r="CR150" s="67">
        <f>ABS(Q150-'PO_valitsin (FI)'!$E$8)</f>
        <v>36.400000000000006</v>
      </c>
      <c r="EN150" s="7">
        <f>ABS(BO150-'PO_valitsin (FI)'!$F$8)</f>
        <v>3.2825268268585206</v>
      </c>
      <c r="EO150" s="7">
        <f>ABS(BP150-'PO_valitsin (FI)'!$G$8)</f>
        <v>503.865234375</v>
      </c>
      <c r="ES150" s="7">
        <f>ABS(BT150-'PO_valitsin (FI)'!$H$8)</f>
        <v>0.4184219092130661</v>
      </c>
      <c r="FI150" s="7">
        <f>ABS(CJ150-'PO_valitsin (FI)'!$J$8)</f>
        <v>1679</v>
      </c>
      <c r="FJ150" s="3">
        <f>IF($B150='PO_valitsin (FI)'!$C$8,100000,PO!CK150/PO!J$297*'PO_valitsin (FI)'!D$5)</f>
        <v>9.6114691697633911E-2</v>
      </c>
      <c r="FQ150" s="3">
        <f>IF($B150='PO_valitsin (FI)'!$C$8,100000,PO!CR150/PO!Q$297*'PO_valitsin (FI)'!E$5)</f>
        <v>0.17215814863434947</v>
      </c>
      <c r="HM150" s="3">
        <f>IF($B150='PO_valitsin (FI)'!$C$8,100000,PO!EN150/PO!BO$297*'PO_valitsin (FI)'!F$5)</f>
        <v>0.27213611233019969</v>
      </c>
      <c r="HN150" s="3">
        <f>IF($B150='PO_valitsin (FI)'!$C$8,100000,PO!EO150/PO!BP$297*'PO_valitsin (FI)'!G$5)</f>
        <v>1.7821911194345581E-2</v>
      </c>
      <c r="HR150" s="3">
        <f>IF($B150='PO_valitsin (FI)'!$C$8,100000,PO!ES150/PO!BT$297*'PO_valitsin (FI)'!H$5)</f>
        <v>6.2476075463000449E-2</v>
      </c>
      <c r="IF150" s="3">
        <f>IF($B150='PO_valitsin (FI)'!$C$8,100000,PO!FG150/PO!CH$297*'PO_valitsin (FI)'!I$5)</f>
        <v>0</v>
      </c>
      <c r="IH150" s="3">
        <f>IF($B150='PO_valitsin (FI)'!$C$8,100000,PO!FI150/PO!CJ$297*'PO_valitsin (FI)'!J$5)</f>
        <v>0.16369652482071567</v>
      </c>
      <c r="II150" s="49">
        <f t="shared" si="8"/>
        <v>0.78440347894024487</v>
      </c>
      <c r="IJ150" s="13">
        <f t="shared" si="9"/>
        <v>146</v>
      </c>
      <c r="IK150" s="14">
        <f t="shared" si="11"/>
        <v>1.4799999999999949E-8</v>
      </c>
      <c r="IL150" s="68" t="str">
        <f t="shared" si="10"/>
        <v>Muonio</v>
      </c>
    </row>
    <row r="151" spans="1:246" x14ac:dyDescent="0.2">
      <c r="A151">
        <v>2019</v>
      </c>
      <c r="B151" t="s">
        <v>500</v>
      </c>
      <c r="C151" t="s">
        <v>501</v>
      </c>
      <c r="D151" t="s">
        <v>394</v>
      </c>
      <c r="E151" t="s">
        <v>269</v>
      </c>
      <c r="F151" t="s">
        <v>333</v>
      </c>
      <c r="G151" t="s">
        <v>334</v>
      </c>
      <c r="H151" t="s">
        <v>89</v>
      </c>
      <c r="I151" t="s">
        <v>90</v>
      </c>
      <c r="J151">
        <v>42.200000762939453</v>
      </c>
      <c r="K151">
        <v>849.1300048828125</v>
      </c>
      <c r="L151">
        <v>116.5</v>
      </c>
      <c r="M151">
        <v>19448</v>
      </c>
      <c r="N151">
        <v>22.899999618530273</v>
      </c>
      <c r="O151">
        <v>0</v>
      </c>
      <c r="P151">
        <v>-76</v>
      </c>
      <c r="Q151">
        <v>80.7</v>
      </c>
      <c r="R151">
        <v>4.4000000000000004</v>
      </c>
      <c r="S151">
        <v>347</v>
      </c>
      <c r="T151">
        <v>0</v>
      </c>
      <c r="U151">
        <v>3956.6</v>
      </c>
      <c r="V151">
        <v>11.43</v>
      </c>
      <c r="W151">
        <v>811</v>
      </c>
      <c r="X151">
        <v>187</v>
      </c>
      <c r="Y151">
        <v>588</v>
      </c>
      <c r="Z151">
        <v>476</v>
      </c>
      <c r="AA151">
        <v>530</v>
      </c>
      <c r="AB151">
        <v>2090</v>
      </c>
      <c r="AC151">
        <v>16.462045669555664</v>
      </c>
      <c r="AD151">
        <v>0</v>
      </c>
      <c r="AE151">
        <v>0</v>
      </c>
      <c r="AF151">
        <v>0</v>
      </c>
      <c r="AG151">
        <v>7.8</v>
      </c>
      <c r="AH151">
        <v>0</v>
      </c>
      <c r="AI151">
        <v>20.75</v>
      </c>
      <c r="AJ151">
        <v>1</v>
      </c>
      <c r="AK151">
        <v>0.55000000000000004</v>
      </c>
      <c r="AL151">
        <v>1.1499999999999999</v>
      </c>
      <c r="AM151">
        <v>78</v>
      </c>
      <c r="AN151">
        <v>414.3</v>
      </c>
      <c r="AO151">
        <v>40</v>
      </c>
      <c r="AP151">
        <v>37.700000000000003</v>
      </c>
      <c r="AQ151">
        <v>29</v>
      </c>
      <c r="AR151">
        <v>21</v>
      </c>
      <c r="AS151">
        <v>709</v>
      </c>
      <c r="AT151">
        <v>3.8330000000000002</v>
      </c>
      <c r="AU151">
        <v>5562</v>
      </c>
      <c r="AV151" s="48">
        <v>9934.34550677062</v>
      </c>
      <c r="AW151" s="48">
        <v>9955.5824752675144</v>
      </c>
      <c r="AX151">
        <v>0</v>
      </c>
      <c r="AY151">
        <v>4.0582804679870605</v>
      </c>
      <c r="AZ151">
        <v>0</v>
      </c>
      <c r="BA151">
        <v>1</v>
      </c>
      <c r="BB151">
        <v>0</v>
      </c>
      <c r="BC151">
        <v>0</v>
      </c>
      <c r="BD151">
        <v>1</v>
      </c>
      <c r="BE151">
        <v>95.82623291015625</v>
      </c>
      <c r="BF151">
        <v>100</v>
      </c>
      <c r="BG151">
        <v>1091.0299072265625</v>
      </c>
      <c r="BH151">
        <v>11186.642578125</v>
      </c>
      <c r="BI151">
        <v>12311.099609375</v>
      </c>
      <c r="BJ151">
        <v>6.0360965728759766</v>
      </c>
      <c r="BK151">
        <v>-1.9605365991592407</v>
      </c>
      <c r="BL151">
        <v>24.100719451904297</v>
      </c>
      <c r="BM151">
        <v>4.6594982147216797</v>
      </c>
      <c r="BN151">
        <v>224.09091186523438</v>
      </c>
      <c r="BO151">
        <v>2.1146818518638613</v>
      </c>
      <c r="BP151">
        <v>24461.44140625</v>
      </c>
      <c r="BQ151">
        <v>30.10528564453125</v>
      </c>
      <c r="BS151">
        <v>0.68438911437988281</v>
      </c>
      <c r="BT151">
        <v>68.521186828613281</v>
      </c>
      <c r="BU151">
        <v>2.8074865341186523</v>
      </c>
      <c r="BV151">
        <v>76.974494934082031</v>
      </c>
      <c r="BW151">
        <v>262.2891845703125</v>
      </c>
      <c r="BX151">
        <v>0</v>
      </c>
      <c r="BY151">
        <v>1</v>
      </c>
      <c r="BZ151">
        <v>9602.658203125</v>
      </c>
      <c r="CA151">
        <v>8725.5810546875</v>
      </c>
      <c r="CB151">
        <v>1.5014396905899048</v>
      </c>
      <c r="CC151">
        <v>12.083504676818848</v>
      </c>
      <c r="CD151">
        <v>39.383560180664063</v>
      </c>
      <c r="CE151">
        <v>4.7234044075012207</v>
      </c>
      <c r="CF151">
        <v>10.808510780334473</v>
      </c>
      <c r="CG151">
        <v>4.2553190141916275E-2</v>
      </c>
      <c r="CH151">
        <v>1.1914893388748169</v>
      </c>
      <c r="CI151">
        <v>9910.73046875</v>
      </c>
      <c r="CJ151" s="48">
        <v>2462</v>
      </c>
      <c r="CK151" s="25">
        <f>ABS(J151-'PO_valitsin (FI)'!$D$8)</f>
        <v>2</v>
      </c>
      <c r="CR151" s="67">
        <f>ABS(Q151-'PO_valitsin (FI)'!$E$8)</f>
        <v>7.1000000000000085</v>
      </c>
      <c r="EN151" s="7">
        <f>ABS(BO151-'PO_valitsin (FI)'!$F$8)</f>
        <v>1.8529049277305605</v>
      </c>
      <c r="EO151" s="7">
        <f>ABS(BP151-'PO_valitsin (FI)'!$G$8)</f>
        <v>1387.044921875</v>
      </c>
      <c r="ES151" s="7">
        <f>ABS(BT151-'PO_valitsin (FI)'!$H$8)</f>
        <v>68.333022937178612</v>
      </c>
      <c r="FI151" s="7">
        <f>ABS(CJ151-'PO_valitsin (FI)'!$J$8)</f>
        <v>531</v>
      </c>
      <c r="FJ151" s="3">
        <f>IF($B151='PO_valitsin (FI)'!$C$8,100000,PO!CK151/PO!J$297*'PO_valitsin (FI)'!D$5)</f>
        <v>9.1537868129033292E-2</v>
      </c>
      <c r="FQ151" s="3">
        <f>IF($B151='PO_valitsin (FI)'!$C$8,100000,PO!CR151/PO!Q$297*'PO_valitsin (FI)'!E$5)</f>
        <v>3.3580298222634135E-2</v>
      </c>
      <c r="HM151" s="3">
        <f>IF($B151='PO_valitsin (FI)'!$C$8,100000,PO!EN151/PO!BO$297*'PO_valitsin (FI)'!F$5)</f>
        <v>0.153614081513125</v>
      </c>
      <c r="HN151" s="3">
        <f>IF($B151='PO_valitsin (FI)'!$C$8,100000,PO!EO151/PO!BP$297*'PO_valitsin (FI)'!G$5)</f>
        <v>4.9060323542438791E-2</v>
      </c>
      <c r="HR151" s="3">
        <f>IF($B151='PO_valitsin (FI)'!$C$8,100000,PO!ES151/PO!BT$297*'PO_valitsin (FI)'!H$5)</f>
        <v>10.203048654089926</v>
      </c>
      <c r="IF151" s="3">
        <f>IF($B151='PO_valitsin (FI)'!$C$8,100000,PO!FG151/PO!CH$297*'PO_valitsin (FI)'!I$5)</f>
        <v>0</v>
      </c>
      <c r="IH151" s="3">
        <f>IF($B151='PO_valitsin (FI)'!$C$8,100000,PO!FI151/PO!CJ$297*'PO_valitsin (FI)'!J$5)</f>
        <v>5.1770610291721281E-2</v>
      </c>
      <c r="II151" s="49">
        <f t="shared" si="8"/>
        <v>10.582611850688878</v>
      </c>
      <c r="IJ151" s="13">
        <f t="shared" si="9"/>
        <v>283</v>
      </c>
      <c r="IK151" s="14">
        <f t="shared" si="11"/>
        <v>1.4899999999999948E-8</v>
      </c>
      <c r="IL151" s="68" t="str">
        <f t="shared" si="10"/>
        <v>Mustasaari</v>
      </c>
    </row>
    <row r="152" spans="1:246" x14ac:dyDescent="0.2">
      <c r="A152">
        <v>2019</v>
      </c>
      <c r="B152" t="s">
        <v>502</v>
      </c>
      <c r="C152" t="s">
        <v>503</v>
      </c>
      <c r="D152" t="s">
        <v>185</v>
      </c>
      <c r="E152" t="s">
        <v>186</v>
      </c>
      <c r="F152" t="s">
        <v>187</v>
      </c>
      <c r="G152" t="s">
        <v>188</v>
      </c>
      <c r="H152" t="s">
        <v>89</v>
      </c>
      <c r="I152" t="s">
        <v>90</v>
      </c>
      <c r="J152">
        <v>40.299999237060547</v>
      </c>
      <c r="K152">
        <v>144.05000305175781</v>
      </c>
      <c r="L152">
        <v>124.80000305175781</v>
      </c>
      <c r="M152">
        <v>10164</v>
      </c>
      <c r="N152">
        <v>70.599998474121094</v>
      </c>
      <c r="O152">
        <v>-0.10000000149011612</v>
      </c>
      <c r="P152">
        <v>-35</v>
      </c>
      <c r="Q152">
        <v>87.4</v>
      </c>
      <c r="R152">
        <v>8</v>
      </c>
      <c r="S152">
        <v>66</v>
      </c>
      <c r="T152">
        <v>0</v>
      </c>
      <c r="U152">
        <v>3940.6</v>
      </c>
      <c r="V152">
        <v>12.53</v>
      </c>
      <c r="W152">
        <v>334</v>
      </c>
      <c r="X152">
        <v>37</v>
      </c>
      <c r="Y152">
        <v>421</v>
      </c>
      <c r="Z152">
        <v>141</v>
      </c>
      <c r="AA152">
        <v>415</v>
      </c>
      <c r="AB152">
        <v>1311</v>
      </c>
      <c r="AC152">
        <v>18.580245971679688</v>
      </c>
      <c r="AD152">
        <v>0</v>
      </c>
      <c r="AE152">
        <v>0</v>
      </c>
      <c r="AF152">
        <v>0</v>
      </c>
      <c r="AG152">
        <v>5.7</v>
      </c>
      <c r="AH152">
        <v>0</v>
      </c>
      <c r="AI152">
        <v>19.5</v>
      </c>
      <c r="AJ152">
        <v>1.1000000000000001</v>
      </c>
      <c r="AK152">
        <v>0.5</v>
      </c>
      <c r="AL152">
        <v>1.2</v>
      </c>
      <c r="AM152">
        <v>46.1</v>
      </c>
      <c r="AN152">
        <v>435.3</v>
      </c>
      <c r="AO152">
        <v>41</v>
      </c>
      <c r="AP152">
        <v>38.4</v>
      </c>
      <c r="AQ152">
        <v>48</v>
      </c>
      <c r="AR152">
        <v>14</v>
      </c>
      <c r="AS152">
        <v>414</v>
      </c>
      <c r="AT152">
        <v>3.1669999999999998</v>
      </c>
      <c r="AU152">
        <v>3587</v>
      </c>
      <c r="AV152" s="48">
        <v>7671.06106870229</v>
      </c>
      <c r="AW152" s="48">
        <v>7473.1440301060557</v>
      </c>
      <c r="AX152">
        <v>1</v>
      </c>
      <c r="AY152">
        <v>13.001132011413574</v>
      </c>
      <c r="AZ152">
        <v>0</v>
      </c>
      <c r="BA152">
        <v>0</v>
      </c>
      <c r="BB152">
        <v>0</v>
      </c>
      <c r="BC152">
        <v>0</v>
      </c>
      <c r="BD152">
        <v>1</v>
      </c>
      <c r="BE152">
        <v>87.123291015625</v>
      </c>
      <c r="BF152">
        <v>56.942276000976563</v>
      </c>
      <c r="BG152">
        <v>817.50927734375</v>
      </c>
      <c r="BH152">
        <v>10722.9501953125</v>
      </c>
      <c r="BI152">
        <v>17626.400390625</v>
      </c>
      <c r="BJ152">
        <v>3.67838454246521</v>
      </c>
      <c r="BK152">
        <v>2.4068398475646973</v>
      </c>
      <c r="BL152">
        <v>24.742267608642578</v>
      </c>
      <c r="BM152">
        <v>10.897436141967773</v>
      </c>
      <c r="BN152">
        <v>290.20001220703125</v>
      </c>
      <c r="BO152">
        <v>1.9193563461303711</v>
      </c>
      <c r="BP152">
        <v>25064.837890625</v>
      </c>
      <c r="BQ152">
        <v>20.83015251159668</v>
      </c>
      <c r="BS152">
        <v>0.59946870803833008</v>
      </c>
      <c r="BT152">
        <v>0.11806375533342361</v>
      </c>
      <c r="BU152">
        <v>1.3970878124237061</v>
      </c>
      <c r="BV152">
        <v>68.378593444824219</v>
      </c>
      <c r="BW152">
        <v>412.33767700195313</v>
      </c>
      <c r="BX152">
        <v>0</v>
      </c>
      <c r="BY152">
        <v>1</v>
      </c>
      <c r="BZ152">
        <v>8125.7705078125</v>
      </c>
      <c r="CA152">
        <v>4943.27978515625</v>
      </c>
      <c r="CB152">
        <v>1.7020857334136963</v>
      </c>
      <c r="CC152">
        <v>13.459267616271973</v>
      </c>
      <c r="CD152">
        <v>47.976879119873047</v>
      </c>
      <c r="CE152">
        <v>6.0672516822814941</v>
      </c>
      <c r="CF152">
        <v>12.061403274536133</v>
      </c>
      <c r="CG152">
        <v>7.3099412024021149E-2</v>
      </c>
      <c r="CH152">
        <v>1.3157894611358643</v>
      </c>
      <c r="CI152">
        <v>8471.900390625</v>
      </c>
      <c r="CJ152" s="48">
        <v>1452</v>
      </c>
      <c r="CK152" s="25">
        <f>ABS(J152-'PO_valitsin (FI)'!$D$8)</f>
        <v>3.9000015258789063</v>
      </c>
      <c r="CR152" s="67">
        <f>ABS(Q152-'PO_valitsin (FI)'!$E$8)</f>
        <v>0.40000000000000568</v>
      </c>
      <c r="EN152" s="7">
        <f>ABS(BO152-'PO_valitsin (FI)'!$F$8)</f>
        <v>1.6575794219970703</v>
      </c>
      <c r="EO152" s="7">
        <f>ABS(BP152-'PO_valitsin (FI)'!$G$8)</f>
        <v>1990.44140625</v>
      </c>
      <c r="ES152" s="7">
        <f>ABS(BT152-'PO_valitsin (FI)'!$H$8)</f>
        <v>7.010013610124588E-2</v>
      </c>
      <c r="FI152" s="7">
        <f>ABS(CJ152-'PO_valitsin (FI)'!$J$8)</f>
        <v>479</v>
      </c>
      <c r="FJ152" s="3">
        <f>IF($B152='PO_valitsin (FI)'!$C$8,100000,PO!CK152/PO!J$297*'PO_valitsin (FI)'!D$5)</f>
        <v>0.17849891268946597</v>
      </c>
      <c r="FQ152" s="3">
        <f>IF($B152='PO_valitsin (FI)'!$C$8,100000,PO!CR152/PO!Q$297*'PO_valitsin (FI)'!E$5)</f>
        <v>1.8918477871906799E-3</v>
      </c>
      <c r="HM152" s="3">
        <f>IF($B152='PO_valitsin (FI)'!$C$8,100000,PO!EN152/PO!BO$297*'PO_valitsin (FI)'!F$5)</f>
        <v>0.13742072603638905</v>
      </c>
      <c r="HN152" s="3">
        <f>IF($B152='PO_valitsin (FI)'!$C$8,100000,PO!EO152/PO!BP$297*'PO_valitsin (FI)'!G$5)</f>
        <v>7.0402694132564059E-2</v>
      </c>
      <c r="HR152" s="3">
        <f>IF($B152='PO_valitsin (FI)'!$C$8,100000,PO!ES152/PO!BT$297*'PO_valitsin (FI)'!H$5)</f>
        <v>1.0466902656375716E-2</v>
      </c>
      <c r="IF152" s="3">
        <f>IF($B152='PO_valitsin (FI)'!$C$8,100000,PO!FG152/PO!CH$297*'PO_valitsin (FI)'!I$5)</f>
        <v>0</v>
      </c>
      <c r="IH152" s="3">
        <f>IF($B152='PO_valitsin (FI)'!$C$8,100000,PO!FI152/PO!CJ$297*'PO_valitsin (FI)'!J$5)</f>
        <v>4.6700795347899234E-2</v>
      </c>
      <c r="II152" s="49">
        <f t="shared" si="8"/>
        <v>0.44538189364988473</v>
      </c>
      <c r="IJ152" s="13">
        <f t="shared" si="9"/>
        <v>42</v>
      </c>
      <c r="IK152" s="14">
        <f t="shared" si="11"/>
        <v>1.4999999999999949E-8</v>
      </c>
      <c r="IL152" s="68" t="str">
        <f t="shared" si="10"/>
        <v>Muurame</v>
      </c>
    </row>
    <row r="153" spans="1:246" x14ac:dyDescent="0.2">
      <c r="A153">
        <v>2019</v>
      </c>
      <c r="B153" t="s">
        <v>504</v>
      </c>
      <c r="C153" t="s">
        <v>505</v>
      </c>
      <c r="D153" t="s">
        <v>298</v>
      </c>
      <c r="E153" t="s">
        <v>299</v>
      </c>
      <c r="F153" t="s">
        <v>125</v>
      </c>
      <c r="G153" t="s">
        <v>126</v>
      </c>
      <c r="H153" t="s">
        <v>89</v>
      </c>
      <c r="I153" t="s">
        <v>90</v>
      </c>
      <c r="J153">
        <v>46.200000762939453</v>
      </c>
      <c r="K153">
        <v>519.79998779296875</v>
      </c>
      <c r="L153">
        <v>133.30000305175781</v>
      </c>
      <c r="M153">
        <v>7654</v>
      </c>
      <c r="N153">
        <v>14.699999809265137</v>
      </c>
      <c r="O153">
        <v>-1.3999999761581421</v>
      </c>
      <c r="P153">
        <v>-75</v>
      </c>
      <c r="Q153">
        <v>65.7</v>
      </c>
      <c r="R153">
        <v>7</v>
      </c>
      <c r="S153">
        <v>210</v>
      </c>
      <c r="T153">
        <v>0</v>
      </c>
      <c r="U153">
        <v>3530.4</v>
      </c>
      <c r="V153">
        <v>12.51</v>
      </c>
      <c r="W153">
        <v>438</v>
      </c>
      <c r="X153">
        <v>205</v>
      </c>
      <c r="Y153">
        <v>726</v>
      </c>
      <c r="Z153">
        <v>533</v>
      </c>
      <c r="AA153">
        <v>653</v>
      </c>
      <c r="AB153">
        <v>949</v>
      </c>
      <c r="AC153">
        <v>15.714285850524902</v>
      </c>
      <c r="AD153">
        <v>0</v>
      </c>
      <c r="AE153">
        <v>0</v>
      </c>
      <c r="AF153">
        <v>1.9</v>
      </c>
      <c r="AG153">
        <v>5.0999999999999996</v>
      </c>
      <c r="AH153">
        <v>0</v>
      </c>
      <c r="AI153">
        <v>21</v>
      </c>
      <c r="AJ153">
        <v>0.93</v>
      </c>
      <c r="AK153">
        <v>0.5</v>
      </c>
      <c r="AL153">
        <v>1.1000000000000001</v>
      </c>
      <c r="AM153">
        <v>67.400000000000006</v>
      </c>
      <c r="AN153">
        <v>316</v>
      </c>
      <c r="AO153">
        <v>47.8</v>
      </c>
      <c r="AP153">
        <v>22.9</v>
      </c>
      <c r="AQ153">
        <v>54</v>
      </c>
      <c r="AR153">
        <v>38</v>
      </c>
      <c r="AS153">
        <v>450</v>
      </c>
      <c r="AT153">
        <v>2.6669999999999998</v>
      </c>
      <c r="AU153">
        <v>5136</v>
      </c>
      <c r="AV153" s="48">
        <v>8947.6988027725274</v>
      </c>
      <c r="AW153" s="48">
        <v>9058.9743589743593</v>
      </c>
      <c r="AX153">
        <v>1</v>
      </c>
      <c r="AY153">
        <v>29.589574813842773</v>
      </c>
      <c r="AZ153">
        <v>0</v>
      </c>
      <c r="BA153">
        <v>0</v>
      </c>
      <c r="BB153">
        <v>0</v>
      </c>
      <c r="BC153">
        <v>0</v>
      </c>
      <c r="BD153">
        <v>1</v>
      </c>
      <c r="BE153">
        <v>96.232879638671875</v>
      </c>
      <c r="BF153">
        <v>91.823898315429688</v>
      </c>
      <c r="BG153">
        <v>585.4801025390625</v>
      </c>
      <c r="BH153">
        <v>11171.029296875</v>
      </c>
      <c r="BI153">
        <v>12692.9306640625</v>
      </c>
      <c r="BJ153">
        <v>3.7600994110107422</v>
      </c>
      <c r="BK153">
        <v>-7.170323371887207</v>
      </c>
      <c r="BL153">
        <v>25.358852386474609</v>
      </c>
      <c r="BM153">
        <v>-6.0975608825683594</v>
      </c>
      <c r="BN153">
        <v>113</v>
      </c>
      <c r="BO153">
        <v>-1.6378753304481506</v>
      </c>
      <c r="BP153">
        <v>23375.6328125</v>
      </c>
      <c r="BQ153">
        <v>35.858722686767578</v>
      </c>
      <c r="BS153">
        <v>0.70995557308197021</v>
      </c>
      <c r="BT153">
        <v>0.69244837760925293</v>
      </c>
      <c r="BU153">
        <v>2.2079958915710449</v>
      </c>
      <c r="BV153">
        <v>54.481315612792969</v>
      </c>
      <c r="BW153">
        <v>229.42253112792969</v>
      </c>
      <c r="BX153">
        <v>0</v>
      </c>
      <c r="BY153">
        <v>1</v>
      </c>
      <c r="BZ153">
        <v>8555.03515625</v>
      </c>
      <c r="CA153">
        <v>7529.27392578125</v>
      </c>
      <c r="CB153">
        <v>1.0060099363327026</v>
      </c>
      <c r="CC153">
        <v>9.2370004653930664</v>
      </c>
      <c r="CD153">
        <v>109.09091186523438</v>
      </c>
      <c r="CE153">
        <v>11.88118839263916</v>
      </c>
      <c r="CF153">
        <v>13.154172897338867</v>
      </c>
      <c r="CG153">
        <v>0.14144271612167358</v>
      </c>
      <c r="CH153">
        <v>3.2531824111938477</v>
      </c>
      <c r="CI153">
        <v>10418.1533203125</v>
      </c>
      <c r="CJ153" s="48">
        <v>792</v>
      </c>
      <c r="CK153" s="25">
        <f>ABS(J153-'PO_valitsin (FI)'!$D$8)</f>
        <v>2</v>
      </c>
      <c r="CR153" s="67">
        <f>ABS(Q153-'PO_valitsin (FI)'!$E$8)</f>
        <v>22.100000000000009</v>
      </c>
      <c r="EN153" s="7">
        <f>ABS(BO153-'PO_valitsin (FI)'!$F$8)</f>
        <v>1.8996522545814514</v>
      </c>
      <c r="EO153" s="7">
        <f>ABS(BP153-'PO_valitsin (FI)'!$G$8)</f>
        <v>301.236328125</v>
      </c>
      <c r="ES153" s="7">
        <f>ABS(BT153-'PO_valitsin (FI)'!$H$8)</f>
        <v>0.50428448617458344</v>
      </c>
      <c r="FI153" s="7">
        <f>ABS(CJ153-'PO_valitsin (FI)'!$J$8)</f>
        <v>1139</v>
      </c>
      <c r="FJ153" s="3">
        <f>IF($B153='PO_valitsin (FI)'!$C$8,100000,PO!CK153/PO!J$297*'PO_valitsin (FI)'!D$5)</f>
        <v>9.1537868129033292E-2</v>
      </c>
      <c r="FQ153" s="3">
        <f>IF($B153='PO_valitsin (FI)'!$C$8,100000,PO!CR153/PO!Q$297*'PO_valitsin (FI)'!E$5)</f>
        <v>0.10452459024228362</v>
      </c>
      <c r="HM153" s="3">
        <f>IF($B153='PO_valitsin (FI)'!$C$8,100000,PO!EN153/PO!BO$297*'PO_valitsin (FI)'!F$5)</f>
        <v>0.15748964337813057</v>
      </c>
      <c r="HN153" s="3">
        <f>IF($B153='PO_valitsin (FI)'!$C$8,100000,PO!EO153/PO!BP$297*'PO_valitsin (FI)'!G$5)</f>
        <v>1.0654847213290623E-2</v>
      </c>
      <c r="HR153" s="3">
        <f>IF($B153='PO_valitsin (FI)'!$C$8,100000,PO!ES153/PO!BT$297*'PO_valitsin (FI)'!H$5)</f>
        <v>7.5296524678444943E-2</v>
      </c>
      <c r="IF153" s="3">
        <f>IF($B153='PO_valitsin (FI)'!$C$8,100000,PO!FG153/PO!CH$297*'PO_valitsin (FI)'!I$5)</f>
        <v>0</v>
      </c>
      <c r="IH153" s="3">
        <f>IF($B153='PO_valitsin (FI)'!$C$8,100000,PO!FI153/PO!CJ$297*'PO_valitsin (FI)'!J$5)</f>
        <v>0.11104844655794828</v>
      </c>
      <c r="II153" s="49">
        <f t="shared" si="8"/>
        <v>0.55055193529913138</v>
      </c>
      <c r="IJ153" s="13">
        <f t="shared" si="9"/>
        <v>79</v>
      </c>
      <c r="IK153" s="14">
        <f t="shared" si="11"/>
        <v>1.509999999999995E-8</v>
      </c>
      <c r="IL153" s="68" t="str">
        <f t="shared" si="10"/>
        <v>Mynämäki</v>
      </c>
    </row>
    <row r="154" spans="1:246" x14ac:dyDescent="0.2">
      <c r="A154">
        <v>2019</v>
      </c>
      <c r="B154" t="s">
        <v>506</v>
      </c>
      <c r="C154" t="s">
        <v>507</v>
      </c>
      <c r="D154" t="s">
        <v>117</v>
      </c>
      <c r="E154" t="s">
        <v>118</v>
      </c>
      <c r="F154" t="s">
        <v>119</v>
      </c>
      <c r="G154" t="s">
        <v>120</v>
      </c>
      <c r="H154" t="s">
        <v>103</v>
      </c>
      <c r="I154" t="s">
        <v>104</v>
      </c>
      <c r="J154">
        <v>47.200000762939453</v>
      </c>
      <c r="K154">
        <v>200.3699951171875</v>
      </c>
      <c r="L154">
        <v>144.80000305175781</v>
      </c>
      <c r="M154">
        <v>1882</v>
      </c>
      <c r="N154">
        <v>9.3999996185302734</v>
      </c>
      <c r="O154">
        <v>-2.0999999046325684</v>
      </c>
      <c r="P154">
        <v>-31</v>
      </c>
      <c r="Q154">
        <v>48.400000000000006</v>
      </c>
      <c r="R154">
        <v>11.8</v>
      </c>
      <c r="S154">
        <v>84</v>
      </c>
      <c r="T154">
        <v>0</v>
      </c>
      <c r="U154">
        <v>3505.3</v>
      </c>
      <c r="V154">
        <v>16.3</v>
      </c>
      <c r="W154">
        <v>51</v>
      </c>
      <c r="X154">
        <v>615</v>
      </c>
      <c r="Y154">
        <v>205</v>
      </c>
      <c r="Z154">
        <v>918</v>
      </c>
      <c r="AA154">
        <v>874</v>
      </c>
      <c r="AB154">
        <v>1013</v>
      </c>
      <c r="AC154">
        <v>10.076923370361328</v>
      </c>
      <c r="AD154">
        <v>0</v>
      </c>
      <c r="AE154">
        <v>0</v>
      </c>
      <c r="AF154">
        <v>0</v>
      </c>
      <c r="AG154">
        <v>11.5</v>
      </c>
      <c r="AH154">
        <v>0</v>
      </c>
      <c r="AI154">
        <v>21.5</v>
      </c>
      <c r="AJ154">
        <v>1</v>
      </c>
      <c r="AK154">
        <v>0.55000000000000004</v>
      </c>
      <c r="AL154">
        <v>1.1499999999999999</v>
      </c>
      <c r="AM154">
        <v>82.8</v>
      </c>
      <c r="AN154">
        <v>284.89999999999998</v>
      </c>
      <c r="AO154">
        <v>46.5</v>
      </c>
      <c r="AP154">
        <v>20.3</v>
      </c>
      <c r="AQ154">
        <v>101</v>
      </c>
      <c r="AR154">
        <v>43</v>
      </c>
      <c r="AS154">
        <v>497</v>
      </c>
      <c r="AT154">
        <v>3.5</v>
      </c>
      <c r="AU154">
        <v>5533</v>
      </c>
      <c r="AV154" s="48">
        <v>8106.4638783269966</v>
      </c>
      <c r="AW154" s="48">
        <v>8695.2789699570822</v>
      </c>
      <c r="AX154">
        <v>0</v>
      </c>
      <c r="AY154">
        <v>75.185867309570313</v>
      </c>
      <c r="AZ154">
        <v>0</v>
      </c>
      <c r="BA154">
        <v>0</v>
      </c>
      <c r="BB154">
        <v>0</v>
      </c>
      <c r="BC154">
        <v>0</v>
      </c>
      <c r="BD154">
        <v>1</v>
      </c>
      <c r="BE154">
        <v>100</v>
      </c>
      <c r="BF154">
        <v>100</v>
      </c>
      <c r="BG154">
        <v>0</v>
      </c>
      <c r="BH154">
        <v>9739.75390625</v>
      </c>
      <c r="BI154">
        <v>11363.0458984375</v>
      </c>
      <c r="BJ154">
        <v>4.0916047096252441</v>
      </c>
      <c r="BK154">
        <v>-7.2218647003173828</v>
      </c>
      <c r="BL154">
        <v>21.568628311157227</v>
      </c>
      <c r="BM154">
        <v>-42.307693481445313</v>
      </c>
      <c r="BN154">
        <v>144</v>
      </c>
      <c r="BO154">
        <v>0.94439054727554317</v>
      </c>
      <c r="BP154">
        <v>21957.986328125</v>
      </c>
      <c r="BQ154">
        <v>41.427997589111328</v>
      </c>
      <c r="BS154">
        <v>0.71519660949707031</v>
      </c>
      <c r="BT154">
        <v>9.3517532348632813</v>
      </c>
      <c r="BU154">
        <v>3.6131775379180908</v>
      </c>
      <c r="BV154">
        <v>127.52391052246094</v>
      </c>
      <c r="BW154">
        <v>253.98512268066406</v>
      </c>
      <c r="BX154">
        <v>0</v>
      </c>
      <c r="BY154">
        <v>0</v>
      </c>
      <c r="BZ154">
        <v>9408.6025390625</v>
      </c>
      <c r="CA154">
        <v>8064.51611328125</v>
      </c>
      <c r="CB154">
        <v>0.7970244288444519</v>
      </c>
      <c r="CC154">
        <v>6.3761954307556152</v>
      </c>
      <c r="CD154">
        <v>66.666664123535156</v>
      </c>
      <c r="CE154">
        <v>7.5</v>
      </c>
      <c r="CF154">
        <v>5</v>
      </c>
      <c r="CG154">
        <v>0</v>
      </c>
      <c r="CH154">
        <v>0.83333331346511841</v>
      </c>
      <c r="CI154">
        <v>9179.3203125</v>
      </c>
      <c r="CJ154" s="48">
        <v>129</v>
      </c>
      <c r="CK154" s="25">
        <f>ABS(J154-'PO_valitsin (FI)'!$D$8)</f>
        <v>3</v>
      </c>
      <c r="CR154" s="67">
        <f>ABS(Q154-'PO_valitsin (FI)'!$E$8)</f>
        <v>39.400000000000006</v>
      </c>
      <c r="EN154" s="7">
        <f>ABS(BO154-'PO_valitsin (FI)'!$F$8)</f>
        <v>0.68261362314224239</v>
      </c>
      <c r="EO154" s="7">
        <f>ABS(BP154-'PO_valitsin (FI)'!$G$8)</f>
        <v>1116.41015625</v>
      </c>
      <c r="ES154" s="7">
        <f>ABS(BT154-'PO_valitsin (FI)'!$H$8)</f>
        <v>9.1635893434286118</v>
      </c>
      <c r="FI154" s="7">
        <f>ABS(CJ154-'PO_valitsin (FI)'!$J$8)</f>
        <v>1802</v>
      </c>
      <c r="FJ154" s="3">
        <f>IF($B154='PO_valitsin (FI)'!$C$8,100000,PO!CK154/PO!J$297*'PO_valitsin (FI)'!D$5)</f>
        <v>0.13730680219354993</v>
      </c>
      <c r="FQ154" s="3">
        <f>IF($B154='PO_valitsin (FI)'!$C$8,100000,PO!CR154/PO!Q$297*'PO_valitsin (FI)'!E$5)</f>
        <v>0.18634700703827936</v>
      </c>
      <c r="HM154" s="3">
        <f>IF($B154='PO_valitsin (FI)'!$C$8,100000,PO!EN154/PO!BO$297*'PO_valitsin (FI)'!F$5)</f>
        <v>5.6591713464637108E-2</v>
      </c>
      <c r="HN154" s="3">
        <f>IF($B154='PO_valitsin (FI)'!$C$8,100000,PO!EO154/PO!BP$297*'PO_valitsin (FI)'!G$5)</f>
        <v>3.9487865611194405E-2</v>
      </c>
      <c r="HR154" s="3">
        <f>IF($B154='PO_valitsin (FI)'!$C$8,100000,PO!ES154/PO!BT$297*'PO_valitsin (FI)'!H$5)</f>
        <v>1.3682483797483591</v>
      </c>
      <c r="IF154" s="3">
        <f>IF($B154='PO_valitsin (FI)'!$C$8,100000,PO!FG154/PO!CH$297*'PO_valitsin (FI)'!I$5)</f>
        <v>0</v>
      </c>
      <c r="IH154" s="3">
        <f>IF($B154='PO_valitsin (FI)'!$C$8,100000,PO!FI154/PO!CJ$297*'PO_valitsin (FI)'!J$5)</f>
        <v>0.17568858709167939</v>
      </c>
      <c r="II154" s="49">
        <f t="shared" si="8"/>
        <v>1.9636703703476992</v>
      </c>
      <c r="IJ154" s="13">
        <f t="shared" si="9"/>
        <v>259</v>
      </c>
      <c r="IK154" s="14">
        <f t="shared" si="11"/>
        <v>1.5199999999999951E-8</v>
      </c>
      <c r="IL154" s="68" t="str">
        <f t="shared" si="10"/>
        <v>Myrskylä</v>
      </c>
    </row>
    <row r="155" spans="1:246" x14ac:dyDescent="0.2">
      <c r="A155">
        <v>2019</v>
      </c>
      <c r="B155" t="s">
        <v>508</v>
      </c>
      <c r="C155" t="s">
        <v>509</v>
      </c>
      <c r="D155" t="s">
        <v>141</v>
      </c>
      <c r="E155" t="s">
        <v>142</v>
      </c>
      <c r="F155" t="s">
        <v>119</v>
      </c>
      <c r="G155" t="s">
        <v>120</v>
      </c>
      <c r="H155" t="s">
        <v>89</v>
      </c>
      <c r="I155" t="s">
        <v>90</v>
      </c>
      <c r="J155">
        <v>41.299999237060547</v>
      </c>
      <c r="K155">
        <v>580.80999755859375</v>
      </c>
      <c r="L155">
        <v>118.90000152587891</v>
      </c>
      <c r="M155">
        <v>20721</v>
      </c>
      <c r="N155">
        <v>35.700000762939453</v>
      </c>
      <c r="O155">
        <v>0.20000000298023224</v>
      </c>
      <c r="P155">
        <v>36</v>
      </c>
      <c r="Q155">
        <v>73.400000000000006</v>
      </c>
      <c r="R155">
        <v>5.8000000000000007</v>
      </c>
      <c r="S155">
        <v>324</v>
      </c>
      <c r="T155">
        <v>0</v>
      </c>
      <c r="U155">
        <v>4035.5</v>
      </c>
      <c r="V155">
        <v>16.3</v>
      </c>
      <c r="W155">
        <v>165</v>
      </c>
      <c r="X155">
        <v>239</v>
      </c>
      <c r="Y155">
        <v>679</v>
      </c>
      <c r="Z155">
        <v>329</v>
      </c>
      <c r="AA155">
        <v>734</v>
      </c>
      <c r="AB155">
        <v>3366</v>
      </c>
      <c r="AC155">
        <v>17.680524826049805</v>
      </c>
      <c r="AD155">
        <v>0</v>
      </c>
      <c r="AE155">
        <v>0.3</v>
      </c>
      <c r="AF155">
        <v>0.8</v>
      </c>
      <c r="AG155">
        <v>5.8</v>
      </c>
      <c r="AH155">
        <v>1</v>
      </c>
      <c r="AI155">
        <v>20.5</v>
      </c>
      <c r="AJ155">
        <v>1.3</v>
      </c>
      <c r="AK155">
        <v>0.6</v>
      </c>
      <c r="AL155">
        <v>1.2</v>
      </c>
      <c r="AM155">
        <v>55.8</v>
      </c>
      <c r="AN155">
        <v>335.7</v>
      </c>
      <c r="AO155">
        <v>44.6</v>
      </c>
      <c r="AP155">
        <v>25.6</v>
      </c>
      <c r="AQ155">
        <v>51</v>
      </c>
      <c r="AR155">
        <v>36</v>
      </c>
      <c r="AS155">
        <v>365</v>
      </c>
      <c r="AT155">
        <v>3.1669999999999998</v>
      </c>
      <c r="AU155">
        <v>4622</v>
      </c>
      <c r="AV155" s="48">
        <v>11506.062301809365</v>
      </c>
      <c r="AW155" s="48">
        <v>11917.355371900827</v>
      </c>
      <c r="AX155">
        <v>1</v>
      </c>
      <c r="AY155">
        <v>56.260150909423828</v>
      </c>
      <c r="AZ155">
        <v>0</v>
      </c>
      <c r="BA155">
        <v>0</v>
      </c>
      <c r="BB155">
        <v>0</v>
      </c>
      <c r="BC155">
        <v>0</v>
      </c>
      <c r="BD155">
        <v>1</v>
      </c>
      <c r="BE155">
        <v>94.4512939453125</v>
      </c>
      <c r="BF155">
        <v>78.967864990234375</v>
      </c>
      <c r="BG155">
        <v>1957.2708740234375</v>
      </c>
      <c r="BH155">
        <v>18278.087890625</v>
      </c>
      <c r="BI155">
        <v>22005.587890625</v>
      </c>
      <c r="BJ155">
        <v>3.9074273109436035</v>
      </c>
      <c r="BK155">
        <v>2.4555463790893555</v>
      </c>
      <c r="BL155">
        <v>20.469799041748047</v>
      </c>
      <c r="BM155">
        <v>-6.2283735275268555</v>
      </c>
      <c r="BN155">
        <v>209.07691955566406</v>
      </c>
      <c r="BO155">
        <v>-0.8718027785420418</v>
      </c>
      <c r="BP155">
        <v>24782.28125</v>
      </c>
      <c r="BQ155">
        <v>26.149257659912109</v>
      </c>
      <c r="BS155">
        <v>0.63911008834838867</v>
      </c>
      <c r="BT155">
        <v>0.96037834882736206</v>
      </c>
      <c r="BU155">
        <v>3.5326480865478516</v>
      </c>
      <c r="BV155">
        <v>58.636165618896484</v>
      </c>
      <c r="BW155">
        <v>279.523193359375</v>
      </c>
      <c r="BX155">
        <v>0</v>
      </c>
      <c r="BY155">
        <v>1</v>
      </c>
      <c r="BZ155">
        <v>12279.1181640625</v>
      </c>
      <c r="CA155">
        <v>10199.1728515625</v>
      </c>
      <c r="CB155">
        <v>1.3078519105911255</v>
      </c>
      <c r="CC155">
        <v>11.910621643066406</v>
      </c>
      <c r="CD155">
        <v>80.073799133300781</v>
      </c>
      <c r="CE155">
        <v>8.7925443649291992</v>
      </c>
      <c r="CF155">
        <v>15.761750221252441</v>
      </c>
      <c r="CG155">
        <v>4.0518637746572495E-2</v>
      </c>
      <c r="CH155">
        <v>1.6207455396652222</v>
      </c>
      <c r="CI155">
        <v>10510.8408203125</v>
      </c>
      <c r="CJ155" s="48">
        <v>2686</v>
      </c>
      <c r="CK155" s="25">
        <f>ABS(J155-'PO_valitsin (FI)'!$D$8)</f>
        <v>2.9000015258789063</v>
      </c>
      <c r="CR155" s="67">
        <f>ABS(Q155-'PO_valitsin (FI)'!$E$8)</f>
        <v>14.400000000000006</v>
      </c>
      <c r="EN155" s="7">
        <f>ABS(BO155-'PO_valitsin (FI)'!$F$8)</f>
        <v>1.1335797026753425</v>
      </c>
      <c r="EO155" s="7">
        <f>ABS(BP155-'PO_valitsin (FI)'!$G$8)</f>
        <v>1707.884765625</v>
      </c>
      <c r="ES155" s="7">
        <f>ABS(BT155-'PO_valitsin (FI)'!$H$8)</f>
        <v>0.77221445739269257</v>
      </c>
      <c r="FI155" s="7">
        <f>ABS(CJ155-'PO_valitsin (FI)'!$J$8)</f>
        <v>755</v>
      </c>
      <c r="FJ155" s="3">
        <f>IF($B155='PO_valitsin (FI)'!$C$8,100000,PO!CK155/PO!J$297*'PO_valitsin (FI)'!D$5)</f>
        <v>0.13272997862494931</v>
      </c>
      <c r="FQ155" s="3">
        <f>IF($B155='PO_valitsin (FI)'!$C$8,100000,PO!CR155/PO!Q$297*'PO_valitsin (FI)'!E$5)</f>
        <v>6.8106520338863538E-2</v>
      </c>
      <c r="HM155" s="3">
        <f>IF($B155='PO_valitsin (FI)'!$C$8,100000,PO!EN155/PO!BO$297*'PO_valitsin (FI)'!F$5)</f>
        <v>9.3978812535014042E-2</v>
      </c>
      <c r="HN155" s="3">
        <f>IF($B155='PO_valitsin (FI)'!$C$8,100000,PO!EO155/PO!BP$297*'PO_valitsin (FI)'!G$5)</f>
        <v>6.0408554801165852E-2</v>
      </c>
      <c r="HR155" s="3">
        <f>IF($B155='PO_valitsin (FI)'!$C$8,100000,PO!ES155/PO!BT$297*'PO_valitsin (FI)'!H$5)</f>
        <v>0.1153021093097657</v>
      </c>
      <c r="IF155" s="3">
        <f>IF($B155='PO_valitsin (FI)'!$C$8,100000,PO!FG155/PO!CH$297*'PO_valitsin (FI)'!I$5)</f>
        <v>0</v>
      </c>
      <c r="IH155" s="3">
        <f>IF($B155='PO_valitsin (FI)'!$C$8,100000,PO!FI155/PO!CJ$297*'PO_valitsin (FI)'!J$5)</f>
        <v>7.3609813126647022E-2</v>
      </c>
      <c r="II155" s="49">
        <f t="shared" si="8"/>
        <v>0.54413580403640549</v>
      </c>
      <c r="IJ155" s="13">
        <f t="shared" si="9"/>
        <v>75</v>
      </c>
      <c r="IK155" s="14">
        <f t="shared" si="11"/>
        <v>1.5299999999999952E-8</v>
      </c>
      <c r="IL155" s="68" t="str">
        <f t="shared" si="10"/>
        <v>Mäntsälä</v>
      </c>
    </row>
    <row r="156" spans="1:246" x14ac:dyDescent="0.2">
      <c r="A156">
        <v>2019</v>
      </c>
      <c r="B156" t="s">
        <v>510</v>
      </c>
      <c r="C156" t="s">
        <v>511</v>
      </c>
      <c r="D156" t="s">
        <v>283</v>
      </c>
      <c r="E156" t="s">
        <v>161</v>
      </c>
      <c r="F156" t="s">
        <v>87</v>
      </c>
      <c r="G156" t="s">
        <v>88</v>
      </c>
      <c r="H156" t="s">
        <v>89</v>
      </c>
      <c r="I156" t="s">
        <v>90</v>
      </c>
      <c r="J156">
        <v>50.599998474121094</v>
      </c>
      <c r="K156">
        <v>534.8499755859375</v>
      </c>
      <c r="L156">
        <v>182.60000610351563</v>
      </c>
      <c r="M156">
        <v>9855</v>
      </c>
      <c r="N156">
        <v>18.399999618530273</v>
      </c>
      <c r="O156">
        <v>-1.2999999523162842</v>
      </c>
      <c r="P156">
        <v>-83</v>
      </c>
      <c r="Q156">
        <v>83.300000000000011</v>
      </c>
      <c r="R156">
        <v>10.200000000000001</v>
      </c>
      <c r="S156">
        <v>196</v>
      </c>
      <c r="T156">
        <v>0</v>
      </c>
      <c r="U156">
        <v>4008.2</v>
      </c>
      <c r="V156">
        <v>13.28</v>
      </c>
      <c r="W156">
        <v>611</v>
      </c>
      <c r="X156">
        <v>695</v>
      </c>
      <c r="Y156">
        <v>587</v>
      </c>
      <c r="Z156">
        <v>462</v>
      </c>
      <c r="AA156">
        <v>496</v>
      </c>
      <c r="AB156">
        <v>1739</v>
      </c>
      <c r="AC156">
        <v>13.74436092376709</v>
      </c>
      <c r="AD156">
        <v>0</v>
      </c>
      <c r="AE156">
        <v>1.2</v>
      </c>
      <c r="AF156">
        <v>2.9</v>
      </c>
      <c r="AG156">
        <v>3.8</v>
      </c>
      <c r="AH156">
        <v>0</v>
      </c>
      <c r="AI156">
        <v>22</v>
      </c>
      <c r="AJ156">
        <v>1.1000000000000001</v>
      </c>
      <c r="AK156">
        <v>0.6</v>
      </c>
      <c r="AL156">
        <v>1.1499999999999999</v>
      </c>
      <c r="AM156">
        <v>71</v>
      </c>
      <c r="AN156">
        <v>285.60000000000002</v>
      </c>
      <c r="AO156">
        <v>47.5</v>
      </c>
      <c r="AP156">
        <v>20.3</v>
      </c>
      <c r="AQ156">
        <v>95</v>
      </c>
      <c r="AR156">
        <v>65</v>
      </c>
      <c r="AS156">
        <v>346</v>
      </c>
      <c r="AT156">
        <v>3.5</v>
      </c>
      <c r="AU156">
        <v>6267</v>
      </c>
      <c r="AV156" s="48">
        <v>9809.8050797401065</v>
      </c>
      <c r="AW156" s="48">
        <v>10077.764277035238</v>
      </c>
      <c r="AX156">
        <v>1</v>
      </c>
      <c r="AY156">
        <v>66.423599243164063</v>
      </c>
      <c r="AZ156">
        <v>0</v>
      </c>
      <c r="BA156">
        <v>0</v>
      </c>
      <c r="BB156">
        <v>0</v>
      </c>
      <c r="BC156">
        <v>0</v>
      </c>
      <c r="BD156">
        <v>1</v>
      </c>
      <c r="BE156">
        <v>89.619377136230469</v>
      </c>
      <c r="BF156">
        <v>98.29931640625</v>
      </c>
      <c r="BG156">
        <v>1280.0982666015625</v>
      </c>
      <c r="BH156">
        <v>12637.990234375</v>
      </c>
      <c r="BI156">
        <v>13766.134765625</v>
      </c>
      <c r="BJ156">
        <v>2.9322171211242676</v>
      </c>
      <c r="BK156">
        <v>2.7690093517303467</v>
      </c>
      <c r="BL156">
        <v>29.268293380737305</v>
      </c>
      <c r="BM156">
        <v>1.1764706373214722</v>
      </c>
      <c r="BN156">
        <v>183.19999694824219</v>
      </c>
      <c r="BO156">
        <v>-2.2778149247169495</v>
      </c>
      <c r="BP156">
        <v>22699.84375</v>
      </c>
      <c r="BQ156">
        <v>38.357196807861328</v>
      </c>
      <c r="BS156">
        <v>0.63581937551498413</v>
      </c>
      <c r="BT156">
        <v>0.18264840543270111</v>
      </c>
      <c r="BU156">
        <v>2.435312032699585</v>
      </c>
      <c r="BV156">
        <v>97.006599426269531</v>
      </c>
      <c r="BW156">
        <v>444.34298706054688</v>
      </c>
      <c r="BX156">
        <v>0</v>
      </c>
      <c r="BY156">
        <v>2</v>
      </c>
      <c r="BZ156">
        <v>9773.9560546875</v>
      </c>
      <c r="CA156">
        <v>8972.97265625</v>
      </c>
      <c r="CB156">
        <v>0.87265348434448242</v>
      </c>
      <c r="CC156">
        <v>7.7625570297241211</v>
      </c>
      <c r="CD156">
        <v>79.069770812988281</v>
      </c>
      <c r="CE156">
        <v>8.4967317581176758</v>
      </c>
      <c r="CF156">
        <v>20.130718231201172</v>
      </c>
      <c r="CG156">
        <v>0.52287584543228149</v>
      </c>
      <c r="CH156">
        <v>1.8300653696060181</v>
      </c>
      <c r="CI156">
        <v>10725.892578125</v>
      </c>
      <c r="CJ156" s="48">
        <v>834</v>
      </c>
      <c r="CK156" s="25">
        <f>ABS(J156-'PO_valitsin (FI)'!$D$8)</f>
        <v>6.3999977111816406</v>
      </c>
      <c r="CR156" s="67">
        <f>ABS(Q156-'PO_valitsin (FI)'!$E$8)</f>
        <v>4.5</v>
      </c>
      <c r="EN156" s="7">
        <f>ABS(BO156-'PO_valitsin (FI)'!$F$8)</f>
        <v>2.5395918488502502</v>
      </c>
      <c r="EO156" s="7">
        <f>ABS(BP156-'PO_valitsin (FI)'!$G$8)</f>
        <v>374.552734375</v>
      </c>
      <c r="ES156" s="7">
        <f>ABS(BT156-'PO_valitsin (FI)'!$H$8)</f>
        <v>5.5154860019683838E-3</v>
      </c>
      <c r="FI156" s="7">
        <f>ABS(CJ156-'PO_valitsin (FI)'!$J$8)</f>
        <v>1097</v>
      </c>
      <c r="FJ156" s="3">
        <f>IF($B156='PO_valitsin (FI)'!$C$8,100000,PO!CK156/PO!J$297*'PO_valitsin (FI)'!D$5)</f>
        <v>0.29292107325612993</v>
      </c>
      <c r="FQ156" s="3">
        <f>IF($B156='PO_valitsin (FI)'!$C$8,100000,PO!CR156/PO!Q$297*'PO_valitsin (FI)'!E$5)</f>
        <v>2.1283287605894846E-2</v>
      </c>
      <c r="HM156" s="3">
        <f>IF($B156='PO_valitsin (FI)'!$C$8,100000,PO!EN156/PO!BO$297*'PO_valitsin (FI)'!F$5)</f>
        <v>0.21054348954490928</v>
      </c>
      <c r="HN156" s="3">
        <f>IF($B156='PO_valitsin (FI)'!$C$8,100000,PO!EO156/PO!BP$297*'PO_valitsin (FI)'!G$5)</f>
        <v>1.3248077291759586E-2</v>
      </c>
      <c r="HR156" s="3">
        <f>IF($B156='PO_valitsin (FI)'!$C$8,100000,PO!ES156/PO!BT$297*'PO_valitsin (FI)'!H$5)</f>
        <v>8.2353699002561459E-4</v>
      </c>
      <c r="IF156" s="3">
        <f>IF($B156='PO_valitsin (FI)'!$C$8,100000,PO!FG156/PO!CH$297*'PO_valitsin (FI)'!I$5)</f>
        <v>0</v>
      </c>
      <c r="IH156" s="3">
        <f>IF($B156='PO_valitsin (FI)'!$C$8,100000,PO!FI156/PO!CJ$297*'PO_valitsin (FI)'!J$5)</f>
        <v>0.10695359602639971</v>
      </c>
      <c r="II156" s="49">
        <f t="shared" si="8"/>
        <v>0.64577307611511903</v>
      </c>
      <c r="IJ156" s="13">
        <f t="shared" si="9"/>
        <v>106</v>
      </c>
      <c r="IK156" s="14">
        <f t="shared" si="11"/>
        <v>1.5399999999999953E-8</v>
      </c>
      <c r="IL156" s="68" t="str">
        <f t="shared" si="10"/>
        <v>Mänttä-Vilppula</v>
      </c>
    </row>
    <row r="157" spans="1:246" x14ac:dyDescent="0.2">
      <c r="A157">
        <v>2019</v>
      </c>
      <c r="B157" t="s">
        <v>512</v>
      </c>
      <c r="C157" t="s">
        <v>513</v>
      </c>
      <c r="D157" t="s">
        <v>215</v>
      </c>
      <c r="E157" t="s">
        <v>216</v>
      </c>
      <c r="F157" t="s">
        <v>131</v>
      </c>
      <c r="G157" t="s">
        <v>132</v>
      </c>
      <c r="H157" t="s">
        <v>103</v>
      </c>
      <c r="I157" t="s">
        <v>104</v>
      </c>
      <c r="J157">
        <v>51.900001525878906</v>
      </c>
      <c r="K157">
        <v>980.9000244140625</v>
      </c>
      <c r="L157">
        <v>190.5</v>
      </c>
      <c r="M157">
        <v>5791</v>
      </c>
      <c r="N157">
        <v>5.9000000953674316</v>
      </c>
      <c r="O157">
        <v>-2.2000000476837158</v>
      </c>
      <c r="P157">
        <v>-69</v>
      </c>
      <c r="Q157">
        <v>63.400000000000006</v>
      </c>
      <c r="R157">
        <v>11.200000000000001</v>
      </c>
      <c r="S157">
        <v>313</v>
      </c>
      <c r="T157">
        <v>0</v>
      </c>
      <c r="U157">
        <v>3594.5</v>
      </c>
      <c r="V157">
        <v>11.04</v>
      </c>
      <c r="W157">
        <v>625</v>
      </c>
      <c r="X157">
        <v>792</v>
      </c>
      <c r="Y157">
        <v>646</v>
      </c>
      <c r="Z157">
        <v>983</v>
      </c>
      <c r="AA157">
        <v>908</v>
      </c>
      <c r="AB157">
        <v>948</v>
      </c>
      <c r="AC157">
        <v>12.904109954833984</v>
      </c>
      <c r="AD157">
        <v>0</v>
      </c>
      <c r="AE157">
        <v>0</v>
      </c>
      <c r="AF157">
        <v>3.5</v>
      </c>
      <c r="AG157">
        <v>4.3</v>
      </c>
      <c r="AH157">
        <v>0</v>
      </c>
      <c r="AI157">
        <v>19.75</v>
      </c>
      <c r="AJ157">
        <v>1.1000000000000001</v>
      </c>
      <c r="AK157">
        <v>0.55000000000000004</v>
      </c>
      <c r="AL157">
        <v>1.1499999999999999</v>
      </c>
      <c r="AM157">
        <v>65.7</v>
      </c>
      <c r="AN157">
        <v>281.7</v>
      </c>
      <c r="AO157">
        <v>43.1</v>
      </c>
      <c r="AP157">
        <v>21</v>
      </c>
      <c r="AQ157">
        <v>77</v>
      </c>
      <c r="AR157">
        <v>73</v>
      </c>
      <c r="AS157">
        <v>656</v>
      </c>
      <c r="AT157">
        <v>1.833</v>
      </c>
      <c r="AU157">
        <v>5655</v>
      </c>
      <c r="AV157" s="48">
        <v>10824.868393782383</v>
      </c>
      <c r="AW157" s="48">
        <v>10997.844827586207</v>
      </c>
      <c r="AX157">
        <v>1</v>
      </c>
      <c r="AY157">
        <v>81.03240966796875</v>
      </c>
      <c r="AZ157">
        <v>0</v>
      </c>
      <c r="BA157">
        <v>0</v>
      </c>
      <c r="BB157">
        <v>0</v>
      </c>
      <c r="BC157">
        <v>0</v>
      </c>
      <c r="BD157">
        <v>1</v>
      </c>
      <c r="BE157">
        <v>94.339622497558594</v>
      </c>
      <c r="BF157">
        <v>100</v>
      </c>
      <c r="BG157">
        <v>794.3548583984375</v>
      </c>
      <c r="BH157">
        <v>9887.3173828125</v>
      </c>
      <c r="BI157">
        <v>11832.8671875</v>
      </c>
      <c r="BJ157">
        <v>2.8136074542999268</v>
      </c>
      <c r="BK157">
        <v>2.5219037532806396</v>
      </c>
      <c r="BL157">
        <v>34.328357696533203</v>
      </c>
      <c r="BM157">
        <v>19.565217971801758</v>
      </c>
      <c r="BN157">
        <v>171.66667175292969</v>
      </c>
      <c r="BO157">
        <v>-2.5109269857406615</v>
      </c>
      <c r="BP157">
        <v>21685.095703125</v>
      </c>
      <c r="BQ157">
        <v>46.302658081054688</v>
      </c>
      <c r="BS157">
        <v>0.62182694673538208</v>
      </c>
      <c r="BT157">
        <v>0.20721809566020966</v>
      </c>
      <c r="BU157">
        <v>2.1585218906402588</v>
      </c>
      <c r="BV157">
        <v>142.63511657714844</v>
      </c>
      <c r="BW157">
        <v>315.48956298828125</v>
      </c>
      <c r="BX157">
        <v>0</v>
      </c>
      <c r="BY157">
        <v>1</v>
      </c>
      <c r="BZ157">
        <v>7774.193359375</v>
      </c>
      <c r="CA157">
        <v>6495.9677734375</v>
      </c>
      <c r="CB157">
        <v>0.94974958896636963</v>
      </c>
      <c r="CC157">
        <v>7.3217062950134277</v>
      </c>
      <c r="CD157">
        <v>70.909088134765625</v>
      </c>
      <c r="CE157">
        <v>8.4905662536621094</v>
      </c>
      <c r="CF157">
        <v>11.792452812194824</v>
      </c>
      <c r="CG157">
        <v>0</v>
      </c>
      <c r="CH157">
        <v>1.4150943756103516</v>
      </c>
      <c r="CI157">
        <v>11968.7841796875</v>
      </c>
      <c r="CJ157" s="48">
        <v>460</v>
      </c>
      <c r="CK157" s="25">
        <f>ABS(J157-'PO_valitsin (FI)'!$D$8)</f>
        <v>7.7000007629394531</v>
      </c>
      <c r="CR157" s="67">
        <f>ABS(Q157-'PO_valitsin (FI)'!$E$8)</f>
        <v>24.400000000000006</v>
      </c>
      <c r="EN157" s="7">
        <f>ABS(BO157-'PO_valitsin (FI)'!$F$8)</f>
        <v>2.7727039098739623</v>
      </c>
      <c r="EO157" s="7">
        <f>ABS(BP157-'PO_valitsin (FI)'!$G$8)</f>
        <v>1389.30078125</v>
      </c>
      <c r="ES157" s="7">
        <f>ABS(BT157-'PO_valitsin (FI)'!$H$8)</f>
        <v>1.9054204225540161E-2</v>
      </c>
      <c r="FI157" s="7">
        <f>ABS(CJ157-'PO_valitsin (FI)'!$J$8)</f>
        <v>1471</v>
      </c>
      <c r="FJ157" s="3">
        <f>IF($B157='PO_valitsin (FI)'!$C$8,100000,PO!CK157/PO!J$297*'PO_valitsin (FI)'!D$5)</f>
        <v>0.35242082721570367</v>
      </c>
      <c r="FQ157" s="3">
        <f>IF($B157='PO_valitsin (FI)'!$C$8,100000,PO!CR157/PO!Q$297*'PO_valitsin (FI)'!E$5)</f>
        <v>0.11540271501862986</v>
      </c>
      <c r="HM157" s="3">
        <f>IF($B157='PO_valitsin (FI)'!$C$8,100000,PO!EN157/PO!BO$297*'PO_valitsin (FI)'!F$5)</f>
        <v>0.22986951896383276</v>
      </c>
      <c r="HN157" s="3">
        <f>IF($B157='PO_valitsin (FI)'!$C$8,100000,PO!EO157/PO!BP$297*'PO_valitsin (FI)'!G$5)</f>
        <v>4.9140114174348631E-2</v>
      </c>
      <c r="HR157" s="3">
        <f>IF($B157='PO_valitsin (FI)'!$C$8,100000,PO!ES157/PO!BT$297*'PO_valitsin (FI)'!H$5)</f>
        <v>2.8450515493348249E-3</v>
      </c>
      <c r="IF157" s="3">
        <f>IF($B157='PO_valitsin (FI)'!$C$8,100000,PO!FG157/PO!CH$297*'PO_valitsin (FI)'!I$5)</f>
        <v>0</v>
      </c>
      <c r="IH157" s="3">
        <f>IF($B157='PO_valitsin (FI)'!$C$8,100000,PO!FI157/PO!CJ$297*'PO_valitsin (FI)'!J$5)</f>
        <v>0.14341726504542751</v>
      </c>
      <c r="II157" s="49">
        <f t="shared" si="8"/>
        <v>0.89309550746727717</v>
      </c>
      <c r="IJ157" s="13">
        <f t="shared" si="9"/>
        <v>166</v>
      </c>
      <c r="IK157" s="14">
        <f t="shared" si="11"/>
        <v>1.5499999999999954E-8</v>
      </c>
      <c r="IL157" s="68" t="str">
        <f t="shared" si="10"/>
        <v>Mäntyharju</v>
      </c>
    </row>
    <row r="158" spans="1:246" x14ac:dyDescent="0.2">
      <c r="A158">
        <v>2019</v>
      </c>
      <c r="B158" t="s">
        <v>514</v>
      </c>
      <c r="C158" t="s">
        <v>515</v>
      </c>
      <c r="D158" t="s">
        <v>298</v>
      </c>
      <c r="E158" t="s">
        <v>299</v>
      </c>
      <c r="F158" t="s">
        <v>125</v>
      </c>
      <c r="G158" t="s">
        <v>126</v>
      </c>
      <c r="H158" t="s">
        <v>89</v>
      </c>
      <c r="I158" t="s">
        <v>90</v>
      </c>
      <c r="J158">
        <v>46</v>
      </c>
      <c r="K158">
        <v>312.45999145507813</v>
      </c>
      <c r="L158">
        <v>130.89999389648438</v>
      </c>
      <c r="M158">
        <v>19314</v>
      </c>
      <c r="N158">
        <v>61.799999237060547</v>
      </c>
      <c r="O158">
        <v>0.40000000596046448</v>
      </c>
      <c r="P158">
        <v>125</v>
      </c>
      <c r="Q158">
        <v>85.4</v>
      </c>
      <c r="R158">
        <v>7.5</v>
      </c>
      <c r="S158">
        <v>105</v>
      </c>
      <c r="T158">
        <v>0</v>
      </c>
      <c r="U158">
        <v>4700.1000000000004</v>
      </c>
      <c r="V158">
        <v>12.51</v>
      </c>
      <c r="W158">
        <v>429</v>
      </c>
      <c r="X158">
        <v>6</v>
      </c>
      <c r="Y158">
        <v>571</v>
      </c>
      <c r="Z158">
        <v>375</v>
      </c>
      <c r="AA158">
        <v>679</v>
      </c>
      <c r="AB158">
        <v>1609</v>
      </c>
      <c r="AC158">
        <v>18.290155410766602</v>
      </c>
      <c r="AD158">
        <v>0</v>
      </c>
      <c r="AE158">
        <v>1</v>
      </c>
      <c r="AF158">
        <v>1</v>
      </c>
      <c r="AG158">
        <v>5</v>
      </c>
      <c r="AH158">
        <v>1</v>
      </c>
      <c r="AI158">
        <v>19</v>
      </c>
      <c r="AJ158">
        <v>1.05</v>
      </c>
      <c r="AK158">
        <v>0.45</v>
      </c>
      <c r="AL158">
        <v>1.35</v>
      </c>
      <c r="AM158">
        <v>78.900000000000006</v>
      </c>
      <c r="AN158">
        <v>389</v>
      </c>
      <c r="AO158">
        <v>40.700000000000003</v>
      </c>
      <c r="AP158">
        <v>34.799999999999997</v>
      </c>
      <c r="AQ158">
        <v>41</v>
      </c>
      <c r="AR158">
        <v>26</v>
      </c>
      <c r="AS158">
        <v>499</v>
      </c>
      <c r="AT158">
        <v>4.5</v>
      </c>
      <c r="AU158">
        <v>4209</v>
      </c>
      <c r="AV158" s="48">
        <v>8694.5413119679524</v>
      </c>
      <c r="AW158" s="48">
        <v>9001.7717033662357</v>
      </c>
      <c r="AX158">
        <v>1</v>
      </c>
      <c r="AY158">
        <v>13.803840637207031</v>
      </c>
      <c r="AZ158">
        <v>0</v>
      </c>
      <c r="BA158">
        <v>1</v>
      </c>
      <c r="BB158">
        <v>0</v>
      </c>
      <c r="BC158">
        <v>1</v>
      </c>
      <c r="BD158">
        <v>1</v>
      </c>
      <c r="BE158">
        <v>92.92803955078125</v>
      </c>
      <c r="BF158">
        <v>97.108436584472656</v>
      </c>
      <c r="BG158">
        <v>1034.347412109375</v>
      </c>
      <c r="BH158">
        <v>11721.5244140625</v>
      </c>
      <c r="BI158">
        <v>13117.0625</v>
      </c>
      <c r="BJ158">
        <v>4.1627368927001953</v>
      </c>
      <c r="BK158">
        <v>-6.9503273963928223</v>
      </c>
      <c r="BL158">
        <v>23.130434036254883</v>
      </c>
      <c r="BM158">
        <v>11.363636016845703</v>
      </c>
      <c r="BN158">
        <v>197.19999694824219</v>
      </c>
      <c r="BO158">
        <v>-0.62138286530971532</v>
      </c>
      <c r="BP158">
        <v>27506.033203125</v>
      </c>
      <c r="BQ158">
        <v>14.542082786560059</v>
      </c>
      <c r="BS158">
        <v>0.62022370100021362</v>
      </c>
      <c r="BT158">
        <v>1.3047530651092529</v>
      </c>
      <c r="BU158">
        <v>2.6819922924041748</v>
      </c>
      <c r="BV158">
        <v>123.58910369873047</v>
      </c>
      <c r="BW158">
        <v>501.91571044921875</v>
      </c>
      <c r="BX158">
        <v>0</v>
      </c>
      <c r="BY158">
        <v>1</v>
      </c>
      <c r="BZ158">
        <v>10349.3623046875</v>
      </c>
      <c r="CA158">
        <v>9248.2822265625</v>
      </c>
      <c r="CB158">
        <v>1.0148079395294189</v>
      </c>
      <c r="CC158">
        <v>9.2420005798339844</v>
      </c>
      <c r="CD158">
        <v>93.877548217773438</v>
      </c>
      <c r="CE158">
        <v>10.308123588562012</v>
      </c>
      <c r="CF158">
        <v>15.406162261962891</v>
      </c>
      <c r="CG158">
        <v>0.39215686917304993</v>
      </c>
      <c r="CH158">
        <v>2.5210084915161133</v>
      </c>
      <c r="CI158">
        <v>9810.3681640625</v>
      </c>
      <c r="CJ158" s="48">
        <v>1976</v>
      </c>
      <c r="CK158" s="25">
        <f>ABS(J158-'PO_valitsin (FI)'!$D$8)</f>
        <v>1.7999992370605469</v>
      </c>
      <c r="CR158" s="67">
        <f>ABS(Q158-'PO_valitsin (FI)'!$E$8)</f>
        <v>2.4000000000000057</v>
      </c>
      <c r="EN158" s="7">
        <f>ABS(BO158-'PO_valitsin (FI)'!$F$8)</f>
        <v>0.8831597894430161</v>
      </c>
      <c r="EO158" s="7">
        <f>ABS(BP158-'PO_valitsin (FI)'!$G$8)</f>
        <v>4431.63671875</v>
      </c>
      <c r="ES158" s="7">
        <f>ABS(BT158-'PO_valitsin (FI)'!$H$8)</f>
        <v>1.1165891736745834</v>
      </c>
      <c r="FI158" s="7">
        <f>ABS(CJ158-'PO_valitsin (FI)'!$J$8)</f>
        <v>45</v>
      </c>
      <c r="FJ158" s="3">
        <f>IF($B158='PO_valitsin (FI)'!$C$8,100000,PO!CK158/PO!J$297*'PO_valitsin (FI)'!D$5)</f>
        <v>8.2384046397204438E-2</v>
      </c>
      <c r="FQ158" s="3">
        <f>IF($B158='PO_valitsin (FI)'!$C$8,100000,PO!CR158/PO!Q$297*'PO_valitsin (FI)'!E$5)</f>
        <v>1.1351086723143946E-2</v>
      </c>
      <c r="HM158" s="3">
        <f>IF($B158='PO_valitsin (FI)'!$C$8,100000,PO!EN158/PO!BO$297*'PO_valitsin (FI)'!F$5)</f>
        <v>7.32178849838655E-2</v>
      </c>
      <c r="HN158" s="3">
        <f>IF($B158='PO_valitsin (FI)'!$C$8,100000,PO!EO158/PO!BP$297*'PO_valitsin (FI)'!G$5)</f>
        <v>0.15674873092828381</v>
      </c>
      <c r="HR158" s="3">
        <f>IF($B158='PO_valitsin (FI)'!$C$8,100000,PO!ES158/PO!BT$297*'PO_valitsin (FI)'!H$5)</f>
        <v>0.16672193290944476</v>
      </c>
      <c r="IF158" s="3">
        <f>IF($B158='PO_valitsin (FI)'!$C$8,100000,PO!FG158/PO!CH$297*'PO_valitsin (FI)'!I$5)</f>
        <v>0</v>
      </c>
      <c r="IH158" s="3">
        <f>IF($B158='PO_valitsin (FI)'!$C$8,100000,PO!FI158/PO!CJ$297*'PO_valitsin (FI)'!J$5)</f>
        <v>4.3873398552306169E-3</v>
      </c>
      <c r="II158" s="49">
        <f t="shared" si="8"/>
        <v>0.49481103739717308</v>
      </c>
      <c r="IJ158" s="13">
        <f t="shared" si="9"/>
        <v>60</v>
      </c>
      <c r="IK158" s="14">
        <f t="shared" si="11"/>
        <v>1.5599999999999954E-8</v>
      </c>
      <c r="IL158" s="68" t="str">
        <f t="shared" si="10"/>
        <v>Naantali</v>
      </c>
    </row>
    <row r="159" spans="1:246" x14ac:dyDescent="0.2">
      <c r="A159">
        <v>2019</v>
      </c>
      <c r="B159" t="s">
        <v>516</v>
      </c>
      <c r="C159" t="s">
        <v>517</v>
      </c>
      <c r="D159" t="s">
        <v>195</v>
      </c>
      <c r="E159" t="s">
        <v>196</v>
      </c>
      <c r="F159" t="s">
        <v>149</v>
      </c>
      <c r="G159" t="s">
        <v>150</v>
      </c>
      <c r="H159" t="s">
        <v>103</v>
      </c>
      <c r="I159" t="s">
        <v>104</v>
      </c>
      <c r="J159">
        <v>46.599998474121094</v>
      </c>
      <c r="K159">
        <v>182.89999389648438</v>
      </c>
      <c r="L159">
        <v>160.5</v>
      </c>
      <c r="M159">
        <v>5329</v>
      </c>
      <c r="N159">
        <v>29.100000381469727</v>
      </c>
      <c r="O159">
        <v>-2</v>
      </c>
      <c r="P159">
        <v>-82</v>
      </c>
      <c r="Q159">
        <v>75.2</v>
      </c>
      <c r="R159">
        <v>9.4</v>
      </c>
      <c r="S159">
        <v>93</v>
      </c>
      <c r="T159">
        <v>0</v>
      </c>
      <c r="U159">
        <v>3646.1</v>
      </c>
      <c r="V159">
        <v>10.29</v>
      </c>
      <c r="W159">
        <v>768</v>
      </c>
      <c r="X159">
        <v>250</v>
      </c>
      <c r="Y159">
        <v>500</v>
      </c>
      <c r="Z159">
        <v>231</v>
      </c>
      <c r="AA159">
        <v>484</v>
      </c>
      <c r="AB159">
        <v>1284</v>
      </c>
      <c r="AC159">
        <v>18.745761871337891</v>
      </c>
      <c r="AD159">
        <v>0</v>
      </c>
      <c r="AE159">
        <v>0</v>
      </c>
      <c r="AF159">
        <v>0</v>
      </c>
      <c r="AG159">
        <v>5.5</v>
      </c>
      <c r="AH159">
        <v>0</v>
      </c>
      <c r="AI159">
        <v>21.25</v>
      </c>
      <c r="AJ159">
        <v>1.05</v>
      </c>
      <c r="AK159">
        <v>0.5</v>
      </c>
      <c r="AL159">
        <v>1.03</v>
      </c>
      <c r="AM159">
        <v>60</v>
      </c>
      <c r="AN159">
        <v>311.2</v>
      </c>
      <c r="AO159">
        <v>45.3</v>
      </c>
      <c r="AP159">
        <v>23.6</v>
      </c>
      <c r="AQ159">
        <v>24</v>
      </c>
      <c r="AR159">
        <v>18</v>
      </c>
      <c r="AS159">
        <v>372</v>
      </c>
      <c r="AT159">
        <v>2.6669999999999998</v>
      </c>
      <c r="AU159">
        <v>6649</v>
      </c>
      <c r="AV159" s="48">
        <v>9309.8591549295779</v>
      </c>
      <c r="AW159" s="48">
        <v>9226.211849192101</v>
      </c>
      <c r="AX159">
        <v>1</v>
      </c>
      <c r="AY159">
        <v>94.926094055175781</v>
      </c>
      <c r="AZ159">
        <v>0</v>
      </c>
      <c r="BA159">
        <v>0</v>
      </c>
      <c r="BB159">
        <v>0</v>
      </c>
      <c r="BC159">
        <v>0</v>
      </c>
      <c r="BD159">
        <v>1</v>
      </c>
      <c r="BE159">
        <v>76.073616027832031</v>
      </c>
      <c r="BF159">
        <v>100</v>
      </c>
      <c r="BG159">
        <v>614.8148193359375</v>
      </c>
      <c r="BH159">
        <v>13006.1728515625</v>
      </c>
      <c r="BI159">
        <v>14308.6416015625</v>
      </c>
      <c r="BJ159">
        <v>3.0399699211120605</v>
      </c>
      <c r="BK159">
        <v>-4.7423057556152344</v>
      </c>
      <c r="BL159">
        <v>19.230770111083984</v>
      </c>
      <c r="BM159">
        <v>-3.3898305892944336</v>
      </c>
      <c r="BN159">
        <v>103.5</v>
      </c>
      <c r="BO159">
        <v>-2.4747824668884277</v>
      </c>
      <c r="BP159">
        <v>22668.384765625</v>
      </c>
      <c r="BQ159">
        <v>36.261451721191406</v>
      </c>
      <c r="BS159">
        <v>0.69769185781478882</v>
      </c>
      <c r="BT159">
        <v>0.50666165351867676</v>
      </c>
      <c r="BU159">
        <v>1.688872218132019</v>
      </c>
      <c r="BV159">
        <v>53.856258392333984</v>
      </c>
      <c r="BW159">
        <v>307.374755859375</v>
      </c>
      <c r="BX159">
        <v>0</v>
      </c>
      <c r="BY159">
        <v>1</v>
      </c>
      <c r="BZ159">
        <v>8585.185546875</v>
      </c>
      <c r="CA159">
        <v>7803.70361328125</v>
      </c>
      <c r="CB159">
        <v>1.0696190595626831</v>
      </c>
      <c r="CC159">
        <v>9.3826236724853516</v>
      </c>
      <c r="CD159">
        <v>119.29824829101563</v>
      </c>
      <c r="CE159">
        <v>12.800000190734863</v>
      </c>
      <c r="CF159">
        <v>12</v>
      </c>
      <c r="CG159">
        <v>0</v>
      </c>
      <c r="CH159">
        <v>1.6000000238418579</v>
      </c>
      <c r="CI159">
        <v>9902.1103515625</v>
      </c>
      <c r="CJ159" s="48">
        <v>564</v>
      </c>
      <c r="CK159" s="25">
        <f>ABS(J159-'PO_valitsin (FI)'!$D$8)</f>
        <v>2.3999977111816406</v>
      </c>
      <c r="CR159" s="67">
        <f>ABS(Q159-'PO_valitsin (FI)'!$E$8)</f>
        <v>12.600000000000009</v>
      </c>
      <c r="EN159" s="7">
        <f>ABS(BO159-'PO_valitsin (FI)'!$F$8)</f>
        <v>2.7365593910217285</v>
      </c>
      <c r="EO159" s="7">
        <f>ABS(BP159-'PO_valitsin (FI)'!$G$8)</f>
        <v>406.01171875</v>
      </c>
      <c r="ES159" s="7">
        <f>ABS(BT159-'PO_valitsin (FI)'!$H$8)</f>
        <v>0.31849776208400726</v>
      </c>
      <c r="FI159" s="7">
        <f>ABS(CJ159-'PO_valitsin (FI)'!$J$8)</f>
        <v>1367</v>
      </c>
      <c r="FJ159" s="3">
        <f>IF($B159='PO_valitsin (FI)'!$C$8,100000,PO!CK159/PO!J$297*'PO_valitsin (FI)'!D$5)</f>
        <v>0.10984533699806337</v>
      </c>
      <c r="FQ159" s="3">
        <f>IF($B159='PO_valitsin (FI)'!$C$8,100000,PO!CR159/PO!Q$297*'PO_valitsin (FI)'!E$5)</f>
        <v>5.9593205296505615E-2</v>
      </c>
      <c r="HM159" s="3">
        <f>IF($B159='PO_valitsin (FI)'!$C$8,100000,PO!EN159/PO!BO$297*'PO_valitsin (FI)'!F$5)</f>
        <v>0.22687297716499358</v>
      </c>
      <c r="HN159" s="3">
        <f>IF($B159='PO_valitsin (FI)'!$C$8,100000,PO!EO159/PO!BP$297*'PO_valitsin (FI)'!G$5)</f>
        <v>1.4360793922211382E-2</v>
      </c>
      <c r="HR159" s="3">
        <f>IF($B159='PO_valitsin (FI)'!$C$8,100000,PO!ES159/PO!BT$297*'PO_valitsin (FI)'!H$5)</f>
        <v>4.7556042789873652E-2</v>
      </c>
      <c r="IF159" s="3">
        <f>IF($B159='PO_valitsin (FI)'!$C$8,100000,PO!FG159/PO!CH$297*'PO_valitsin (FI)'!I$5)</f>
        <v>0</v>
      </c>
      <c r="IH159" s="3">
        <f>IF($B159='PO_valitsin (FI)'!$C$8,100000,PO!FI159/PO!CJ$297*'PO_valitsin (FI)'!J$5)</f>
        <v>0.13327763515778343</v>
      </c>
      <c r="II159" s="49">
        <f t="shared" si="8"/>
        <v>0.59150600702943101</v>
      </c>
      <c r="IJ159" s="13">
        <f t="shared" si="9"/>
        <v>94</v>
      </c>
      <c r="IK159" s="14">
        <f t="shared" si="11"/>
        <v>1.5699999999999955E-8</v>
      </c>
      <c r="IL159" s="68" t="str">
        <f t="shared" si="10"/>
        <v>Nakkila</v>
      </c>
    </row>
    <row r="160" spans="1:246" x14ac:dyDescent="0.2">
      <c r="A160">
        <v>2019</v>
      </c>
      <c r="B160" t="s">
        <v>518</v>
      </c>
      <c r="C160" t="s">
        <v>519</v>
      </c>
      <c r="D160" t="s">
        <v>162</v>
      </c>
      <c r="E160" t="s">
        <v>163</v>
      </c>
      <c r="F160" t="s">
        <v>101</v>
      </c>
      <c r="G160" t="s">
        <v>102</v>
      </c>
      <c r="H160" t="s">
        <v>89</v>
      </c>
      <c r="I160" t="s">
        <v>90</v>
      </c>
      <c r="J160">
        <v>40.400001525878906</v>
      </c>
      <c r="K160">
        <v>527.84002685546875</v>
      </c>
      <c r="L160">
        <v>167.10000610351563</v>
      </c>
      <c r="M160">
        <v>10639</v>
      </c>
      <c r="N160">
        <v>20.200000762939453</v>
      </c>
      <c r="O160">
        <v>-0.89999997615814209</v>
      </c>
      <c r="P160">
        <v>-111</v>
      </c>
      <c r="Q160">
        <v>65.5</v>
      </c>
      <c r="R160">
        <v>8.3000000000000007</v>
      </c>
      <c r="S160">
        <v>230</v>
      </c>
      <c r="T160">
        <v>0</v>
      </c>
      <c r="U160">
        <v>3080.1</v>
      </c>
      <c r="V160">
        <v>11.72</v>
      </c>
      <c r="W160">
        <v>481</v>
      </c>
      <c r="X160">
        <v>464</v>
      </c>
      <c r="Y160">
        <v>659</v>
      </c>
      <c r="Z160">
        <v>322</v>
      </c>
      <c r="AA160">
        <v>476</v>
      </c>
      <c r="AB160">
        <v>1035</v>
      </c>
      <c r="AC160">
        <v>18.390909194946289</v>
      </c>
      <c r="AD160">
        <v>0</v>
      </c>
      <c r="AE160">
        <v>1.1000000000000001</v>
      </c>
      <c r="AF160">
        <v>1.2</v>
      </c>
      <c r="AG160">
        <v>7.1</v>
      </c>
      <c r="AH160">
        <v>0</v>
      </c>
      <c r="AI160">
        <v>22</v>
      </c>
      <c r="AJ160">
        <v>1</v>
      </c>
      <c r="AK160">
        <v>0.65</v>
      </c>
      <c r="AL160">
        <v>1</v>
      </c>
      <c r="AM160">
        <v>48.2</v>
      </c>
      <c r="AN160">
        <v>308.10000000000002</v>
      </c>
      <c r="AO160">
        <v>52.2</v>
      </c>
      <c r="AP160">
        <v>18.7</v>
      </c>
      <c r="AQ160">
        <v>128</v>
      </c>
      <c r="AR160">
        <v>115</v>
      </c>
      <c r="AS160">
        <v>859</v>
      </c>
      <c r="AT160">
        <v>2.6669999999999998</v>
      </c>
      <c r="AU160">
        <v>6841</v>
      </c>
      <c r="AV160" s="48">
        <v>8280.0126702565722</v>
      </c>
      <c r="AW160" s="48">
        <v>8023.9068889587925</v>
      </c>
      <c r="AX160">
        <v>0</v>
      </c>
      <c r="AY160">
        <v>123.37000274658203</v>
      </c>
      <c r="AZ160">
        <v>0</v>
      </c>
      <c r="BA160">
        <v>0</v>
      </c>
      <c r="BB160">
        <v>0</v>
      </c>
      <c r="BC160">
        <v>0</v>
      </c>
      <c r="BD160">
        <v>1</v>
      </c>
      <c r="BE160">
        <v>81.455398559570313</v>
      </c>
      <c r="BF160">
        <v>88.381744384765625</v>
      </c>
      <c r="BG160">
        <v>283.63229370117188</v>
      </c>
      <c r="BH160">
        <v>11192.1552734375</v>
      </c>
      <c r="BI160">
        <v>13178.4609375</v>
      </c>
      <c r="BJ160">
        <v>4.0412068367004395</v>
      </c>
      <c r="BK160">
        <v>0.58393120765686035</v>
      </c>
      <c r="BL160">
        <v>25.65217399597168</v>
      </c>
      <c r="BM160">
        <v>-0.56497174501419067</v>
      </c>
      <c r="BN160">
        <v>138.16667175292969</v>
      </c>
      <c r="BO160">
        <v>0.67568621486425395</v>
      </c>
      <c r="BP160">
        <v>19368.677734375</v>
      </c>
      <c r="BQ160">
        <v>53.222671508789063</v>
      </c>
      <c r="BS160">
        <v>0.58294951915740967</v>
      </c>
      <c r="BT160">
        <v>5.6396279484033585E-2</v>
      </c>
      <c r="BU160">
        <v>0.9963342547416687</v>
      </c>
      <c r="BV160">
        <v>93.241844177246094</v>
      </c>
      <c r="BW160">
        <v>236.95835876464844</v>
      </c>
      <c r="BX160">
        <v>0</v>
      </c>
      <c r="BY160">
        <v>2</v>
      </c>
      <c r="BZ160">
        <v>6352.01806640625</v>
      </c>
      <c r="CA160">
        <v>5394.61865234375</v>
      </c>
      <c r="CB160">
        <v>1.6542907953262329</v>
      </c>
      <c r="CC160">
        <v>13.986276626586914</v>
      </c>
      <c r="CD160">
        <v>56.818180084228516</v>
      </c>
      <c r="CE160">
        <v>6.5860214233398438</v>
      </c>
      <c r="CF160">
        <v>9.9462366104125977</v>
      </c>
      <c r="CG160">
        <v>0.20161290466785431</v>
      </c>
      <c r="CH160">
        <v>1.545698881149292</v>
      </c>
      <c r="CI160">
        <v>8766.0654296875</v>
      </c>
      <c r="CJ160" s="48">
        <v>1589</v>
      </c>
      <c r="CK160" s="25">
        <f>ABS(J160-'PO_valitsin (FI)'!$D$8)</f>
        <v>3.7999992370605469</v>
      </c>
      <c r="CR160" s="67">
        <f>ABS(Q160-'PO_valitsin (FI)'!$E$8)</f>
        <v>22.300000000000011</v>
      </c>
      <c r="EN160" s="7">
        <f>ABS(BO160-'PO_valitsin (FI)'!$F$8)</f>
        <v>0.41390929073095317</v>
      </c>
      <c r="EO160" s="7">
        <f>ABS(BP160-'PO_valitsin (FI)'!$G$8)</f>
        <v>3705.71875</v>
      </c>
      <c r="ES160" s="7">
        <f>ABS(BT160-'PO_valitsin (FI)'!$H$8)</f>
        <v>0.13176761195063591</v>
      </c>
      <c r="FI160" s="7">
        <f>ABS(CJ160-'PO_valitsin (FI)'!$J$8)</f>
        <v>342</v>
      </c>
      <c r="FJ160" s="3">
        <f>IF($B160='PO_valitsin (FI)'!$C$8,100000,PO!CK160/PO!J$297*'PO_valitsin (FI)'!D$5)</f>
        <v>0.17392191452623773</v>
      </c>
      <c r="FQ160" s="3">
        <f>IF($B160='PO_valitsin (FI)'!$C$8,100000,PO!CR160/PO!Q$297*'PO_valitsin (FI)'!E$5)</f>
        <v>0.10547051413587898</v>
      </c>
      <c r="HM160" s="3">
        <f>IF($B160='PO_valitsin (FI)'!$C$8,100000,PO!EN160/PO!BO$297*'PO_valitsin (FI)'!F$5)</f>
        <v>3.4314926024434533E-2</v>
      </c>
      <c r="HN160" s="3">
        <f>IF($B160='PO_valitsin (FI)'!$C$8,100000,PO!EO160/PO!BP$297*'PO_valitsin (FI)'!G$5)</f>
        <v>0.13107272732488034</v>
      </c>
      <c r="HR160" s="3">
        <f>IF($B160='PO_valitsin (FI)'!$C$8,100000,PO!ES160/PO!BT$297*'PO_valitsin (FI)'!H$5)</f>
        <v>1.9674694576318846E-2</v>
      </c>
      <c r="IF160" s="3">
        <f>IF($B160='PO_valitsin (FI)'!$C$8,100000,PO!FG160/PO!CH$297*'PO_valitsin (FI)'!I$5)</f>
        <v>0</v>
      </c>
      <c r="IH160" s="3">
        <f>IF($B160='PO_valitsin (FI)'!$C$8,100000,PO!FI160/PO!CJ$297*'PO_valitsin (FI)'!J$5)</f>
        <v>3.3343782899752684E-2</v>
      </c>
      <c r="II160" s="49">
        <f t="shared" si="8"/>
        <v>0.49779857528750315</v>
      </c>
      <c r="IJ160" s="13">
        <f t="shared" si="9"/>
        <v>62</v>
      </c>
      <c r="IK160" s="14">
        <f t="shared" si="11"/>
        <v>1.5799999999999956E-8</v>
      </c>
      <c r="IL160" s="68" t="str">
        <f t="shared" si="10"/>
        <v>Nivala</v>
      </c>
    </row>
    <row r="161" spans="1:246" x14ac:dyDescent="0.2">
      <c r="A161">
        <v>2019</v>
      </c>
      <c r="B161" t="s">
        <v>520</v>
      </c>
      <c r="C161" t="s">
        <v>521</v>
      </c>
      <c r="D161" t="s">
        <v>232</v>
      </c>
      <c r="E161" t="s">
        <v>233</v>
      </c>
      <c r="F161" t="s">
        <v>87</v>
      </c>
      <c r="G161" t="s">
        <v>88</v>
      </c>
      <c r="H161" t="s">
        <v>143</v>
      </c>
      <c r="I161" t="s">
        <v>144</v>
      </c>
      <c r="J161">
        <v>42</v>
      </c>
      <c r="K161">
        <v>288.29998779296875</v>
      </c>
      <c r="L161">
        <v>128.69999694824219</v>
      </c>
      <c r="M161">
        <v>33929</v>
      </c>
      <c r="N161">
        <v>117.69999694824219</v>
      </c>
      <c r="O161">
        <v>1.2000000476837158</v>
      </c>
      <c r="P161">
        <v>355</v>
      </c>
      <c r="Q161">
        <v>91.7</v>
      </c>
      <c r="R161">
        <v>7.8000000000000007</v>
      </c>
      <c r="S161">
        <v>155</v>
      </c>
      <c r="T161">
        <v>0</v>
      </c>
      <c r="U161">
        <v>4085.2</v>
      </c>
      <c r="V161">
        <v>13.28</v>
      </c>
      <c r="W161">
        <v>1261</v>
      </c>
      <c r="X161">
        <v>123</v>
      </c>
      <c r="Y161">
        <v>660</v>
      </c>
      <c r="Z161">
        <v>154</v>
      </c>
      <c r="AA161">
        <v>347</v>
      </c>
      <c r="AB161">
        <v>1844</v>
      </c>
      <c r="AC161">
        <v>18.013534545898438</v>
      </c>
      <c r="AD161">
        <v>0.4</v>
      </c>
      <c r="AE161">
        <v>0.4</v>
      </c>
      <c r="AF161">
        <v>0.5</v>
      </c>
      <c r="AG161">
        <v>5.4</v>
      </c>
      <c r="AH161">
        <v>0</v>
      </c>
      <c r="AI161">
        <v>20.5</v>
      </c>
      <c r="AJ161">
        <v>1</v>
      </c>
      <c r="AK161">
        <v>0.55000000000000004</v>
      </c>
      <c r="AL161">
        <v>1.4</v>
      </c>
      <c r="AM161">
        <v>65.7</v>
      </c>
      <c r="AN161">
        <v>369.7</v>
      </c>
      <c r="AO161">
        <v>44.5</v>
      </c>
      <c r="AP161">
        <v>30.1</v>
      </c>
      <c r="AQ161">
        <v>28</v>
      </c>
      <c r="AR161">
        <v>22</v>
      </c>
      <c r="AS161">
        <v>133</v>
      </c>
      <c r="AT161">
        <v>3.8330000000000002</v>
      </c>
      <c r="AU161">
        <v>6066</v>
      </c>
      <c r="AV161" s="48">
        <v>8420.4980842911882</v>
      </c>
      <c r="AW161" s="48">
        <v>7950.6986735532337</v>
      </c>
      <c r="AX161">
        <v>1</v>
      </c>
      <c r="AY161">
        <v>13.632208824157715</v>
      </c>
      <c r="AZ161">
        <v>0</v>
      </c>
      <c r="BA161">
        <v>0</v>
      </c>
      <c r="BB161">
        <v>0</v>
      </c>
      <c r="BC161">
        <v>0</v>
      </c>
      <c r="BD161">
        <v>1</v>
      </c>
      <c r="BE161">
        <v>95.546562194824219</v>
      </c>
      <c r="BF161">
        <v>79.677421569824219</v>
      </c>
      <c r="BG161">
        <v>992.9947509765625</v>
      </c>
      <c r="BH161">
        <v>11857.3515625</v>
      </c>
      <c r="BI161">
        <v>14782.8720703125</v>
      </c>
      <c r="BJ161">
        <v>4.4227299690246582</v>
      </c>
      <c r="BK161">
        <v>-2.6189112663269043</v>
      </c>
      <c r="BL161">
        <v>25.482233047485352</v>
      </c>
      <c r="BM161">
        <v>-3.3826639652252197</v>
      </c>
      <c r="BN161">
        <v>384.90908813476563</v>
      </c>
      <c r="BO161">
        <v>1.3489273309707641</v>
      </c>
      <c r="BP161">
        <v>24216.99609375</v>
      </c>
      <c r="BQ161">
        <v>21.865198135375977</v>
      </c>
      <c r="BS161">
        <v>0.60523444414138794</v>
      </c>
      <c r="BT161">
        <v>0.35662707686424255</v>
      </c>
      <c r="BU161">
        <v>2.6938607692718506</v>
      </c>
      <c r="BV161">
        <v>70.264373779296875</v>
      </c>
      <c r="BW161">
        <v>545.46258544921875</v>
      </c>
      <c r="BX161">
        <v>0</v>
      </c>
      <c r="BY161">
        <v>1</v>
      </c>
      <c r="BZ161">
        <v>9712.3466796875</v>
      </c>
      <c r="CA161">
        <v>7790.2802734375</v>
      </c>
      <c r="CB161">
        <v>1.3469303846359253</v>
      </c>
      <c r="CC161">
        <v>11.397329330444336</v>
      </c>
      <c r="CD161">
        <v>80.306343078613281</v>
      </c>
      <c r="CE161">
        <v>9.4129819869995117</v>
      </c>
      <c r="CF161">
        <v>11.947245597839355</v>
      </c>
      <c r="CG161">
        <v>0</v>
      </c>
      <c r="CH161">
        <v>1.8360486030578613</v>
      </c>
      <c r="CI161">
        <v>8665.0673828125</v>
      </c>
      <c r="CJ161" s="48">
        <v>4231</v>
      </c>
      <c r="CK161" s="25">
        <f>ABS(J161-'PO_valitsin (FI)'!$D$8)</f>
        <v>2.2000007629394531</v>
      </c>
      <c r="CR161" s="67">
        <f>ABS(Q161-'PO_valitsin (FI)'!$E$8)</f>
        <v>3.8999999999999915</v>
      </c>
      <c r="EN161" s="7">
        <f>ABS(BO161-'PO_valitsin (FI)'!$F$8)</f>
        <v>1.0871504068374633</v>
      </c>
      <c r="EO161" s="7">
        <f>ABS(BP161-'PO_valitsin (FI)'!$G$8)</f>
        <v>1142.599609375</v>
      </c>
      <c r="ES161" s="7">
        <f>ABS(BT161-'PO_valitsin (FI)'!$H$8)</f>
        <v>0.16846318542957306</v>
      </c>
      <c r="FI161" s="7">
        <f>ABS(CJ161-'PO_valitsin (FI)'!$J$8)</f>
        <v>2300</v>
      </c>
      <c r="FJ161" s="3">
        <f>IF($B161='PO_valitsin (FI)'!$C$8,100000,PO!CK161/PO!J$297*'PO_valitsin (FI)'!D$5)</f>
        <v>0.10069168986086215</v>
      </c>
      <c r="FQ161" s="3">
        <f>IF($B161='PO_valitsin (FI)'!$C$8,100000,PO!CR161/PO!Q$297*'PO_valitsin (FI)'!E$5)</f>
        <v>1.8445515925108829E-2</v>
      </c>
      <c r="HM161" s="3">
        <f>IF($B161='PO_valitsin (FI)'!$C$8,100000,PO!EN161/PO!BO$297*'PO_valitsin (FI)'!F$5)</f>
        <v>9.0129616859242118E-2</v>
      </c>
      <c r="HN161" s="3">
        <f>IF($B161='PO_valitsin (FI)'!$C$8,100000,PO!EO161/PO!BP$297*'PO_valitsin (FI)'!G$5)</f>
        <v>4.0414196852128666E-2</v>
      </c>
      <c r="HR161" s="3">
        <f>IF($B161='PO_valitsin (FI)'!$C$8,100000,PO!ES161/PO!BT$297*'PO_valitsin (FI)'!H$5)</f>
        <v>2.5153842219758176E-2</v>
      </c>
      <c r="IF161" s="3">
        <f>IF($B161='PO_valitsin (FI)'!$C$8,100000,PO!FG161/PO!CH$297*'PO_valitsin (FI)'!I$5)</f>
        <v>0</v>
      </c>
      <c r="IH161" s="3">
        <f>IF($B161='PO_valitsin (FI)'!$C$8,100000,PO!FI161/PO!CJ$297*'PO_valitsin (FI)'!J$5)</f>
        <v>0.22424181482289821</v>
      </c>
      <c r="II161" s="49">
        <f t="shared" si="8"/>
        <v>0.49907669243999808</v>
      </c>
      <c r="IJ161" s="13">
        <f t="shared" si="9"/>
        <v>63</v>
      </c>
      <c r="IK161" s="14">
        <f t="shared" si="11"/>
        <v>1.5899999999999957E-8</v>
      </c>
      <c r="IL161" s="68" t="str">
        <f t="shared" si="10"/>
        <v>Nokia</v>
      </c>
    </row>
    <row r="162" spans="1:246" x14ac:dyDescent="0.2">
      <c r="A162">
        <v>2019</v>
      </c>
      <c r="B162" t="s">
        <v>522</v>
      </c>
      <c r="C162" t="s">
        <v>523</v>
      </c>
      <c r="D162" t="s">
        <v>298</v>
      </c>
      <c r="E162" t="s">
        <v>299</v>
      </c>
      <c r="F162" t="s">
        <v>125</v>
      </c>
      <c r="G162" t="s">
        <v>126</v>
      </c>
      <c r="H162" t="s">
        <v>103</v>
      </c>
      <c r="I162" t="s">
        <v>104</v>
      </c>
      <c r="J162">
        <v>42</v>
      </c>
      <c r="K162">
        <v>198.99000549316406</v>
      </c>
      <c r="L162">
        <v>116.40000152587891</v>
      </c>
      <c r="M162">
        <v>4715</v>
      </c>
      <c r="N162">
        <v>23.700000762939453</v>
      </c>
      <c r="O162">
        <v>-0.40000000596046448</v>
      </c>
      <c r="P162">
        <v>-35</v>
      </c>
      <c r="Q162">
        <v>68.8</v>
      </c>
      <c r="R162">
        <v>5.9</v>
      </c>
      <c r="S162">
        <v>121</v>
      </c>
      <c r="T162">
        <v>0</v>
      </c>
      <c r="U162">
        <v>3713</v>
      </c>
      <c r="V162">
        <v>12.51</v>
      </c>
      <c r="W162">
        <v>1119</v>
      </c>
      <c r="X162">
        <v>657</v>
      </c>
      <c r="Y162">
        <v>433</v>
      </c>
      <c r="Z162">
        <v>505</v>
      </c>
      <c r="AA162">
        <v>615</v>
      </c>
      <c r="AB162">
        <v>1591</v>
      </c>
      <c r="AC162">
        <v>15.11881160736084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21.5</v>
      </c>
      <c r="AJ162">
        <v>1</v>
      </c>
      <c r="AK162">
        <v>0.5</v>
      </c>
      <c r="AL162">
        <v>1.1000000000000001</v>
      </c>
      <c r="AM162">
        <v>73.2</v>
      </c>
      <c r="AN162">
        <v>349.4</v>
      </c>
      <c r="AO162">
        <v>47.3</v>
      </c>
      <c r="AP162">
        <v>26.8</v>
      </c>
      <c r="AQ162">
        <v>39</v>
      </c>
      <c r="AR162">
        <v>28</v>
      </c>
      <c r="AS162">
        <v>444</v>
      </c>
      <c r="AT162">
        <v>3.1669999999999998</v>
      </c>
      <c r="AU162">
        <v>6169</v>
      </c>
      <c r="AV162" s="48">
        <v>9439.7394136807816</v>
      </c>
      <c r="AW162" s="48">
        <v>9514.1700404858293</v>
      </c>
      <c r="AX162">
        <v>1</v>
      </c>
      <c r="AY162">
        <v>19.313844680786133</v>
      </c>
      <c r="AZ162">
        <v>0</v>
      </c>
      <c r="BA162">
        <v>0</v>
      </c>
      <c r="BB162">
        <v>0</v>
      </c>
      <c r="BC162">
        <v>0</v>
      </c>
      <c r="BD162">
        <v>1</v>
      </c>
      <c r="BE162">
        <v>72.972976684570313</v>
      </c>
      <c r="BF162">
        <v>100</v>
      </c>
      <c r="BG162">
        <v>723.076904296875</v>
      </c>
      <c r="BH162">
        <v>10256.41015625</v>
      </c>
      <c r="BI162">
        <v>13001.2607421875</v>
      </c>
      <c r="BJ162">
        <v>5.0455989837646484</v>
      </c>
      <c r="BK162">
        <v>-6.6619629859924316</v>
      </c>
      <c r="BL162">
        <v>26.751592636108398</v>
      </c>
      <c r="BM162">
        <v>33.333332061767578</v>
      </c>
      <c r="BN162">
        <v>170.5</v>
      </c>
      <c r="BO162">
        <v>-1.1867838859558106</v>
      </c>
      <c r="BP162">
        <v>23958.322265625</v>
      </c>
      <c r="BQ162">
        <v>33.501682281494141</v>
      </c>
      <c r="BS162">
        <v>0.71389186382293701</v>
      </c>
      <c r="BT162">
        <v>0.93319195508956909</v>
      </c>
      <c r="BU162">
        <v>1.4422056674957275</v>
      </c>
      <c r="BV162">
        <v>65.5355224609375</v>
      </c>
      <c r="BW162">
        <v>157.15800476074219</v>
      </c>
      <c r="BX162">
        <v>0</v>
      </c>
      <c r="BY162">
        <v>1</v>
      </c>
      <c r="BZ162">
        <v>9516.9228515625</v>
      </c>
      <c r="CA162">
        <v>7507.6923828125</v>
      </c>
      <c r="CB162">
        <v>1.6967126131057739</v>
      </c>
      <c r="CC162">
        <v>11.367974281311035</v>
      </c>
      <c r="CD162">
        <v>91.25</v>
      </c>
      <c r="CE162">
        <v>12.873134613037109</v>
      </c>
      <c r="CF162">
        <v>15.298507690429688</v>
      </c>
      <c r="CG162">
        <v>0</v>
      </c>
      <c r="CH162">
        <v>3.1716418266296387</v>
      </c>
      <c r="CI162">
        <v>10264.3984375</v>
      </c>
      <c r="CJ162" s="48">
        <v>605</v>
      </c>
      <c r="CK162" s="25">
        <f>ABS(J162-'PO_valitsin (FI)'!$D$8)</f>
        <v>2.2000007629394531</v>
      </c>
      <c r="CR162" s="67">
        <f>ABS(Q162-'PO_valitsin (FI)'!$E$8)</f>
        <v>19.000000000000014</v>
      </c>
      <c r="EN162" s="7">
        <f>ABS(BO162-'PO_valitsin (FI)'!$F$8)</f>
        <v>1.4485608100891114</v>
      </c>
      <c r="EO162" s="7">
        <f>ABS(BP162-'PO_valitsin (FI)'!$G$8)</f>
        <v>883.92578125</v>
      </c>
      <c r="ES162" s="7">
        <f>ABS(BT162-'PO_valitsin (FI)'!$H$8)</f>
        <v>0.7450280636548996</v>
      </c>
      <c r="FI162" s="7">
        <f>ABS(CJ162-'PO_valitsin (FI)'!$J$8)</f>
        <v>1326</v>
      </c>
      <c r="FJ162" s="3">
        <f>IF($B162='PO_valitsin (FI)'!$C$8,100000,PO!CK162/PO!J$297*'PO_valitsin (FI)'!D$5)</f>
        <v>0.10069168986086215</v>
      </c>
      <c r="FQ162" s="3">
        <f>IF($B162='PO_valitsin (FI)'!$C$8,100000,PO!CR162/PO!Q$297*'PO_valitsin (FI)'!E$5)</f>
        <v>8.9862769891556088E-2</v>
      </c>
      <c r="HM162" s="3">
        <f>IF($B162='PO_valitsin (FI)'!$C$8,100000,PO!EN162/PO!BO$297*'PO_valitsin (FI)'!F$5)</f>
        <v>0.12009215099356933</v>
      </c>
      <c r="HN162" s="3">
        <f>IF($B162='PO_valitsin (FI)'!$C$8,100000,PO!EO162/PO!BP$297*'PO_valitsin (FI)'!G$5)</f>
        <v>3.1264801977001919E-2</v>
      </c>
      <c r="HR162" s="3">
        <f>IF($B162='PO_valitsin (FI)'!$C$8,100000,PO!ES162/PO!BT$297*'PO_valitsin (FI)'!H$5)</f>
        <v>0.11124281138742793</v>
      </c>
      <c r="IF162" s="3">
        <f>IF($B162='PO_valitsin (FI)'!$C$8,100000,PO!FG162/PO!CH$297*'PO_valitsin (FI)'!I$5)</f>
        <v>0</v>
      </c>
      <c r="IH162" s="3">
        <f>IF($B162='PO_valitsin (FI)'!$C$8,100000,PO!FI162/PO!CJ$297*'PO_valitsin (FI)'!J$5)</f>
        <v>0.12928028106746217</v>
      </c>
      <c r="II162" s="49">
        <f t="shared" si="8"/>
        <v>0.58243452117787964</v>
      </c>
      <c r="IJ162" s="13">
        <f t="shared" si="9"/>
        <v>91</v>
      </c>
      <c r="IK162" s="14">
        <f t="shared" si="11"/>
        <v>1.5999999999999958E-8</v>
      </c>
      <c r="IL162" s="68" t="str">
        <f t="shared" si="10"/>
        <v>Nousiainen</v>
      </c>
    </row>
    <row r="163" spans="1:246" x14ac:dyDescent="0.2">
      <c r="A163">
        <v>2019</v>
      </c>
      <c r="B163" t="s">
        <v>524</v>
      </c>
      <c r="C163" t="s">
        <v>525</v>
      </c>
      <c r="D163" t="s">
        <v>459</v>
      </c>
      <c r="E163" t="s">
        <v>460</v>
      </c>
      <c r="F163" t="s">
        <v>210</v>
      </c>
      <c r="G163" t="s">
        <v>211</v>
      </c>
      <c r="H163" t="s">
        <v>89</v>
      </c>
      <c r="I163" t="s">
        <v>90</v>
      </c>
      <c r="J163">
        <v>51.099998474121094</v>
      </c>
      <c r="K163">
        <v>2401.3701171875</v>
      </c>
      <c r="L163">
        <v>197.19999694824219</v>
      </c>
      <c r="M163">
        <v>9552</v>
      </c>
      <c r="N163">
        <v>4</v>
      </c>
      <c r="O163">
        <v>-2.4000000953674316</v>
      </c>
      <c r="P163">
        <v>-79</v>
      </c>
      <c r="Q163">
        <v>61.1</v>
      </c>
      <c r="R163">
        <v>14.600000000000001</v>
      </c>
      <c r="S163">
        <v>565</v>
      </c>
      <c r="T163">
        <v>1</v>
      </c>
      <c r="U163">
        <v>3180.6</v>
      </c>
      <c r="V163">
        <v>11.48</v>
      </c>
      <c r="W163">
        <v>4040.300048828125</v>
      </c>
      <c r="X163">
        <v>1159.9000244140625</v>
      </c>
      <c r="Y163">
        <v>333.56668090820313</v>
      </c>
      <c r="Z163">
        <v>1007</v>
      </c>
      <c r="AA163">
        <v>731</v>
      </c>
      <c r="AB163">
        <v>2706</v>
      </c>
      <c r="AC163">
        <v>14.990825653076172</v>
      </c>
      <c r="AD163">
        <v>0</v>
      </c>
      <c r="AE163">
        <v>0</v>
      </c>
      <c r="AF163">
        <v>2.4</v>
      </c>
      <c r="AG163">
        <v>2.9</v>
      </c>
      <c r="AH163">
        <v>1</v>
      </c>
      <c r="AI163">
        <v>20.5</v>
      </c>
      <c r="AJ163">
        <v>1</v>
      </c>
      <c r="AK163">
        <v>0.47</v>
      </c>
      <c r="AL163">
        <v>1.04</v>
      </c>
      <c r="AM163">
        <v>71.099999999999994</v>
      </c>
      <c r="AN163">
        <v>278</v>
      </c>
      <c r="AO163">
        <v>47.8</v>
      </c>
      <c r="AP163">
        <v>18.899999999999999</v>
      </c>
      <c r="AQ163">
        <v>96</v>
      </c>
      <c r="AR163">
        <v>45</v>
      </c>
      <c r="AS163">
        <v>1034</v>
      </c>
      <c r="AT163">
        <v>3.1669999999999998</v>
      </c>
      <c r="AU163">
        <v>10061</v>
      </c>
      <c r="AV163" s="48">
        <v>12221.08626198083</v>
      </c>
      <c r="AW163" s="48">
        <v>11972.584856396867</v>
      </c>
      <c r="AX163">
        <v>1</v>
      </c>
      <c r="AY163">
        <v>102.64888000488281</v>
      </c>
      <c r="AZ163">
        <v>0</v>
      </c>
      <c r="BA163">
        <v>0</v>
      </c>
      <c r="BB163">
        <v>0</v>
      </c>
      <c r="BC163">
        <v>0</v>
      </c>
      <c r="BD163">
        <v>1</v>
      </c>
      <c r="BE163">
        <v>72.413795471191406</v>
      </c>
      <c r="BF163">
        <v>100</v>
      </c>
      <c r="BG163">
        <v>1160.4937744140625</v>
      </c>
      <c r="BH163">
        <v>13891.0595703125</v>
      </c>
      <c r="BI163">
        <v>15127.36328125</v>
      </c>
      <c r="BJ163">
        <v>3.0146040916442871</v>
      </c>
      <c r="BK163">
        <v>1.7145729064941406</v>
      </c>
      <c r="BL163">
        <v>23.976608276367188</v>
      </c>
      <c r="BM163">
        <v>-10.84337329864502</v>
      </c>
      <c r="BN163">
        <v>277.66665649414063</v>
      </c>
      <c r="BO163">
        <v>-2.1595270395278932</v>
      </c>
      <c r="BP163">
        <v>20134.900390625</v>
      </c>
      <c r="BQ163">
        <v>56.031406402587891</v>
      </c>
      <c r="BS163">
        <v>0.6033291220664978</v>
      </c>
      <c r="BT163">
        <v>7.3283083736896515E-2</v>
      </c>
      <c r="BU163">
        <v>1.5808207988739014</v>
      </c>
      <c r="BV163">
        <v>179.43885803222656</v>
      </c>
      <c r="BW163">
        <v>440.74539184570313</v>
      </c>
      <c r="BX163">
        <v>0</v>
      </c>
      <c r="BY163">
        <v>1</v>
      </c>
      <c r="BZ163">
        <v>10755.5556640625</v>
      </c>
      <c r="CA163">
        <v>9876.54296875</v>
      </c>
      <c r="CB163">
        <v>0.77470684051513672</v>
      </c>
      <c r="CC163">
        <v>7.4225292205810547</v>
      </c>
      <c r="CD163">
        <v>95.945945739746094</v>
      </c>
      <c r="CE163">
        <v>9.7320165634155273</v>
      </c>
      <c r="CF163">
        <v>10.155148506164551</v>
      </c>
      <c r="CG163">
        <v>0.14104372262954712</v>
      </c>
      <c r="CH163">
        <v>1.2693935632705688</v>
      </c>
      <c r="CI163">
        <v>12899.31640625</v>
      </c>
      <c r="CJ163" s="48">
        <v>779</v>
      </c>
      <c r="CK163" s="25">
        <f>ABS(J163-'PO_valitsin (FI)'!$D$8)</f>
        <v>6.8999977111816406</v>
      </c>
      <c r="CR163" s="67">
        <f>ABS(Q163-'PO_valitsin (FI)'!$E$8)</f>
        <v>26.70000000000001</v>
      </c>
      <c r="EN163" s="7">
        <f>ABS(BO163-'PO_valitsin (FI)'!$F$8)</f>
        <v>2.4213039636611939</v>
      </c>
      <c r="EO163" s="7">
        <f>ABS(BP163-'PO_valitsin (FI)'!$G$8)</f>
        <v>2939.49609375</v>
      </c>
      <c r="ES163" s="7">
        <f>ABS(BT163-'PO_valitsin (FI)'!$H$8)</f>
        <v>0.11488080769777298</v>
      </c>
      <c r="FI163" s="7">
        <f>ABS(CJ163-'PO_valitsin (FI)'!$J$8)</f>
        <v>1152</v>
      </c>
      <c r="FJ163" s="3">
        <f>IF($B163='PO_valitsin (FI)'!$C$8,100000,PO!CK163/PO!J$297*'PO_valitsin (FI)'!D$5)</f>
        <v>0.31580554028838831</v>
      </c>
      <c r="FQ163" s="3">
        <f>IF($B163='PO_valitsin (FI)'!$C$8,100000,PO!CR163/PO!Q$297*'PO_valitsin (FI)'!E$5)</f>
        <v>0.12628083979497615</v>
      </c>
      <c r="HM163" s="3">
        <f>IF($B163='PO_valitsin (FI)'!$C$8,100000,PO!EN163/PO!BO$297*'PO_valitsin (FI)'!F$5)</f>
        <v>0.20073689635952535</v>
      </c>
      <c r="HN163" s="3">
        <f>IF($B163='PO_valitsin (FI)'!$C$8,100000,PO!EO163/PO!BP$297*'PO_valitsin (FI)'!G$5)</f>
        <v>0.10397113109802104</v>
      </c>
      <c r="HR163" s="3">
        <f>IF($B163='PO_valitsin (FI)'!$C$8,100000,PO!ES163/PO!BT$297*'PO_valitsin (FI)'!H$5)</f>
        <v>1.7153265287840672E-2</v>
      </c>
      <c r="IF163" s="3">
        <f>IF($B163='PO_valitsin (FI)'!$C$8,100000,PO!FG163/PO!CH$297*'PO_valitsin (FI)'!I$5)</f>
        <v>0</v>
      </c>
      <c r="IH163" s="3">
        <f>IF($B163='PO_valitsin (FI)'!$C$8,100000,PO!FI163/PO!CJ$297*'PO_valitsin (FI)'!J$5)</f>
        <v>0.1123159002939038</v>
      </c>
      <c r="II163" s="49">
        <f t="shared" si="8"/>
        <v>0.87626358922265535</v>
      </c>
      <c r="IJ163" s="13">
        <f t="shared" si="9"/>
        <v>160</v>
      </c>
      <c r="IK163" s="14">
        <f t="shared" si="11"/>
        <v>1.6099999999999959E-8</v>
      </c>
      <c r="IL163" s="68" t="str">
        <f t="shared" si="10"/>
        <v>Nurmes</v>
      </c>
    </row>
    <row r="164" spans="1:246" x14ac:dyDescent="0.2">
      <c r="A164">
        <v>2019</v>
      </c>
      <c r="B164" t="s">
        <v>526</v>
      </c>
      <c r="C164" t="s">
        <v>527</v>
      </c>
      <c r="D164" t="s">
        <v>141</v>
      </c>
      <c r="E164" t="s">
        <v>142</v>
      </c>
      <c r="F164" t="s">
        <v>119</v>
      </c>
      <c r="G164" t="s">
        <v>120</v>
      </c>
      <c r="H164" t="s">
        <v>143</v>
      </c>
      <c r="I164" t="s">
        <v>144</v>
      </c>
      <c r="J164">
        <v>40.099998474121094</v>
      </c>
      <c r="K164">
        <v>361.8699951171875</v>
      </c>
      <c r="L164">
        <v>110.90000152587891</v>
      </c>
      <c r="M164">
        <v>42993</v>
      </c>
      <c r="N164">
        <v>118.80000305175781</v>
      </c>
      <c r="O164">
        <v>0.80000001192092896</v>
      </c>
      <c r="P164">
        <v>174</v>
      </c>
      <c r="Q164">
        <v>88.600000000000009</v>
      </c>
      <c r="R164">
        <v>5.9</v>
      </c>
      <c r="S164">
        <v>265</v>
      </c>
      <c r="T164">
        <v>0</v>
      </c>
      <c r="U164">
        <v>4413</v>
      </c>
      <c r="V164">
        <v>16.3</v>
      </c>
      <c r="W164">
        <v>852</v>
      </c>
      <c r="X164">
        <v>2</v>
      </c>
      <c r="Y164">
        <v>554</v>
      </c>
      <c r="Z164">
        <v>397</v>
      </c>
      <c r="AA164">
        <v>550</v>
      </c>
      <c r="AB164">
        <v>1962</v>
      </c>
      <c r="AC164">
        <v>17.737812042236328</v>
      </c>
      <c r="AD164">
        <v>0</v>
      </c>
      <c r="AE164">
        <v>0.3</v>
      </c>
      <c r="AF164">
        <v>0.8</v>
      </c>
      <c r="AG164">
        <v>6.2</v>
      </c>
      <c r="AH164">
        <v>0</v>
      </c>
      <c r="AI164">
        <v>19.5</v>
      </c>
      <c r="AJ164">
        <v>0.93</v>
      </c>
      <c r="AK164">
        <v>0.41</v>
      </c>
      <c r="AL164">
        <v>0.93</v>
      </c>
      <c r="AM164">
        <v>55.9</v>
      </c>
      <c r="AN164">
        <v>375.2</v>
      </c>
      <c r="AO164">
        <v>40.6</v>
      </c>
      <c r="AP164">
        <v>31.4</v>
      </c>
      <c r="AQ164">
        <v>47</v>
      </c>
      <c r="AR164">
        <v>41</v>
      </c>
      <c r="AS164">
        <v>285</v>
      </c>
      <c r="AT164">
        <v>3.3330000000000002</v>
      </c>
      <c r="AU164">
        <v>6786</v>
      </c>
      <c r="AV164" s="48">
        <v>8825.8875488364192</v>
      </c>
      <c r="AW164" s="48">
        <v>8835.5080700549443</v>
      </c>
      <c r="AX164">
        <v>1</v>
      </c>
      <c r="AY164">
        <v>29.537641525268555</v>
      </c>
      <c r="AZ164">
        <v>0</v>
      </c>
      <c r="BA164">
        <v>0</v>
      </c>
      <c r="BB164">
        <v>0</v>
      </c>
      <c r="BC164">
        <v>0</v>
      </c>
      <c r="BD164">
        <v>1</v>
      </c>
      <c r="BE164">
        <v>97.539794921875</v>
      </c>
      <c r="BF164">
        <v>75.519126892089844</v>
      </c>
      <c r="BG164">
        <v>783.93084716796875</v>
      </c>
      <c r="BH164">
        <v>16732.3671875</v>
      </c>
      <c r="BI164">
        <v>20527.78515625</v>
      </c>
      <c r="BJ164">
        <v>4.061861515045166</v>
      </c>
      <c r="BK164">
        <v>3.2798140048980713</v>
      </c>
      <c r="BL164">
        <v>22.0960693359375</v>
      </c>
      <c r="BM164">
        <v>1.0291595458984375</v>
      </c>
      <c r="BN164">
        <v>281.09524536132813</v>
      </c>
      <c r="BO164">
        <v>-0.34202844388782977</v>
      </c>
      <c r="BP164">
        <v>27530.9609375</v>
      </c>
      <c r="BQ164">
        <v>14.544644355773926</v>
      </c>
      <c r="BS164">
        <v>0.62149649858474731</v>
      </c>
      <c r="BT164">
        <v>1.2118251323699951</v>
      </c>
      <c r="BU164">
        <v>5.3031888008117676</v>
      </c>
      <c r="BV164">
        <v>85.897705078125</v>
      </c>
      <c r="BW164">
        <v>412.20663452148438</v>
      </c>
      <c r="BX164">
        <v>0</v>
      </c>
      <c r="BY164">
        <v>3</v>
      </c>
      <c r="BZ164">
        <v>11475.0322265625</v>
      </c>
      <c r="CA164">
        <v>9353.3935546875</v>
      </c>
      <c r="CB164">
        <v>1.3699904680252075</v>
      </c>
      <c r="CC164">
        <v>12.346196174621582</v>
      </c>
      <c r="CD164">
        <v>94.227500915527344</v>
      </c>
      <c r="CE164">
        <v>10.455915451049805</v>
      </c>
      <c r="CF164">
        <v>13.960060119628906</v>
      </c>
      <c r="CG164">
        <v>0.18839487433433533</v>
      </c>
      <c r="CH164">
        <v>0.8854559063911438</v>
      </c>
      <c r="CI164">
        <v>9236.0205078125</v>
      </c>
      <c r="CJ164" s="48">
        <v>5873</v>
      </c>
      <c r="CK164" s="25">
        <f>ABS(J164-'PO_valitsin (FI)'!$D$8)</f>
        <v>4.1000022888183594</v>
      </c>
      <c r="CR164" s="67">
        <f>ABS(Q164-'PO_valitsin (FI)'!$E$8)</f>
        <v>0.79999999999999716</v>
      </c>
      <c r="EN164" s="7">
        <f>ABS(BO164-'PO_valitsin (FI)'!$F$8)</f>
        <v>0.60380536802113061</v>
      </c>
      <c r="EO164" s="7">
        <f>ABS(BP164-'PO_valitsin (FI)'!$G$8)</f>
        <v>4456.564453125</v>
      </c>
      <c r="ES164" s="7">
        <f>ABS(BT164-'PO_valitsin (FI)'!$H$8)</f>
        <v>1.0236612409353256</v>
      </c>
      <c r="FI164" s="7">
        <f>ABS(CJ164-'PO_valitsin (FI)'!$J$8)</f>
        <v>3942</v>
      </c>
      <c r="FJ164" s="3">
        <f>IF($B164='PO_valitsin (FI)'!$C$8,100000,PO!CK164/PO!J$297*'PO_valitsin (FI)'!D$5)</f>
        <v>0.18765273442129482</v>
      </c>
      <c r="FQ164" s="3">
        <f>IF($B164='PO_valitsin (FI)'!$C$8,100000,PO!CR164/PO!Q$297*'PO_valitsin (FI)'!E$5)</f>
        <v>3.7836955743812931E-3</v>
      </c>
      <c r="HM164" s="3">
        <f>IF($B164='PO_valitsin (FI)'!$C$8,100000,PO!EN164/PO!BO$297*'PO_valitsin (FI)'!F$5)</f>
        <v>5.0058157670757754E-2</v>
      </c>
      <c r="HN164" s="3">
        <f>IF($B164='PO_valitsin (FI)'!$C$8,100000,PO!EO164/PO!BP$297*'PO_valitsin (FI)'!G$5)</f>
        <v>0.15763043468158711</v>
      </c>
      <c r="HR164" s="3">
        <f>IF($B164='PO_valitsin (FI)'!$C$8,100000,PO!ES164/PO!BT$297*'PO_valitsin (FI)'!H$5)</f>
        <v>0.15284653009089366</v>
      </c>
      <c r="IF164" s="3">
        <f>IF($B164='PO_valitsin (FI)'!$C$8,100000,PO!FG164/PO!CH$297*'PO_valitsin (FI)'!I$5)</f>
        <v>0</v>
      </c>
      <c r="IH164" s="3">
        <f>IF($B164='PO_valitsin (FI)'!$C$8,100000,PO!FI164/PO!CJ$297*'PO_valitsin (FI)'!J$5)</f>
        <v>0.38433097131820204</v>
      </c>
      <c r="II164" s="49">
        <f t="shared" si="8"/>
        <v>0.93630253995711665</v>
      </c>
      <c r="IJ164" s="13">
        <f t="shared" si="9"/>
        <v>180</v>
      </c>
      <c r="IK164" s="14">
        <f t="shared" si="11"/>
        <v>1.619999999999996E-8</v>
      </c>
      <c r="IL164" s="68" t="str">
        <f t="shared" si="10"/>
        <v>Nurmijärvi</v>
      </c>
    </row>
    <row r="165" spans="1:246" x14ac:dyDescent="0.2">
      <c r="A165">
        <v>2019</v>
      </c>
      <c r="B165" t="s">
        <v>528</v>
      </c>
      <c r="C165" t="s">
        <v>529</v>
      </c>
      <c r="D165" t="s">
        <v>332</v>
      </c>
      <c r="E165" t="s">
        <v>254</v>
      </c>
      <c r="F165" t="s">
        <v>333</v>
      </c>
      <c r="G165" t="s">
        <v>334</v>
      </c>
      <c r="H165" t="s">
        <v>103</v>
      </c>
      <c r="I165" t="s">
        <v>104</v>
      </c>
      <c r="J165">
        <v>46.599998474121094</v>
      </c>
      <c r="K165">
        <v>977.71002197265625</v>
      </c>
      <c r="L165">
        <v>123.5</v>
      </c>
      <c r="M165">
        <v>9479</v>
      </c>
      <c r="N165">
        <v>9.6999998092651367</v>
      </c>
      <c r="O165">
        <v>0.10000000149011612</v>
      </c>
      <c r="P165">
        <v>-62</v>
      </c>
      <c r="Q165">
        <v>59</v>
      </c>
      <c r="R165">
        <v>3.8000000000000003</v>
      </c>
      <c r="S165">
        <v>399</v>
      </c>
      <c r="T165">
        <v>1</v>
      </c>
      <c r="U165">
        <v>3359.1</v>
      </c>
      <c r="V165">
        <v>11.43</v>
      </c>
      <c r="W165">
        <v>1763</v>
      </c>
      <c r="X165">
        <v>677</v>
      </c>
      <c r="Y165">
        <v>763</v>
      </c>
      <c r="Z165">
        <v>774</v>
      </c>
      <c r="AA165">
        <v>677</v>
      </c>
      <c r="AB165">
        <v>1528</v>
      </c>
      <c r="AC165">
        <v>15.888889312744141</v>
      </c>
      <c r="AD165">
        <v>0</v>
      </c>
      <c r="AE165">
        <v>0</v>
      </c>
      <c r="AF165">
        <v>0</v>
      </c>
      <c r="AG165">
        <v>6.1</v>
      </c>
      <c r="AH165">
        <v>0</v>
      </c>
      <c r="AI165">
        <v>21</v>
      </c>
      <c r="AJ165">
        <v>0.93</v>
      </c>
      <c r="AK165">
        <v>0.5</v>
      </c>
      <c r="AL165">
        <v>1.1000000000000001</v>
      </c>
      <c r="AM165">
        <v>80</v>
      </c>
      <c r="AN165">
        <v>288.8</v>
      </c>
      <c r="AO165">
        <v>40.9</v>
      </c>
      <c r="AP165">
        <v>22.7</v>
      </c>
      <c r="AQ165">
        <v>116</v>
      </c>
      <c r="AR165">
        <v>63</v>
      </c>
      <c r="AS165">
        <v>781</v>
      </c>
      <c r="AT165">
        <v>1.667</v>
      </c>
      <c r="AU165">
        <v>8942</v>
      </c>
      <c r="AV165" s="48">
        <v>12005.959475566151</v>
      </c>
      <c r="AW165" s="48">
        <v>11679.494543365881</v>
      </c>
      <c r="AX165">
        <v>0</v>
      </c>
      <c r="AY165">
        <v>70.52117919921875</v>
      </c>
      <c r="AZ165">
        <v>0</v>
      </c>
      <c r="BA165">
        <v>1</v>
      </c>
      <c r="BB165">
        <v>0</v>
      </c>
      <c r="BC165">
        <v>0</v>
      </c>
      <c r="BD165">
        <v>1</v>
      </c>
      <c r="BE165">
        <v>93.814430236816406</v>
      </c>
      <c r="BF165">
        <v>95.660751342773438</v>
      </c>
      <c r="BG165">
        <v>1293.9244384765625</v>
      </c>
      <c r="BH165">
        <v>11200.7392578125</v>
      </c>
      <c r="BI165">
        <v>12282.4306640625</v>
      </c>
      <c r="BJ165">
        <v>5.1397829055786133</v>
      </c>
      <c r="BK165">
        <v>5.738121509552002</v>
      </c>
      <c r="BL165">
        <v>32.762836456298828</v>
      </c>
      <c r="BM165">
        <v>-2.0618555545806885</v>
      </c>
      <c r="BN165">
        <v>116.875</v>
      </c>
      <c r="BO165">
        <v>2.0177255421876907</v>
      </c>
      <c r="BP165">
        <v>21254.837890625</v>
      </c>
      <c r="BQ165">
        <v>48.808254241943359</v>
      </c>
      <c r="BS165">
        <v>0.65312796831130981</v>
      </c>
      <c r="BT165">
        <v>78.974578857421875</v>
      </c>
      <c r="BU165">
        <v>15.550163269042969</v>
      </c>
      <c r="BV165">
        <v>121.95379638671875</v>
      </c>
      <c r="BW165">
        <v>147.48391723632813</v>
      </c>
      <c r="BX165">
        <v>0</v>
      </c>
      <c r="BY165">
        <v>1</v>
      </c>
      <c r="BZ165">
        <v>9825.9443359375</v>
      </c>
      <c r="CA165">
        <v>8960.5908203125</v>
      </c>
      <c r="CB165">
        <v>1.0022153854370117</v>
      </c>
      <c r="CC165">
        <v>8.2498149871826172</v>
      </c>
      <c r="CD165">
        <v>64.210525512695313</v>
      </c>
      <c r="CE165">
        <v>7.4168796539306641</v>
      </c>
      <c r="CF165">
        <v>15.089513778686523</v>
      </c>
      <c r="CG165">
        <v>1.5345268249511719</v>
      </c>
      <c r="CH165">
        <v>1.9181585311889648</v>
      </c>
      <c r="CI165">
        <v>11994.85546875</v>
      </c>
      <c r="CJ165" s="48">
        <v>852</v>
      </c>
      <c r="CK165" s="25">
        <f>ABS(J165-'PO_valitsin (FI)'!$D$8)</f>
        <v>2.3999977111816406</v>
      </c>
      <c r="CR165" s="67">
        <f>ABS(Q165-'PO_valitsin (FI)'!$E$8)</f>
        <v>28.800000000000011</v>
      </c>
      <c r="EN165" s="7">
        <f>ABS(BO165-'PO_valitsin (FI)'!$F$8)</f>
        <v>1.75594861805439</v>
      </c>
      <c r="EO165" s="7">
        <f>ABS(BP165-'PO_valitsin (FI)'!$G$8)</f>
        <v>1819.55859375</v>
      </c>
      <c r="ES165" s="7">
        <f>ABS(BT165-'PO_valitsin (FI)'!$H$8)</f>
        <v>78.786414965987206</v>
      </c>
      <c r="FI165" s="7">
        <f>ABS(CJ165-'PO_valitsin (FI)'!$J$8)</f>
        <v>1079</v>
      </c>
      <c r="FJ165" s="3">
        <f>IF($B165='PO_valitsin (FI)'!$C$8,100000,PO!CK165/PO!J$297*'PO_valitsin (FI)'!D$5)</f>
        <v>0.10984533699806337</v>
      </c>
      <c r="FQ165" s="3">
        <f>IF($B165='PO_valitsin (FI)'!$C$8,100000,PO!CR165/PO!Q$297*'PO_valitsin (FI)'!E$5)</f>
        <v>0.13621304067772708</v>
      </c>
      <c r="HM165" s="3">
        <f>IF($B165='PO_valitsin (FI)'!$C$8,100000,PO!EN165/PO!BO$297*'PO_valitsin (FI)'!F$5)</f>
        <v>0.14557597106562942</v>
      </c>
      <c r="HN165" s="3">
        <f>IF($B165='PO_valitsin (FI)'!$C$8,100000,PO!EO165/PO!BP$297*'PO_valitsin (FI)'!G$5)</f>
        <v>6.4358501953294886E-2</v>
      </c>
      <c r="HR165" s="3">
        <f>IF($B165='PO_valitsin (FI)'!$C$8,100000,PO!ES165/PO!BT$297*'PO_valitsin (FI)'!H$5)</f>
        <v>11.763882097215422</v>
      </c>
      <c r="IF165" s="3">
        <f>IF($B165='PO_valitsin (FI)'!$C$8,100000,PO!FG165/PO!CH$297*'PO_valitsin (FI)'!I$5)</f>
        <v>0</v>
      </c>
      <c r="IH165" s="3">
        <f>IF($B165='PO_valitsin (FI)'!$C$8,100000,PO!FI165/PO!CJ$297*'PO_valitsin (FI)'!J$5)</f>
        <v>0.10519866008430746</v>
      </c>
      <c r="II165" s="49">
        <f t="shared" si="8"/>
        <v>12.325073624294443</v>
      </c>
      <c r="IJ165" s="13">
        <f t="shared" si="9"/>
        <v>286</v>
      </c>
      <c r="IK165" s="14">
        <f t="shared" si="11"/>
        <v>1.6299999999999961E-8</v>
      </c>
      <c r="IL165" s="68" t="str">
        <f t="shared" si="10"/>
        <v>Närpiö</v>
      </c>
    </row>
    <row r="166" spans="1:246" x14ac:dyDescent="0.2">
      <c r="A166">
        <v>2019</v>
      </c>
      <c r="B166" t="s">
        <v>530</v>
      </c>
      <c r="C166" t="s">
        <v>531</v>
      </c>
      <c r="D166" t="s">
        <v>111</v>
      </c>
      <c r="E166" t="s">
        <v>112</v>
      </c>
      <c r="F166" t="s">
        <v>113</v>
      </c>
      <c r="G166" t="s">
        <v>114</v>
      </c>
      <c r="H166" t="s">
        <v>89</v>
      </c>
      <c r="I166" t="s">
        <v>90</v>
      </c>
      <c r="J166">
        <v>45</v>
      </c>
      <c r="K166">
        <v>785.16998291015625</v>
      </c>
      <c r="L166">
        <v>144.69999694824219</v>
      </c>
      <c r="M166">
        <v>16003</v>
      </c>
      <c r="N166">
        <v>20.399999618530273</v>
      </c>
      <c r="O166">
        <v>-0.5</v>
      </c>
      <c r="P166">
        <v>-48</v>
      </c>
      <c r="Q166">
        <v>67.5</v>
      </c>
      <c r="R166">
        <v>10.4</v>
      </c>
      <c r="S166">
        <v>361</v>
      </c>
      <c r="T166">
        <v>0</v>
      </c>
      <c r="U166">
        <v>3477.8</v>
      </c>
      <c r="V166">
        <v>12.18</v>
      </c>
      <c r="W166">
        <v>763</v>
      </c>
      <c r="X166">
        <v>350</v>
      </c>
      <c r="Y166">
        <v>379</v>
      </c>
      <c r="Z166">
        <v>799</v>
      </c>
      <c r="AA166">
        <v>620</v>
      </c>
      <c r="AB166">
        <v>2060</v>
      </c>
      <c r="AC166">
        <v>16.584033966064453</v>
      </c>
      <c r="AD166">
        <v>0</v>
      </c>
      <c r="AE166">
        <v>1</v>
      </c>
      <c r="AF166">
        <v>1.4</v>
      </c>
      <c r="AG166">
        <v>4.7</v>
      </c>
      <c r="AH166">
        <v>0</v>
      </c>
      <c r="AI166">
        <v>20.75</v>
      </c>
      <c r="AJ166">
        <v>1.2</v>
      </c>
      <c r="AK166">
        <v>0.55000000000000004</v>
      </c>
      <c r="AL166">
        <v>1.1000000000000001</v>
      </c>
      <c r="AM166">
        <v>58.5</v>
      </c>
      <c r="AN166">
        <v>302.89999999999998</v>
      </c>
      <c r="AO166">
        <v>47.1</v>
      </c>
      <c r="AP166">
        <v>21.4</v>
      </c>
      <c r="AQ166">
        <v>79</v>
      </c>
      <c r="AR166">
        <v>14</v>
      </c>
      <c r="AS166">
        <v>419</v>
      </c>
      <c r="AT166">
        <v>2.8330000000000002</v>
      </c>
      <c r="AU166">
        <v>5599</v>
      </c>
      <c r="AV166" s="48">
        <v>9134.584986595175</v>
      </c>
      <c r="AW166" s="48">
        <v>9373.9130434782601</v>
      </c>
      <c r="AX166">
        <v>1</v>
      </c>
      <c r="AY166">
        <v>83.242683410644531</v>
      </c>
      <c r="AZ166">
        <v>0</v>
      </c>
      <c r="BA166">
        <v>0</v>
      </c>
      <c r="BB166">
        <v>0</v>
      </c>
      <c r="BC166">
        <v>0</v>
      </c>
      <c r="BD166">
        <v>1</v>
      </c>
      <c r="BE166">
        <v>81.105171203613281</v>
      </c>
      <c r="BF166">
        <v>83.982032775878906</v>
      </c>
      <c r="BG166">
        <v>608.33331298828125</v>
      </c>
      <c r="BH166">
        <v>12380.6982421875</v>
      </c>
      <c r="BI166">
        <v>15026.708984375</v>
      </c>
      <c r="BJ166">
        <v>3.5093419551849365</v>
      </c>
      <c r="BK166">
        <v>3.7465906143188477</v>
      </c>
      <c r="BL166">
        <v>24.068767547607422</v>
      </c>
      <c r="BM166">
        <v>3.3149170875549316</v>
      </c>
      <c r="BN166">
        <v>187.69999694824219</v>
      </c>
      <c r="BO166">
        <v>0.39629890620708463</v>
      </c>
      <c r="BP166">
        <v>22563.671875</v>
      </c>
      <c r="BQ166">
        <v>36.810932159423828</v>
      </c>
      <c r="BS166">
        <v>0.6738736629486084</v>
      </c>
      <c r="BT166">
        <v>0.60613632202148438</v>
      </c>
      <c r="BU166">
        <v>2.9931888580322266</v>
      </c>
      <c r="BV166">
        <v>62.17584228515625</v>
      </c>
      <c r="BW166">
        <v>306.067626953125</v>
      </c>
      <c r="BX166">
        <v>0</v>
      </c>
      <c r="BY166">
        <v>1</v>
      </c>
      <c r="BZ166">
        <v>8790.625</v>
      </c>
      <c r="CA166">
        <v>7242.70849609375</v>
      </c>
      <c r="CB166">
        <v>1.1685309410095215</v>
      </c>
      <c r="CC166">
        <v>10.566768646240234</v>
      </c>
      <c r="CD166">
        <v>99.465240478515625</v>
      </c>
      <c r="CE166">
        <v>10.821998596191406</v>
      </c>
      <c r="CF166">
        <v>14.547604560852051</v>
      </c>
      <c r="CG166">
        <v>0.23654642701148987</v>
      </c>
      <c r="CH166">
        <v>2.1880543231964111</v>
      </c>
      <c r="CI166">
        <v>10402.572265625</v>
      </c>
      <c r="CJ166" s="48">
        <v>1878</v>
      </c>
      <c r="CK166" s="25">
        <f>ABS(J166-'PO_valitsin (FI)'!$D$8)</f>
        <v>0.79999923706054688</v>
      </c>
      <c r="CR166" s="67">
        <f>ABS(Q166-'PO_valitsin (FI)'!$E$8)</f>
        <v>20.300000000000011</v>
      </c>
      <c r="EN166" s="7">
        <f>ABS(BO166-'PO_valitsin (FI)'!$F$8)</f>
        <v>0.13452198207378385</v>
      </c>
      <c r="EO166" s="7">
        <f>ABS(BP166-'PO_valitsin (FI)'!$G$8)</f>
        <v>510.724609375</v>
      </c>
      <c r="ES166" s="7">
        <f>ABS(BT166-'PO_valitsin (FI)'!$H$8)</f>
        <v>0.41797243058681488</v>
      </c>
      <c r="FI166" s="7">
        <f>ABS(CJ166-'PO_valitsin (FI)'!$J$8)</f>
        <v>53</v>
      </c>
      <c r="FJ166" s="3">
        <f>IF($B166='PO_valitsin (FI)'!$C$8,100000,PO!CK166/PO!J$297*'PO_valitsin (FI)'!D$5)</f>
        <v>3.6615112332687792E-2</v>
      </c>
      <c r="FQ166" s="3">
        <f>IF($B166='PO_valitsin (FI)'!$C$8,100000,PO!CR166/PO!Q$297*'PO_valitsin (FI)'!E$5)</f>
        <v>9.6011275199925694E-2</v>
      </c>
      <c r="HM166" s="3">
        <f>IF($B166='PO_valitsin (FI)'!$C$8,100000,PO!EN166/PO!BO$297*'PO_valitsin (FI)'!F$5)</f>
        <v>1.1152472212861583E-2</v>
      </c>
      <c r="HN166" s="3">
        <f>IF($B166='PO_valitsin (FI)'!$C$8,100000,PO!EO166/PO!BP$297*'PO_valitsin (FI)'!G$5)</f>
        <v>1.8064529981590052E-2</v>
      </c>
      <c r="HR166" s="3">
        <f>IF($B166='PO_valitsin (FI)'!$C$8,100000,PO!ES166/PO!BT$297*'PO_valitsin (FI)'!H$5)</f>
        <v>6.2408962197766579E-2</v>
      </c>
      <c r="IF166" s="3">
        <f>IF($B166='PO_valitsin (FI)'!$C$8,100000,PO!FG166/PO!CH$297*'PO_valitsin (FI)'!I$5)</f>
        <v>0</v>
      </c>
      <c r="IH166" s="3">
        <f>IF($B166='PO_valitsin (FI)'!$C$8,100000,PO!FI166/PO!CJ$297*'PO_valitsin (FI)'!J$5)</f>
        <v>5.1673113850493934E-3</v>
      </c>
      <c r="II166" s="49">
        <f t="shared" si="8"/>
        <v>0.22941967970988111</v>
      </c>
      <c r="IJ166" s="13">
        <f t="shared" si="9"/>
        <v>7</v>
      </c>
      <c r="IK166" s="14">
        <f t="shared" si="11"/>
        <v>1.6399999999999962E-8</v>
      </c>
      <c r="IL166" s="68" t="str">
        <f t="shared" si="10"/>
        <v>Orimattila</v>
      </c>
    </row>
    <row r="167" spans="1:246" x14ac:dyDescent="0.2">
      <c r="A167">
        <v>2019</v>
      </c>
      <c r="B167" t="s">
        <v>532</v>
      </c>
      <c r="C167" t="s">
        <v>533</v>
      </c>
      <c r="D167" t="s">
        <v>123</v>
      </c>
      <c r="E167" t="s">
        <v>124</v>
      </c>
      <c r="F167" t="s">
        <v>125</v>
      </c>
      <c r="G167" t="s">
        <v>126</v>
      </c>
      <c r="H167" t="s">
        <v>103</v>
      </c>
      <c r="I167" t="s">
        <v>104</v>
      </c>
      <c r="J167">
        <v>45.5</v>
      </c>
      <c r="K167">
        <v>117.63999938964844</v>
      </c>
      <c r="L167">
        <v>152.60000610351563</v>
      </c>
      <c r="M167">
        <v>1329</v>
      </c>
      <c r="N167">
        <v>11.300000190734863</v>
      </c>
      <c r="O167">
        <v>-2.5999999046325684</v>
      </c>
      <c r="P167">
        <v>-33</v>
      </c>
      <c r="Q167">
        <v>54</v>
      </c>
      <c r="R167">
        <v>6.7</v>
      </c>
      <c r="S167">
        <v>70</v>
      </c>
      <c r="T167">
        <v>0</v>
      </c>
      <c r="U167">
        <v>3524.5</v>
      </c>
      <c r="V167">
        <v>12.51</v>
      </c>
      <c r="W167">
        <v>483</v>
      </c>
      <c r="X167">
        <v>207</v>
      </c>
      <c r="Y167">
        <v>897</v>
      </c>
      <c r="Z167">
        <v>532</v>
      </c>
      <c r="AA167">
        <v>749</v>
      </c>
      <c r="AB167">
        <v>906</v>
      </c>
      <c r="AC167">
        <v>16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21</v>
      </c>
      <c r="AJ167">
        <v>1.1000000000000001</v>
      </c>
      <c r="AK167">
        <v>0.55000000000000004</v>
      </c>
      <c r="AL167">
        <v>1.2</v>
      </c>
      <c r="AM167">
        <v>81.7</v>
      </c>
      <c r="AN167">
        <v>262.60000000000002</v>
      </c>
      <c r="AO167">
        <v>43.1</v>
      </c>
      <c r="AP167">
        <v>17.8</v>
      </c>
      <c r="AQ167">
        <v>59</v>
      </c>
      <c r="AR167">
        <v>53</v>
      </c>
      <c r="AS167">
        <v>456</v>
      </c>
      <c r="AT167">
        <v>3</v>
      </c>
      <c r="AU167">
        <v>6455</v>
      </c>
      <c r="AV167" s="48">
        <v>8700</v>
      </c>
      <c r="AW167" s="48">
        <v>6801.6877637130801</v>
      </c>
      <c r="AX167">
        <v>0</v>
      </c>
      <c r="AY167">
        <v>50.885246276855469</v>
      </c>
      <c r="AZ167">
        <v>0</v>
      </c>
      <c r="BA167">
        <v>0</v>
      </c>
      <c r="BB167">
        <v>0</v>
      </c>
      <c r="BC167">
        <v>0</v>
      </c>
      <c r="BD167">
        <v>1</v>
      </c>
      <c r="BE167">
        <v>82.758621215820313</v>
      </c>
      <c r="BF167">
        <v>100</v>
      </c>
      <c r="BG167">
        <v>591.54931640625</v>
      </c>
      <c r="BH167">
        <v>8688.6064453125</v>
      </c>
      <c r="BI167">
        <v>9843.6396484375</v>
      </c>
      <c r="BJ167">
        <v>4.3647103309631348</v>
      </c>
      <c r="BK167">
        <v>9.4389066696166992</v>
      </c>
      <c r="BL167">
        <v>31.578947067260742</v>
      </c>
      <c r="BM167">
        <v>-38.888889312744141</v>
      </c>
      <c r="BN167">
        <v>101</v>
      </c>
      <c r="BO167">
        <v>-3.470856523513794</v>
      </c>
      <c r="BP167">
        <v>21513.78125</v>
      </c>
      <c r="BQ167">
        <v>46.541786193847656</v>
      </c>
      <c r="BS167">
        <v>0.72385251522064209</v>
      </c>
      <c r="BT167">
        <v>0.15048909187316895</v>
      </c>
      <c r="BU167">
        <v>6.9224982261657715</v>
      </c>
      <c r="BV167">
        <v>86.531227111816406</v>
      </c>
      <c r="BW167">
        <v>190.36869812011719</v>
      </c>
      <c r="BX167">
        <v>0</v>
      </c>
      <c r="BY167">
        <v>0</v>
      </c>
      <c r="BZ167">
        <v>8042.25341796875</v>
      </c>
      <c r="CA167">
        <v>7098.59130859375</v>
      </c>
      <c r="CB167">
        <v>0.8276900053024292</v>
      </c>
      <c r="CC167">
        <v>7.1482319831848145</v>
      </c>
      <c r="CD167">
        <v>54.545455932617188</v>
      </c>
      <c r="CE167">
        <v>6.3157896995544434</v>
      </c>
      <c r="CF167">
        <v>12.631579399108887</v>
      </c>
      <c r="CG167">
        <v>0</v>
      </c>
      <c r="CH167">
        <v>1.0526316165924072</v>
      </c>
      <c r="CI167">
        <v>8929.7138671875</v>
      </c>
      <c r="CJ167" s="48">
        <v>101</v>
      </c>
      <c r="CK167" s="25">
        <f>ABS(J167-'PO_valitsin (FI)'!$D$8)</f>
        <v>1.2999992370605469</v>
      </c>
      <c r="CR167" s="67">
        <f>ABS(Q167-'PO_valitsin (FI)'!$E$8)</f>
        <v>33.800000000000011</v>
      </c>
      <c r="EN167" s="7">
        <f>ABS(BO167-'PO_valitsin (FI)'!$F$8)</f>
        <v>3.7326334476470948</v>
      </c>
      <c r="EO167" s="7">
        <f>ABS(BP167-'PO_valitsin (FI)'!$G$8)</f>
        <v>1560.615234375</v>
      </c>
      <c r="ES167" s="7">
        <f>ABS(BT167-'PO_valitsin (FI)'!$H$8)</f>
        <v>3.7674799561500549E-2</v>
      </c>
      <c r="FI167" s="7">
        <f>ABS(CJ167-'PO_valitsin (FI)'!$J$8)</f>
        <v>1830</v>
      </c>
      <c r="FJ167" s="3">
        <f>IF($B167='PO_valitsin (FI)'!$C$8,100000,PO!CK167/PO!J$297*'PO_valitsin (FI)'!D$5)</f>
        <v>5.9499579364946112E-2</v>
      </c>
      <c r="FQ167" s="3">
        <f>IF($B167='PO_valitsin (FI)'!$C$8,100000,PO!CR167/PO!Q$297*'PO_valitsin (FI)'!E$5)</f>
        <v>0.15986113801761023</v>
      </c>
      <c r="HM167" s="3">
        <f>IF($B167='PO_valitsin (FI)'!$C$8,100000,PO!EN167/PO!BO$297*'PO_valitsin (FI)'!F$5)</f>
        <v>0.30945195843791085</v>
      </c>
      <c r="HN167" s="3">
        <f>IF($B167='PO_valitsin (FI)'!$C$8,100000,PO!EO167/PO!BP$297*'PO_valitsin (FI)'!G$5)</f>
        <v>5.5199573652017872E-2</v>
      </c>
      <c r="HR167" s="3">
        <f>IF($B167='PO_valitsin (FI)'!$C$8,100000,PO!ES167/PO!BT$297*'PO_valitsin (FI)'!H$5)</f>
        <v>5.6253594007171157E-3</v>
      </c>
      <c r="IF167" s="3">
        <f>IF($B167='PO_valitsin (FI)'!$C$8,100000,PO!FG167/PO!CH$297*'PO_valitsin (FI)'!I$5)</f>
        <v>0</v>
      </c>
      <c r="IH167" s="3">
        <f>IF($B167='PO_valitsin (FI)'!$C$8,100000,PO!FI167/PO!CJ$297*'PO_valitsin (FI)'!J$5)</f>
        <v>0.1784184874460451</v>
      </c>
      <c r="II167" s="49">
        <f t="shared" si="8"/>
        <v>0.76805611281924735</v>
      </c>
      <c r="IJ167" s="13">
        <f t="shared" si="9"/>
        <v>142</v>
      </c>
      <c r="IK167" s="14">
        <f t="shared" si="11"/>
        <v>1.6499999999999962E-8</v>
      </c>
      <c r="IL167" s="68" t="str">
        <f t="shared" si="10"/>
        <v>Oripää</v>
      </c>
    </row>
    <row r="168" spans="1:246" x14ac:dyDescent="0.2">
      <c r="A168">
        <v>2019</v>
      </c>
      <c r="B168" t="s">
        <v>534</v>
      </c>
      <c r="C168" t="s">
        <v>535</v>
      </c>
      <c r="D168" t="s">
        <v>232</v>
      </c>
      <c r="E168" t="s">
        <v>233</v>
      </c>
      <c r="F168" t="s">
        <v>87</v>
      </c>
      <c r="G168" t="s">
        <v>88</v>
      </c>
      <c r="H168" t="s">
        <v>89</v>
      </c>
      <c r="I168" t="s">
        <v>90</v>
      </c>
      <c r="J168">
        <v>47.599998474121094</v>
      </c>
      <c r="K168">
        <v>799.6500244140625</v>
      </c>
      <c r="L168">
        <v>161</v>
      </c>
      <c r="M168">
        <v>9158</v>
      </c>
      <c r="N168">
        <v>11.5</v>
      </c>
      <c r="O168">
        <v>-0.69999998807907104</v>
      </c>
      <c r="P168">
        <v>-3</v>
      </c>
      <c r="Q168">
        <v>72.7</v>
      </c>
      <c r="R168">
        <v>9.8000000000000007</v>
      </c>
      <c r="S168">
        <v>320</v>
      </c>
      <c r="T168">
        <v>0</v>
      </c>
      <c r="U168">
        <v>3682.9</v>
      </c>
      <c r="V168">
        <v>13.28</v>
      </c>
      <c r="W168">
        <v>1154</v>
      </c>
      <c r="X168">
        <v>798</v>
      </c>
      <c r="Y168">
        <v>702</v>
      </c>
      <c r="Z168">
        <v>640</v>
      </c>
      <c r="AA168">
        <v>406</v>
      </c>
      <c r="AB168">
        <v>1523</v>
      </c>
      <c r="AC168">
        <v>16.813793182373047</v>
      </c>
      <c r="AD168">
        <v>0</v>
      </c>
      <c r="AE168">
        <v>0</v>
      </c>
      <c r="AF168">
        <v>1.5</v>
      </c>
      <c r="AG168">
        <v>7.6</v>
      </c>
      <c r="AH168">
        <v>0</v>
      </c>
      <c r="AI168">
        <v>22</v>
      </c>
      <c r="AJ168">
        <v>1.1000000000000001</v>
      </c>
      <c r="AK168">
        <v>0.65</v>
      </c>
      <c r="AL168">
        <v>1.25</v>
      </c>
      <c r="AM168">
        <v>61.4</v>
      </c>
      <c r="AN168">
        <v>323.60000000000002</v>
      </c>
      <c r="AO168">
        <v>44.7</v>
      </c>
      <c r="AP168">
        <v>25.4</v>
      </c>
      <c r="AQ168">
        <v>59</v>
      </c>
      <c r="AR168">
        <v>49</v>
      </c>
      <c r="AS168">
        <v>326</v>
      </c>
      <c r="AT168">
        <v>2.3330000000000002</v>
      </c>
      <c r="AU168">
        <v>5792</v>
      </c>
      <c r="AV168" s="48">
        <v>8987.3695771554085</v>
      </c>
      <c r="AW168" s="48">
        <v>8743.7020810514787</v>
      </c>
      <c r="AX168">
        <v>1</v>
      </c>
      <c r="AY168">
        <v>37.452262878417969</v>
      </c>
      <c r="AZ168">
        <v>0</v>
      </c>
      <c r="BA168">
        <v>0</v>
      </c>
      <c r="BB168">
        <v>0</v>
      </c>
      <c r="BC168">
        <v>0</v>
      </c>
      <c r="BD168">
        <v>1</v>
      </c>
      <c r="BE168">
        <v>85.623001098632813</v>
      </c>
      <c r="BF168">
        <v>95.718650817871094</v>
      </c>
      <c r="BG168">
        <v>1374.509765625</v>
      </c>
      <c r="BH168">
        <v>14939.0048828125</v>
      </c>
      <c r="BI168">
        <v>17244.68359375</v>
      </c>
      <c r="BJ168">
        <v>3.4193058013916016</v>
      </c>
      <c r="BK168">
        <v>4.2948322296142578</v>
      </c>
      <c r="BL168">
        <v>28.623188018798828</v>
      </c>
      <c r="BM168">
        <v>19.191919326782227</v>
      </c>
      <c r="BN168">
        <v>172</v>
      </c>
      <c r="BO168">
        <v>-0.32050629854202273</v>
      </c>
      <c r="BP168">
        <v>21972.732421875</v>
      </c>
      <c r="BQ168">
        <v>39.702678680419922</v>
      </c>
      <c r="BS168">
        <v>0.63245248794555664</v>
      </c>
      <c r="BT168">
        <v>0.163791224360466</v>
      </c>
      <c r="BU168">
        <v>1.6160733699798584</v>
      </c>
      <c r="BV168">
        <v>47.936229705810547</v>
      </c>
      <c r="BW168">
        <v>366.01876831054688</v>
      </c>
      <c r="BX168">
        <v>0</v>
      </c>
      <c r="BY168">
        <v>1</v>
      </c>
      <c r="BZ168">
        <v>10588.2353515625</v>
      </c>
      <c r="CA168">
        <v>9172.548828125</v>
      </c>
      <c r="CB168">
        <v>1.288490891456604</v>
      </c>
      <c r="CC168">
        <v>9.3360996246337891</v>
      </c>
      <c r="CD168">
        <v>56.779659271240234</v>
      </c>
      <c r="CE168">
        <v>6.9005846977233887</v>
      </c>
      <c r="CF168">
        <v>17.426900863647461</v>
      </c>
      <c r="CG168">
        <v>0</v>
      </c>
      <c r="CH168">
        <v>1.7543859481811523</v>
      </c>
      <c r="CI168">
        <v>9318.4873046875</v>
      </c>
      <c r="CJ168" s="48">
        <v>908</v>
      </c>
      <c r="CK168" s="25">
        <f>ABS(J168-'PO_valitsin (FI)'!$D$8)</f>
        <v>3.3999977111816406</v>
      </c>
      <c r="CR168" s="67">
        <f>ABS(Q168-'PO_valitsin (FI)'!$E$8)</f>
        <v>15.100000000000009</v>
      </c>
      <c r="EN168" s="7">
        <f>ABS(BO168-'PO_valitsin (FI)'!$F$8)</f>
        <v>0.58228322267532351</v>
      </c>
      <c r="EO168" s="7">
        <f>ABS(BP168-'PO_valitsin (FI)'!$G$8)</f>
        <v>1101.6640625</v>
      </c>
      <c r="ES168" s="7">
        <f>ABS(BT168-'PO_valitsin (FI)'!$H$8)</f>
        <v>2.4372667074203491E-2</v>
      </c>
      <c r="FI168" s="7">
        <f>ABS(CJ168-'PO_valitsin (FI)'!$J$8)</f>
        <v>1023</v>
      </c>
      <c r="FJ168" s="3">
        <f>IF($B168='PO_valitsin (FI)'!$C$8,100000,PO!CK168/PO!J$297*'PO_valitsin (FI)'!D$5)</f>
        <v>0.15561427106258002</v>
      </c>
      <c r="FQ168" s="3">
        <f>IF($B168='PO_valitsin (FI)'!$C$8,100000,PO!CR168/PO!Q$297*'PO_valitsin (FI)'!E$5)</f>
        <v>7.1417253966447186E-2</v>
      </c>
      <c r="HM168" s="3">
        <f>IF($B168='PO_valitsin (FI)'!$C$8,100000,PO!EN168/PO!BO$297*'PO_valitsin (FI)'!F$5)</f>
        <v>4.8273875843876622E-2</v>
      </c>
      <c r="HN168" s="3">
        <f>IF($B168='PO_valitsin (FI)'!$C$8,100000,PO!EO168/PO!BP$297*'PO_valitsin (FI)'!G$5)</f>
        <v>3.8966290484857342E-2</v>
      </c>
      <c r="HR168" s="3">
        <f>IF($B168='PO_valitsin (FI)'!$C$8,100000,PO!ES168/PO!BT$297*'PO_valitsin (FI)'!H$5)</f>
        <v>3.6391703059390702E-3</v>
      </c>
      <c r="IF168" s="3">
        <f>IF($B168='PO_valitsin (FI)'!$C$8,100000,PO!FG168/PO!CH$297*'PO_valitsin (FI)'!I$5)</f>
        <v>0</v>
      </c>
      <c r="IH168" s="3">
        <f>IF($B168='PO_valitsin (FI)'!$C$8,100000,PO!FI168/PO!CJ$297*'PO_valitsin (FI)'!J$5)</f>
        <v>9.9738859375576028E-2</v>
      </c>
      <c r="II168" s="49">
        <f t="shared" si="8"/>
        <v>0.41764973763927626</v>
      </c>
      <c r="IJ168" s="13">
        <f t="shared" si="9"/>
        <v>36</v>
      </c>
      <c r="IK168" s="14">
        <f t="shared" si="11"/>
        <v>1.6599999999999963E-8</v>
      </c>
      <c r="IL168" s="68" t="str">
        <f t="shared" si="10"/>
        <v>Orivesi</v>
      </c>
    </row>
    <row r="169" spans="1:246" x14ac:dyDescent="0.2">
      <c r="A169">
        <v>2019</v>
      </c>
      <c r="B169" t="s">
        <v>536</v>
      </c>
      <c r="C169" t="s">
        <v>537</v>
      </c>
      <c r="D169" t="s">
        <v>99</v>
      </c>
      <c r="E169" t="s">
        <v>100</v>
      </c>
      <c r="F169" t="s">
        <v>101</v>
      </c>
      <c r="G169" t="s">
        <v>102</v>
      </c>
      <c r="H169" t="s">
        <v>89</v>
      </c>
      <c r="I169" t="s">
        <v>90</v>
      </c>
      <c r="J169">
        <v>44.700000762939453</v>
      </c>
      <c r="K169">
        <v>587.82000732421875</v>
      </c>
      <c r="L169">
        <v>163.80000305175781</v>
      </c>
      <c r="M169">
        <v>7288</v>
      </c>
      <c r="N169">
        <v>12.399999618530273</v>
      </c>
      <c r="O169">
        <v>-1.8999999761581421</v>
      </c>
      <c r="P169">
        <v>-129</v>
      </c>
      <c r="Q169">
        <v>74.5</v>
      </c>
      <c r="R169">
        <v>10.100000000000001</v>
      </c>
      <c r="S169">
        <v>200</v>
      </c>
      <c r="T169">
        <v>0</v>
      </c>
      <c r="U169">
        <v>3498.6</v>
      </c>
      <c r="V169">
        <v>11.72</v>
      </c>
      <c r="W169">
        <v>772</v>
      </c>
      <c r="X169">
        <v>497</v>
      </c>
      <c r="Y169">
        <v>741</v>
      </c>
      <c r="Z169">
        <v>337</v>
      </c>
      <c r="AA169">
        <v>589</v>
      </c>
      <c r="AB169">
        <v>1079</v>
      </c>
      <c r="AC169">
        <v>13.317365646362305</v>
      </c>
      <c r="AD169">
        <v>0</v>
      </c>
      <c r="AE169">
        <v>0</v>
      </c>
      <c r="AF169">
        <v>0</v>
      </c>
      <c r="AG169">
        <v>6.9</v>
      </c>
      <c r="AH169">
        <v>0</v>
      </c>
      <c r="AI169">
        <v>22</v>
      </c>
      <c r="AJ169">
        <v>1.25</v>
      </c>
      <c r="AK169">
        <v>0.7</v>
      </c>
      <c r="AL169">
        <v>1.05</v>
      </c>
      <c r="AM169">
        <v>60.3</v>
      </c>
      <c r="AN169">
        <v>315.7</v>
      </c>
      <c r="AO169">
        <v>48.1</v>
      </c>
      <c r="AP169">
        <v>22.4</v>
      </c>
      <c r="AQ169">
        <v>83</v>
      </c>
      <c r="AR169">
        <v>98</v>
      </c>
      <c r="AS169">
        <v>770</v>
      </c>
      <c r="AT169">
        <v>2.3330000000000002</v>
      </c>
      <c r="AU169">
        <v>6817</v>
      </c>
      <c r="AV169" s="48">
        <v>9641.2506856829405</v>
      </c>
      <c r="AW169" s="48">
        <v>9455.5494202098289</v>
      </c>
      <c r="AX169">
        <v>0</v>
      </c>
      <c r="AY169">
        <v>88.98260498046875</v>
      </c>
      <c r="AZ169">
        <v>0</v>
      </c>
      <c r="BA169">
        <v>0</v>
      </c>
      <c r="BB169">
        <v>0</v>
      </c>
      <c r="BC169">
        <v>0</v>
      </c>
      <c r="BD169">
        <v>1</v>
      </c>
      <c r="BE169">
        <v>87</v>
      </c>
      <c r="BF169">
        <v>95.693778991699219</v>
      </c>
      <c r="BG169">
        <v>664.488037109375</v>
      </c>
      <c r="BH169">
        <v>10282.646484375</v>
      </c>
      <c r="BI169">
        <v>14502.650390625</v>
      </c>
      <c r="BJ169">
        <v>3.7977087497711182</v>
      </c>
      <c r="BK169">
        <v>-8.352290153503418</v>
      </c>
      <c r="BL169">
        <v>21.839080810546875</v>
      </c>
      <c r="BM169">
        <v>-7.9207921028137207</v>
      </c>
      <c r="BN169">
        <v>162.5</v>
      </c>
      <c r="BO169">
        <v>-1.0861999869346619</v>
      </c>
      <c r="BP169">
        <v>20959.615234375</v>
      </c>
      <c r="BQ169">
        <v>48.487125396728516</v>
      </c>
      <c r="BS169">
        <v>0.55433589220046997</v>
      </c>
      <c r="BT169">
        <v>0.15093304216861725</v>
      </c>
      <c r="BU169">
        <v>1.4544457197189331</v>
      </c>
      <c r="BV169">
        <v>117.31613922119141</v>
      </c>
      <c r="BW169">
        <v>362.92535400390625</v>
      </c>
      <c r="BX169">
        <v>0</v>
      </c>
      <c r="BY169">
        <v>1</v>
      </c>
      <c r="BZ169">
        <v>8745.09765625</v>
      </c>
      <c r="CA169">
        <v>6200.435546875</v>
      </c>
      <c r="CB169">
        <v>1.276070237159729</v>
      </c>
      <c r="CC169">
        <v>11.992316246032715</v>
      </c>
      <c r="CD169">
        <v>48.387096405029297</v>
      </c>
      <c r="CE169">
        <v>5.1487412452697754</v>
      </c>
      <c r="CF169">
        <v>5.3775744438171387</v>
      </c>
      <c r="CG169">
        <v>0</v>
      </c>
      <c r="CH169">
        <v>1.945080041885376</v>
      </c>
      <c r="CI169">
        <v>10060.306640625</v>
      </c>
      <c r="CJ169" s="48">
        <v>919</v>
      </c>
      <c r="CK169" s="25">
        <f>ABS(J169-'PO_valitsin (FI)'!$D$8)</f>
        <v>0.5</v>
      </c>
      <c r="CR169" s="67">
        <f>ABS(Q169-'PO_valitsin (FI)'!$E$8)</f>
        <v>13.300000000000011</v>
      </c>
      <c r="EN169" s="7">
        <f>ABS(BO169-'PO_valitsin (FI)'!$F$8)</f>
        <v>1.3479769110679627</v>
      </c>
      <c r="EO169" s="7">
        <f>ABS(BP169-'PO_valitsin (FI)'!$G$8)</f>
        <v>2114.78125</v>
      </c>
      <c r="ES169" s="7">
        <f>ABS(BT169-'PO_valitsin (FI)'!$H$8)</f>
        <v>3.7230849266052246E-2</v>
      </c>
      <c r="FI169" s="7">
        <f>ABS(CJ169-'PO_valitsin (FI)'!$J$8)</f>
        <v>1012</v>
      </c>
      <c r="FJ169" s="3">
        <f>IF($B169='PO_valitsin (FI)'!$C$8,100000,PO!CK169/PO!J$297*'PO_valitsin (FI)'!D$5)</f>
        <v>2.2884467032258323E-2</v>
      </c>
      <c r="FQ169" s="3">
        <f>IF($B169='PO_valitsin (FI)'!$C$8,100000,PO!CR169/PO!Q$297*'PO_valitsin (FI)'!E$5)</f>
        <v>6.290393892408927E-2</v>
      </c>
      <c r="HM169" s="3">
        <f>IF($B169='PO_valitsin (FI)'!$C$8,100000,PO!EN169/PO!BO$297*'PO_valitsin (FI)'!F$5)</f>
        <v>0.11175329721218985</v>
      </c>
      <c r="HN169" s="3">
        <f>IF($B169='PO_valitsin (FI)'!$C$8,100000,PO!EO169/PO!BP$297*'PO_valitsin (FI)'!G$5)</f>
        <v>7.4800643230957461E-2</v>
      </c>
      <c r="HR169" s="3">
        <f>IF($B169='PO_valitsin (FI)'!$C$8,100000,PO!ES169/PO!BT$297*'PO_valitsin (FI)'!H$5)</f>
        <v>5.5590715903765572E-3</v>
      </c>
      <c r="IF169" s="3">
        <f>IF($B169='PO_valitsin (FI)'!$C$8,100000,PO!FG169/PO!CH$297*'PO_valitsin (FI)'!I$5)</f>
        <v>0</v>
      </c>
      <c r="IH169" s="3">
        <f>IF($B169='PO_valitsin (FI)'!$C$8,100000,PO!FI169/PO!CJ$297*'PO_valitsin (FI)'!J$5)</f>
        <v>9.8666398522075205E-2</v>
      </c>
      <c r="II169" s="49">
        <f t="shared" si="8"/>
        <v>0.37656783321194665</v>
      </c>
      <c r="IJ169" s="13">
        <f t="shared" si="9"/>
        <v>26</v>
      </c>
      <c r="IK169" s="14">
        <f t="shared" si="11"/>
        <v>1.6699999999999964E-8</v>
      </c>
      <c r="IL169" s="68" t="str">
        <f t="shared" si="10"/>
        <v>Oulainen</v>
      </c>
    </row>
    <row r="170" spans="1:246" x14ac:dyDescent="0.2">
      <c r="A170">
        <v>2019</v>
      </c>
      <c r="B170" t="s">
        <v>169</v>
      </c>
      <c r="C170" t="s">
        <v>538</v>
      </c>
      <c r="D170" t="s">
        <v>169</v>
      </c>
      <c r="E170" t="s">
        <v>170</v>
      </c>
      <c r="F170" t="s">
        <v>101</v>
      </c>
      <c r="G170" t="s">
        <v>102</v>
      </c>
      <c r="H170" t="s">
        <v>143</v>
      </c>
      <c r="I170" t="s">
        <v>144</v>
      </c>
      <c r="J170">
        <v>38.799999237060547</v>
      </c>
      <c r="K170">
        <v>2971.9599609375</v>
      </c>
      <c r="L170">
        <v>133.10000610351563</v>
      </c>
      <c r="M170">
        <v>205489</v>
      </c>
      <c r="N170">
        <v>69.099998474121094</v>
      </c>
      <c r="O170">
        <v>0.89999997615814209</v>
      </c>
      <c r="P170">
        <v>518</v>
      </c>
      <c r="Q170">
        <v>96.7</v>
      </c>
      <c r="R170">
        <v>11.8</v>
      </c>
      <c r="S170">
        <v>696</v>
      </c>
      <c r="T170">
        <v>1</v>
      </c>
      <c r="U170">
        <v>3878</v>
      </c>
      <c r="V170">
        <v>11.72</v>
      </c>
      <c r="W170">
        <v>600</v>
      </c>
      <c r="X170">
        <v>71</v>
      </c>
      <c r="Y170">
        <v>391</v>
      </c>
      <c r="Z170">
        <v>193</v>
      </c>
      <c r="AA170">
        <v>320</v>
      </c>
      <c r="AB170">
        <v>1869</v>
      </c>
      <c r="AC170">
        <v>18.323427200317383</v>
      </c>
      <c r="AD170">
        <v>0.7</v>
      </c>
      <c r="AE170">
        <v>1</v>
      </c>
      <c r="AF170">
        <v>1.1000000000000001</v>
      </c>
      <c r="AG170">
        <v>4.3</v>
      </c>
      <c r="AH170">
        <v>1</v>
      </c>
      <c r="AI170">
        <v>20</v>
      </c>
      <c r="AJ170">
        <v>1.1499999999999999</v>
      </c>
      <c r="AK170">
        <v>0.5</v>
      </c>
      <c r="AL170">
        <v>0.93</v>
      </c>
      <c r="AM170">
        <v>52.2</v>
      </c>
      <c r="AN170">
        <v>436.1</v>
      </c>
      <c r="AO170">
        <v>42.3</v>
      </c>
      <c r="AP170">
        <v>37.4</v>
      </c>
      <c r="AQ170">
        <v>31</v>
      </c>
      <c r="AR170">
        <v>8</v>
      </c>
      <c r="AS170">
        <v>684</v>
      </c>
      <c r="AT170">
        <v>5</v>
      </c>
      <c r="AU170">
        <v>4600</v>
      </c>
      <c r="AV170" s="48">
        <v>8676.2280745341614</v>
      </c>
      <c r="AW170" s="48">
        <v>8510.6592833876221</v>
      </c>
      <c r="AX170">
        <v>1</v>
      </c>
      <c r="AY170">
        <v>0</v>
      </c>
      <c r="AZ170">
        <v>0</v>
      </c>
      <c r="BA170">
        <v>0</v>
      </c>
      <c r="BB170">
        <v>1</v>
      </c>
      <c r="BC170">
        <v>1</v>
      </c>
      <c r="BD170">
        <v>0</v>
      </c>
      <c r="BE170">
        <v>98.023269653320313</v>
      </c>
      <c r="BF170">
        <v>67.675521850585938</v>
      </c>
      <c r="BG170">
        <v>1102.1434326171875</v>
      </c>
      <c r="BH170">
        <v>12882.4296875</v>
      </c>
      <c r="BI170">
        <v>18256.498046875</v>
      </c>
      <c r="BJ170">
        <v>3.4842507839202881</v>
      </c>
      <c r="BK170">
        <v>-7.6330151557922363</v>
      </c>
      <c r="BL170">
        <v>26.465864181518555</v>
      </c>
      <c r="BM170">
        <v>-5.3910403251647949</v>
      </c>
      <c r="BN170">
        <v>492.75</v>
      </c>
      <c r="BO170">
        <v>1.7869909524917602</v>
      </c>
      <c r="BP170">
        <v>23597.09375</v>
      </c>
      <c r="BQ170">
        <v>25.93724250793457</v>
      </c>
      <c r="BS170">
        <v>0.4837777316570282</v>
      </c>
      <c r="BT170">
        <v>0.23018263280391693</v>
      </c>
      <c r="BU170">
        <v>4.3686037063598633</v>
      </c>
      <c r="BV170">
        <v>159.4683837890625</v>
      </c>
      <c r="BW170">
        <v>647.62103271484375</v>
      </c>
      <c r="BX170">
        <v>1</v>
      </c>
      <c r="BY170">
        <v>13</v>
      </c>
      <c r="BZ170">
        <v>9529.892578125</v>
      </c>
      <c r="CA170">
        <v>6724.6279296875</v>
      </c>
      <c r="CB170">
        <v>1.2127169370651245</v>
      </c>
      <c r="CC170">
        <v>10.305661201477051</v>
      </c>
      <c r="CD170">
        <v>45.626003265380859</v>
      </c>
      <c r="CE170">
        <v>4.9912643432617188</v>
      </c>
      <c r="CF170">
        <v>12.310525894165039</v>
      </c>
      <c r="CG170">
        <v>0.39193463325500488</v>
      </c>
      <c r="CH170">
        <v>1.558294415473938</v>
      </c>
      <c r="CI170">
        <v>8811.5283203125</v>
      </c>
      <c r="CJ170" s="48">
        <v>22287</v>
      </c>
      <c r="CK170" s="25">
        <f>ABS(J170-'PO_valitsin (FI)'!$D$8)</f>
        <v>5.4000015258789063</v>
      </c>
      <c r="CR170" s="67">
        <f>ABS(Q170-'PO_valitsin (FI)'!$E$8)</f>
        <v>8.8999999999999915</v>
      </c>
      <c r="EN170" s="7">
        <f>ABS(BO170-'PO_valitsin (FI)'!$F$8)</f>
        <v>1.5252140283584594</v>
      </c>
      <c r="EO170" s="7">
        <f>ABS(BP170-'PO_valitsin (FI)'!$G$8)</f>
        <v>522.697265625</v>
      </c>
      <c r="ES170" s="7">
        <f>ABS(BT170-'PO_valitsin (FI)'!$H$8)</f>
        <v>4.2018741369247437E-2</v>
      </c>
      <c r="FI170" s="7">
        <f>ABS(CJ170-'PO_valitsin (FI)'!$J$8)</f>
        <v>20356</v>
      </c>
      <c r="FJ170" s="3">
        <f>IF($B170='PO_valitsin (FI)'!$C$8,100000,PO!CK170/PO!J$297*'PO_valitsin (FI)'!D$5)</f>
        <v>0.24715231378624092</v>
      </c>
      <c r="FQ170" s="3">
        <f>IF($B170='PO_valitsin (FI)'!$C$8,100000,PO!CR170/PO!Q$297*'PO_valitsin (FI)'!E$5)</f>
        <v>4.2093613264991989E-2</v>
      </c>
      <c r="HM170" s="3">
        <f>IF($B170='PO_valitsin (FI)'!$C$8,100000,PO!EN170/PO!BO$297*'PO_valitsin (FI)'!F$5)</f>
        <v>0.12644704462208003</v>
      </c>
      <c r="HN170" s="3">
        <f>IF($B170='PO_valitsin (FI)'!$C$8,100000,PO!EO170/PO!BP$297*'PO_valitsin (FI)'!G$5)</f>
        <v>1.8488007534496833E-2</v>
      </c>
      <c r="HR170" s="3">
        <f>IF($B170='PO_valitsin (FI)'!$C$8,100000,PO!ES170/PO!BT$297*'PO_valitsin (FI)'!H$5)</f>
        <v>6.273968926681207E-3</v>
      </c>
      <c r="IF170" s="3">
        <f>IF($B170='PO_valitsin (FI)'!$C$8,100000,PO!FG170/PO!CH$297*'PO_valitsin (FI)'!I$5)</f>
        <v>0</v>
      </c>
      <c r="IH170" s="3">
        <f>IF($B170='PO_valitsin (FI)'!$C$8,100000,PO!FI170/PO!CJ$297*'PO_valitsin (FI)'!J$5)</f>
        <v>1.9846375576238766</v>
      </c>
      <c r="II170" s="49">
        <f t="shared" si="8"/>
        <v>2.4250925225583675</v>
      </c>
      <c r="IJ170" s="13">
        <f t="shared" si="9"/>
        <v>264</v>
      </c>
      <c r="IK170" s="14">
        <f t="shared" si="11"/>
        <v>1.6799999999999965E-8</v>
      </c>
      <c r="IL170" s="68" t="str">
        <f t="shared" si="10"/>
        <v>Oulu</v>
      </c>
    </row>
    <row r="171" spans="1:246" x14ac:dyDescent="0.2">
      <c r="A171">
        <v>2019</v>
      </c>
      <c r="B171" t="s">
        <v>539</v>
      </c>
      <c r="C171" t="s">
        <v>540</v>
      </c>
      <c r="D171" t="s">
        <v>208</v>
      </c>
      <c r="E171" t="s">
        <v>209</v>
      </c>
      <c r="F171" t="s">
        <v>210</v>
      </c>
      <c r="G171" t="s">
        <v>211</v>
      </c>
      <c r="H171" t="s">
        <v>89</v>
      </c>
      <c r="I171" t="s">
        <v>90</v>
      </c>
      <c r="J171">
        <v>48.299999237060547</v>
      </c>
      <c r="K171">
        <v>445.82998657226563</v>
      </c>
      <c r="L171">
        <v>211.60000610351563</v>
      </c>
      <c r="M171">
        <v>6688</v>
      </c>
      <c r="N171">
        <v>15</v>
      </c>
      <c r="O171">
        <v>-1.7000000476837158</v>
      </c>
      <c r="P171">
        <v>-65</v>
      </c>
      <c r="Q171">
        <v>71.5</v>
      </c>
      <c r="R171">
        <v>15.100000000000001</v>
      </c>
      <c r="S171">
        <v>177</v>
      </c>
      <c r="T171">
        <v>0</v>
      </c>
      <c r="U171">
        <v>3159.2</v>
      </c>
      <c r="V171">
        <v>11.48</v>
      </c>
      <c r="W171">
        <v>750</v>
      </c>
      <c r="X171">
        <v>426</v>
      </c>
      <c r="Y171">
        <v>647</v>
      </c>
      <c r="Z171">
        <v>439</v>
      </c>
      <c r="AA171">
        <v>561</v>
      </c>
      <c r="AB171">
        <v>1775</v>
      </c>
      <c r="AC171">
        <v>17.085105895996094</v>
      </c>
      <c r="AD171">
        <v>0</v>
      </c>
      <c r="AE171">
        <v>1.4</v>
      </c>
      <c r="AF171">
        <v>2.6</v>
      </c>
      <c r="AG171">
        <v>4.2</v>
      </c>
      <c r="AH171">
        <v>0</v>
      </c>
      <c r="AI171">
        <v>21.75</v>
      </c>
      <c r="AJ171">
        <v>1.1000000000000001</v>
      </c>
      <c r="AK171">
        <v>0.65</v>
      </c>
      <c r="AL171">
        <v>1.25</v>
      </c>
      <c r="AM171">
        <v>79.400000000000006</v>
      </c>
      <c r="AN171">
        <v>292.5</v>
      </c>
      <c r="AO171">
        <v>51.7</v>
      </c>
      <c r="AP171">
        <v>18.399999999999999</v>
      </c>
      <c r="AQ171">
        <v>48</v>
      </c>
      <c r="AR171">
        <v>38</v>
      </c>
      <c r="AS171">
        <v>906</v>
      </c>
      <c r="AT171">
        <v>2.6669999999999998</v>
      </c>
      <c r="AU171">
        <v>9949</v>
      </c>
      <c r="AV171" s="48">
        <v>9804.6875</v>
      </c>
      <c r="AW171" s="48">
        <v>9397.4960876369332</v>
      </c>
      <c r="AX171">
        <v>1</v>
      </c>
      <c r="AY171">
        <v>70.142051696777344</v>
      </c>
      <c r="AZ171">
        <v>0</v>
      </c>
      <c r="BA171">
        <v>0</v>
      </c>
      <c r="BB171">
        <v>0</v>
      </c>
      <c r="BC171">
        <v>0</v>
      </c>
      <c r="BD171">
        <v>1</v>
      </c>
      <c r="BE171">
        <v>85.823753356933594</v>
      </c>
      <c r="BF171">
        <v>100</v>
      </c>
      <c r="BG171">
        <v>880.36810302734375</v>
      </c>
      <c r="BH171">
        <v>11250.01953125</v>
      </c>
      <c r="BI171">
        <v>12235.1689453125</v>
      </c>
      <c r="BJ171">
        <v>3.8702750205993652</v>
      </c>
      <c r="BK171">
        <v>-0.40477806329727173</v>
      </c>
      <c r="BL171">
        <v>23.684209823608398</v>
      </c>
      <c r="BM171">
        <v>-27.160493850708008</v>
      </c>
      <c r="BN171">
        <v>644</v>
      </c>
      <c r="BO171">
        <v>0.3600484848022461</v>
      </c>
      <c r="BP171">
        <v>19991.306640625</v>
      </c>
      <c r="BQ171">
        <v>49.507736206054688</v>
      </c>
      <c r="BS171">
        <v>0.60481458902359009</v>
      </c>
      <c r="BT171">
        <v>0.11961722373962402</v>
      </c>
      <c r="BU171">
        <v>3.7380383014678955</v>
      </c>
      <c r="BV171">
        <v>100.17942810058594</v>
      </c>
      <c r="BW171">
        <v>351.3756103515625</v>
      </c>
      <c r="BX171">
        <v>0</v>
      </c>
      <c r="BY171">
        <v>1</v>
      </c>
      <c r="BZ171">
        <v>9714.7236328125</v>
      </c>
      <c r="CA171">
        <v>8932.515625</v>
      </c>
      <c r="CB171">
        <v>0.88217705488204956</v>
      </c>
      <c r="CC171">
        <v>8.7619619369506836</v>
      </c>
      <c r="CD171">
        <v>98.305084228515625</v>
      </c>
      <c r="CE171">
        <v>9.8976106643676758</v>
      </c>
      <c r="CF171">
        <v>19.112628936767578</v>
      </c>
      <c r="CG171">
        <v>0.34129694104194641</v>
      </c>
      <c r="CH171">
        <v>2.3890786170959473</v>
      </c>
      <c r="CI171">
        <v>10593.70703125</v>
      </c>
      <c r="CJ171" s="48">
        <v>646</v>
      </c>
      <c r="CK171" s="25">
        <f>ABS(J171-'PO_valitsin (FI)'!$D$8)</f>
        <v>4.0999984741210938</v>
      </c>
      <c r="CR171" s="67">
        <f>ABS(Q171-'PO_valitsin (FI)'!$E$8)</f>
        <v>16.300000000000011</v>
      </c>
      <c r="EN171" s="7">
        <f>ABS(BO171-'PO_valitsin (FI)'!$F$8)</f>
        <v>9.8271560668945324E-2</v>
      </c>
      <c r="EO171" s="7">
        <f>ABS(BP171-'PO_valitsin (FI)'!$G$8)</f>
        <v>3083.08984375</v>
      </c>
      <c r="ES171" s="7">
        <f>ABS(BT171-'PO_valitsin (FI)'!$H$8)</f>
        <v>6.8546667695045471E-2</v>
      </c>
      <c r="FI171" s="7">
        <f>ABS(CJ171-'PO_valitsin (FI)'!$J$8)</f>
        <v>1285</v>
      </c>
      <c r="FJ171" s="3">
        <f>IF($B171='PO_valitsin (FI)'!$C$8,100000,PO!CK171/PO!J$297*'PO_valitsin (FI)'!D$5)</f>
        <v>0.18765255982666718</v>
      </c>
      <c r="FQ171" s="3">
        <f>IF($B171='PO_valitsin (FI)'!$C$8,100000,PO!CR171/PO!Q$297*'PO_valitsin (FI)'!E$5)</f>
        <v>7.7092797328019172E-2</v>
      </c>
      <c r="HM171" s="3">
        <f>IF($B171='PO_valitsin (FI)'!$C$8,100000,PO!EN171/PO!BO$297*'PO_valitsin (FI)'!F$5)</f>
        <v>8.1471506201404743E-3</v>
      </c>
      <c r="HN171" s="3">
        <f>IF($B171='PO_valitsin (FI)'!$C$8,100000,PO!EO171/PO!BP$297*'PO_valitsin (FI)'!G$5)</f>
        <v>0.10905009842097481</v>
      </c>
      <c r="HR171" s="3">
        <f>IF($B171='PO_valitsin (FI)'!$C$8,100000,PO!ES171/PO!BT$297*'PO_valitsin (FI)'!H$5)</f>
        <v>1.0234948718883061E-2</v>
      </c>
      <c r="IF171" s="3">
        <f>IF($B171='PO_valitsin (FI)'!$C$8,100000,PO!FG171/PO!CH$297*'PO_valitsin (FI)'!I$5)</f>
        <v>0</v>
      </c>
      <c r="IH171" s="3">
        <f>IF($B171='PO_valitsin (FI)'!$C$8,100000,PO!FI171/PO!CJ$297*'PO_valitsin (FI)'!J$5)</f>
        <v>0.12528292697714097</v>
      </c>
      <c r="II171" s="49">
        <f t="shared" si="8"/>
        <v>0.51746049879182565</v>
      </c>
      <c r="IJ171" s="13">
        <f t="shared" si="9"/>
        <v>69</v>
      </c>
      <c r="IK171" s="14">
        <f t="shared" si="11"/>
        <v>1.6899999999999966E-8</v>
      </c>
      <c r="IL171" s="68" t="str">
        <f t="shared" si="10"/>
        <v>Outokumpu</v>
      </c>
    </row>
    <row r="172" spans="1:246" x14ac:dyDescent="0.2">
      <c r="A172">
        <v>2019</v>
      </c>
      <c r="B172" t="s">
        <v>541</v>
      </c>
      <c r="C172" t="s">
        <v>542</v>
      </c>
      <c r="D172" t="s">
        <v>111</v>
      </c>
      <c r="E172" t="s">
        <v>112</v>
      </c>
      <c r="F172" t="s">
        <v>113</v>
      </c>
      <c r="G172" t="s">
        <v>114</v>
      </c>
      <c r="H172" t="s">
        <v>103</v>
      </c>
      <c r="I172" t="s">
        <v>104</v>
      </c>
      <c r="J172">
        <v>54.099998474121094</v>
      </c>
      <c r="K172">
        <v>523.1099853515625</v>
      </c>
      <c r="L172">
        <v>201.69999694824219</v>
      </c>
      <c r="M172">
        <v>2896</v>
      </c>
      <c r="N172">
        <v>5.5</v>
      </c>
      <c r="O172">
        <v>-2.2999999523162842</v>
      </c>
      <c r="P172">
        <v>-19</v>
      </c>
      <c r="Q172">
        <v>51.5</v>
      </c>
      <c r="R172">
        <v>12.100000000000001</v>
      </c>
      <c r="S172">
        <v>195</v>
      </c>
      <c r="T172">
        <v>0</v>
      </c>
      <c r="U172">
        <v>3561.5</v>
      </c>
      <c r="V172">
        <v>12.18</v>
      </c>
      <c r="W172">
        <v>1000</v>
      </c>
      <c r="X172">
        <v>259</v>
      </c>
      <c r="Y172">
        <v>556</v>
      </c>
      <c r="Z172">
        <v>1180</v>
      </c>
      <c r="AA172">
        <v>712</v>
      </c>
      <c r="AB172">
        <v>980</v>
      </c>
      <c r="AC172">
        <v>15.402984619140625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21</v>
      </c>
      <c r="AJ172">
        <v>0.93</v>
      </c>
      <c r="AK172">
        <v>0.6</v>
      </c>
      <c r="AL172">
        <v>1.2</v>
      </c>
      <c r="AM172">
        <v>69.8</v>
      </c>
      <c r="AN172">
        <v>259.3</v>
      </c>
      <c r="AO172">
        <v>43.5</v>
      </c>
      <c r="AP172">
        <v>18</v>
      </c>
      <c r="AQ172">
        <v>151</v>
      </c>
      <c r="AR172">
        <v>49</v>
      </c>
      <c r="AS172">
        <v>510</v>
      </c>
      <c r="AT172">
        <v>2.6669999999999998</v>
      </c>
      <c r="AU172">
        <v>4393</v>
      </c>
      <c r="AV172" s="48">
        <v>11142.206422018349</v>
      </c>
      <c r="AW172" s="48">
        <v>11142.852300242132</v>
      </c>
      <c r="AX172">
        <v>0</v>
      </c>
      <c r="AY172">
        <v>82.556304931640625</v>
      </c>
      <c r="AZ172">
        <v>0</v>
      </c>
      <c r="BA172">
        <v>0</v>
      </c>
      <c r="BB172">
        <v>0</v>
      </c>
      <c r="BC172">
        <v>0</v>
      </c>
      <c r="BD172">
        <v>1</v>
      </c>
      <c r="BE172">
        <v>80</v>
      </c>
      <c r="BF172">
        <v>100</v>
      </c>
      <c r="BG172">
        <v>883.720947265625</v>
      </c>
      <c r="BH172">
        <v>13110.548828125</v>
      </c>
      <c r="BI172">
        <v>14260.01171875</v>
      </c>
      <c r="BJ172">
        <v>2.0727901458740234</v>
      </c>
      <c r="BK172">
        <v>1.735472559928894</v>
      </c>
      <c r="BL172">
        <v>31.034482955932617</v>
      </c>
      <c r="BM172">
        <v>-30</v>
      </c>
      <c r="BN172">
        <v>225</v>
      </c>
      <c r="BO172">
        <v>-4.3990641117095945</v>
      </c>
      <c r="BP172">
        <v>21035.3046875</v>
      </c>
      <c r="BQ172">
        <v>47.938137054443359</v>
      </c>
      <c r="BS172">
        <v>0.65124309062957764</v>
      </c>
      <c r="BT172">
        <v>0.34530386328697205</v>
      </c>
      <c r="BU172">
        <v>1.4157458543777466</v>
      </c>
      <c r="BV172">
        <v>97.030387878417969</v>
      </c>
      <c r="BW172">
        <v>402.62429809570313</v>
      </c>
      <c r="BX172">
        <v>0</v>
      </c>
      <c r="BY172">
        <v>1</v>
      </c>
      <c r="BZ172">
        <v>9953.48828125</v>
      </c>
      <c r="CA172">
        <v>9151.1630859375</v>
      </c>
      <c r="CB172">
        <v>0.96685081720352173</v>
      </c>
      <c r="CC172">
        <v>6.6988949775695801</v>
      </c>
      <c r="CD172">
        <v>64.285713195800781</v>
      </c>
      <c r="CE172">
        <v>8.7628870010375977</v>
      </c>
      <c r="CF172">
        <v>7.7319588661193848</v>
      </c>
      <c r="CG172">
        <v>0</v>
      </c>
      <c r="CH172">
        <v>0.51546388864517212</v>
      </c>
      <c r="CI172">
        <v>12319.5380859375</v>
      </c>
      <c r="CJ172" s="48">
        <v>211</v>
      </c>
      <c r="CK172" s="25">
        <f>ABS(J172-'PO_valitsin (FI)'!$D$8)</f>
        <v>9.8999977111816406</v>
      </c>
      <c r="CR172" s="67">
        <f>ABS(Q172-'PO_valitsin (FI)'!$E$8)</f>
        <v>36.300000000000011</v>
      </c>
      <c r="EN172" s="7">
        <f>ABS(BO172-'PO_valitsin (FI)'!$F$8)</f>
        <v>4.6608410358428953</v>
      </c>
      <c r="EO172" s="7">
        <f>ABS(BP172-'PO_valitsin (FI)'!$G$8)</f>
        <v>2039.091796875</v>
      </c>
      <c r="ES172" s="7">
        <f>ABS(BT172-'PO_valitsin (FI)'!$H$8)</f>
        <v>0.15713997185230255</v>
      </c>
      <c r="FI172" s="7">
        <f>ABS(CJ172-'PO_valitsin (FI)'!$J$8)</f>
        <v>1720</v>
      </c>
      <c r="FJ172" s="3">
        <f>IF($B172='PO_valitsin (FI)'!$C$8,100000,PO!CK172/PO!J$297*'PO_valitsin (FI)'!D$5)</f>
        <v>0.45311234248193821</v>
      </c>
      <c r="FQ172" s="3">
        <f>IF($B172='PO_valitsin (FI)'!$C$8,100000,PO!CR172/PO!Q$297*'PO_valitsin (FI)'!E$5)</f>
        <v>0.17168518668755184</v>
      </c>
      <c r="HM172" s="3">
        <f>IF($B172='PO_valitsin (FI)'!$C$8,100000,PO!EN172/PO!BO$297*'PO_valitsin (FI)'!F$5)</f>
        <v>0.38640450682842653</v>
      </c>
      <c r="HN172" s="3">
        <f>IF($B172='PO_valitsin (FI)'!$C$8,100000,PO!EO172/PO!BP$297*'PO_valitsin (FI)'!G$5)</f>
        <v>7.2123477552687235E-2</v>
      </c>
      <c r="HR172" s="3">
        <f>IF($B172='PO_valitsin (FI)'!$C$8,100000,PO!ES172/PO!BT$297*'PO_valitsin (FI)'!H$5)</f>
        <v>2.3463132602597591E-2</v>
      </c>
      <c r="IF172" s="3">
        <f>IF($B172='PO_valitsin (FI)'!$C$8,100000,PO!FG172/PO!CH$297*'PO_valitsin (FI)'!I$5)</f>
        <v>0</v>
      </c>
      <c r="IH172" s="3">
        <f>IF($B172='PO_valitsin (FI)'!$C$8,100000,PO!FI172/PO!CJ$297*'PO_valitsin (FI)'!J$5)</f>
        <v>0.16769387891103693</v>
      </c>
      <c r="II172" s="49">
        <f t="shared" si="8"/>
        <v>1.2744825420642385</v>
      </c>
      <c r="IJ172" s="13">
        <f t="shared" si="9"/>
        <v>231</v>
      </c>
      <c r="IK172" s="14">
        <f t="shared" si="11"/>
        <v>1.6999999999999967E-8</v>
      </c>
      <c r="IL172" s="68" t="str">
        <f t="shared" si="10"/>
        <v>Padasjoki</v>
      </c>
    </row>
    <row r="173" spans="1:246" x14ac:dyDescent="0.2">
      <c r="A173">
        <v>2019</v>
      </c>
      <c r="B173" t="s">
        <v>543</v>
      </c>
      <c r="C173" t="s">
        <v>544</v>
      </c>
      <c r="D173" t="s">
        <v>298</v>
      </c>
      <c r="E173" t="s">
        <v>299</v>
      </c>
      <c r="F173" t="s">
        <v>125</v>
      </c>
      <c r="G173" t="s">
        <v>126</v>
      </c>
      <c r="H173" t="s">
        <v>89</v>
      </c>
      <c r="I173" t="s">
        <v>90</v>
      </c>
      <c r="J173">
        <v>42.5</v>
      </c>
      <c r="K173">
        <v>238.41000366210938</v>
      </c>
      <c r="L173">
        <v>121.59999847412109</v>
      </c>
      <c r="M173">
        <v>10850</v>
      </c>
      <c r="N173">
        <v>45.5</v>
      </c>
      <c r="O173">
        <v>0.20000000298023224</v>
      </c>
      <c r="P173">
        <v>-2</v>
      </c>
      <c r="Q173">
        <v>79.800000000000011</v>
      </c>
      <c r="R173">
        <v>4.4000000000000004</v>
      </c>
      <c r="S173">
        <v>128</v>
      </c>
      <c r="T173">
        <v>0</v>
      </c>
      <c r="U173">
        <v>4008.8</v>
      </c>
      <c r="V173">
        <v>12.51</v>
      </c>
      <c r="W173">
        <v>485</v>
      </c>
      <c r="X173">
        <v>13</v>
      </c>
      <c r="Y173">
        <v>407</v>
      </c>
      <c r="Z173">
        <v>400</v>
      </c>
      <c r="AA173">
        <v>556</v>
      </c>
      <c r="AB173">
        <v>1351</v>
      </c>
      <c r="AC173">
        <v>17.158536911010742</v>
      </c>
      <c r="AD173">
        <v>0</v>
      </c>
      <c r="AE173">
        <v>0.6</v>
      </c>
      <c r="AF173">
        <v>0</v>
      </c>
      <c r="AG173">
        <v>4.8</v>
      </c>
      <c r="AH173">
        <v>0</v>
      </c>
      <c r="AI173">
        <v>20.75</v>
      </c>
      <c r="AJ173">
        <v>1.1000000000000001</v>
      </c>
      <c r="AK173">
        <v>0.45</v>
      </c>
      <c r="AL173">
        <v>1.2</v>
      </c>
      <c r="AM173">
        <v>56.8</v>
      </c>
      <c r="AN173">
        <v>375.7</v>
      </c>
      <c r="AO173">
        <v>42.9</v>
      </c>
      <c r="AP173">
        <v>32</v>
      </c>
      <c r="AQ173">
        <v>44</v>
      </c>
      <c r="AR173">
        <v>20</v>
      </c>
      <c r="AS173">
        <v>464</v>
      </c>
      <c r="AT173">
        <v>3.8330000000000002</v>
      </c>
      <c r="AU173">
        <v>3732</v>
      </c>
      <c r="AV173" s="48">
        <v>7866.0436137071647</v>
      </c>
      <c r="AW173" s="48">
        <v>7972.6858877086497</v>
      </c>
      <c r="AX173">
        <v>1</v>
      </c>
      <c r="AY173">
        <v>23.362010955810547</v>
      </c>
      <c r="AZ173">
        <v>0</v>
      </c>
      <c r="BA173">
        <v>0</v>
      </c>
      <c r="BB173">
        <v>0</v>
      </c>
      <c r="BC173">
        <v>0</v>
      </c>
      <c r="BD173">
        <v>1</v>
      </c>
      <c r="BE173">
        <v>82.448036193847656</v>
      </c>
      <c r="BF173">
        <v>61.244697570800781</v>
      </c>
      <c r="BG173">
        <v>606.53753662109375</v>
      </c>
      <c r="BH173">
        <v>10576.1689453125</v>
      </c>
      <c r="BI173">
        <v>15983.61328125</v>
      </c>
      <c r="BJ173">
        <v>4.3241291046142578</v>
      </c>
      <c r="BK173">
        <v>-5.4350337982177734</v>
      </c>
      <c r="BL173">
        <v>23.493976593017578</v>
      </c>
      <c r="BM173">
        <v>7.8947367668151855</v>
      </c>
      <c r="BN173">
        <v>329.5</v>
      </c>
      <c r="BO173">
        <v>1.3095916986465455</v>
      </c>
      <c r="BP173">
        <v>24739.21484375</v>
      </c>
      <c r="BQ173">
        <v>24.77387809753418</v>
      </c>
      <c r="BS173">
        <v>0.65207374095916748</v>
      </c>
      <c r="BT173">
        <v>1.0414746999740601</v>
      </c>
      <c r="BU173">
        <v>2.7096774578094482</v>
      </c>
      <c r="BV173">
        <v>67.281105041503906</v>
      </c>
      <c r="BW173">
        <v>307.37326049804688</v>
      </c>
      <c r="BX173">
        <v>0</v>
      </c>
      <c r="BY173">
        <v>1</v>
      </c>
      <c r="BZ173">
        <v>9078.6923828125</v>
      </c>
      <c r="CA173">
        <v>6007.26416015625</v>
      </c>
      <c r="CB173">
        <v>1.5115207433700562</v>
      </c>
      <c r="CC173">
        <v>10.534562110900879</v>
      </c>
      <c r="CD173">
        <v>106.70731353759766</v>
      </c>
      <c r="CE173">
        <v>15.310585975646973</v>
      </c>
      <c r="CF173">
        <v>11.023622512817383</v>
      </c>
      <c r="CG173">
        <v>0</v>
      </c>
      <c r="CH173">
        <v>3.1496062278747559</v>
      </c>
      <c r="CI173">
        <v>9162.083984375</v>
      </c>
      <c r="CJ173" s="48">
        <v>1290</v>
      </c>
      <c r="CK173" s="25">
        <f>ABS(J173-'PO_valitsin (FI)'!$D$8)</f>
        <v>1.7000007629394531</v>
      </c>
      <c r="CR173" s="67">
        <f>ABS(Q173-'PO_valitsin (FI)'!$E$8)</f>
        <v>8</v>
      </c>
      <c r="EN173" s="7">
        <f>ABS(BO173-'PO_valitsin (FI)'!$F$8)</f>
        <v>1.0478147745132447</v>
      </c>
      <c r="EO173" s="7">
        <f>ABS(BP173-'PO_valitsin (FI)'!$G$8)</f>
        <v>1664.818359375</v>
      </c>
      <c r="ES173" s="7">
        <f>ABS(BT173-'PO_valitsin (FI)'!$H$8)</f>
        <v>0.85331080853939056</v>
      </c>
      <c r="FI173" s="7">
        <f>ABS(CJ173-'PO_valitsin (FI)'!$J$8)</f>
        <v>641</v>
      </c>
      <c r="FJ173" s="3">
        <f>IF($B173='PO_valitsin (FI)'!$C$8,100000,PO!CK173/PO!J$297*'PO_valitsin (FI)'!D$5)</f>
        <v>7.7807222828603834E-2</v>
      </c>
      <c r="FQ173" s="3">
        <f>IF($B173='PO_valitsin (FI)'!$C$8,100000,PO!CR173/PO!Q$297*'PO_valitsin (FI)'!E$5)</f>
        <v>3.7836955743813065E-2</v>
      </c>
      <c r="HM173" s="3">
        <f>IF($B173='PO_valitsin (FI)'!$C$8,100000,PO!EN173/PO!BO$297*'PO_valitsin (FI)'!F$5)</f>
        <v>8.6868517522848354E-2</v>
      </c>
      <c r="HN173" s="3">
        <f>IF($B173='PO_valitsin (FI)'!$C$8,100000,PO!EO173/PO!BP$297*'PO_valitsin (FI)'!G$5)</f>
        <v>5.8885279101068867E-2</v>
      </c>
      <c r="HR173" s="3">
        <f>IF($B173='PO_valitsin (FI)'!$C$8,100000,PO!ES173/PO!BT$297*'PO_valitsin (FI)'!H$5)</f>
        <v>0.12741089626010466</v>
      </c>
      <c r="IF173" s="3">
        <f>IF($B173='PO_valitsin (FI)'!$C$8,100000,PO!FG173/PO!CH$297*'PO_valitsin (FI)'!I$5)</f>
        <v>0</v>
      </c>
      <c r="IH173" s="3">
        <f>IF($B173='PO_valitsin (FI)'!$C$8,100000,PO!FI173/PO!CJ$297*'PO_valitsin (FI)'!J$5)</f>
        <v>6.2495218826729454E-2</v>
      </c>
      <c r="II173" s="49">
        <f t="shared" si="8"/>
        <v>0.45130410738316823</v>
      </c>
      <c r="IJ173" s="13">
        <f t="shared" si="9"/>
        <v>45</v>
      </c>
      <c r="IK173" s="14">
        <f t="shared" si="11"/>
        <v>1.7099999999999968E-8</v>
      </c>
      <c r="IL173" s="68" t="str">
        <f t="shared" si="10"/>
        <v>Paimio</v>
      </c>
    </row>
    <row r="174" spans="1:246" x14ac:dyDescent="0.2">
      <c r="A174">
        <v>2019</v>
      </c>
      <c r="B174" t="s">
        <v>545</v>
      </c>
      <c r="C174" t="s">
        <v>546</v>
      </c>
      <c r="D174" t="s">
        <v>304</v>
      </c>
      <c r="E174" t="s">
        <v>292</v>
      </c>
      <c r="F174" t="s">
        <v>226</v>
      </c>
      <c r="G174" t="s">
        <v>227</v>
      </c>
      <c r="H174" t="s">
        <v>103</v>
      </c>
      <c r="I174" t="s">
        <v>104</v>
      </c>
      <c r="J174">
        <v>50.599998474121094</v>
      </c>
      <c r="K174">
        <v>918.260009765625</v>
      </c>
      <c r="L174">
        <v>198.69999694824219</v>
      </c>
      <c r="M174">
        <v>3273</v>
      </c>
      <c r="N174">
        <v>3.5999999046325684</v>
      </c>
      <c r="O174">
        <v>-1.8999999761581421</v>
      </c>
      <c r="P174">
        <v>-22</v>
      </c>
      <c r="Q174">
        <v>59.5</v>
      </c>
      <c r="R174">
        <v>14.9</v>
      </c>
      <c r="S174">
        <v>294</v>
      </c>
      <c r="T174">
        <v>0</v>
      </c>
      <c r="U174">
        <v>3436</v>
      </c>
      <c r="V174">
        <v>11.07</v>
      </c>
      <c r="W174">
        <v>1347</v>
      </c>
      <c r="X174">
        <v>2204</v>
      </c>
      <c r="Y174">
        <v>735</v>
      </c>
      <c r="Z174">
        <v>1028</v>
      </c>
      <c r="AA174">
        <v>786</v>
      </c>
      <c r="AB174">
        <v>1631</v>
      </c>
      <c r="AC174">
        <v>21.583333969116211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22</v>
      </c>
      <c r="AJ174">
        <v>1.1000000000000001</v>
      </c>
      <c r="AK174">
        <v>0.6</v>
      </c>
      <c r="AL174">
        <v>1.1000000000000001</v>
      </c>
      <c r="AM174">
        <v>93.1</v>
      </c>
      <c r="AN174">
        <v>282.39999999999998</v>
      </c>
      <c r="AO174">
        <v>48.4</v>
      </c>
      <c r="AP174">
        <v>18.7</v>
      </c>
      <c r="AQ174">
        <v>37</v>
      </c>
      <c r="AR174">
        <v>105</v>
      </c>
      <c r="AS174">
        <v>911</v>
      </c>
      <c r="AT174">
        <v>1.333</v>
      </c>
      <c r="AU174">
        <v>11304</v>
      </c>
      <c r="AV174" s="48">
        <v>10505.823627287853</v>
      </c>
      <c r="AW174" s="48">
        <v>9627.7602523659298</v>
      </c>
      <c r="AX174">
        <v>1</v>
      </c>
      <c r="AY174">
        <v>131.10142517089844</v>
      </c>
      <c r="AZ174">
        <v>0</v>
      </c>
      <c r="BA174">
        <v>0</v>
      </c>
      <c r="BB174">
        <v>0</v>
      </c>
      <c r="BC174">
        <v>0</v>
      </c>
      <c r="BD174">
        <v>1</v>
      </c>
      <c r="BE174">
        <v>68.656715393066406</v>
      </c>
      <c r="BF174">
        <v>100</v>
      </c>
      <c r="BG174">
        <v>1358.7786865234375</v>
      </c>
      <c r="BH174">
        <v>11536.474609375</v>
      </c>
      <c r="BI174">
        <v>12397.4052734375</v>
      </c>
      <c r="BJ174">
        <v>3.7262754440307617</v>
      </c>
      <c r="BK174">
        <v>-2.4233934879302979</v>
      </c>
      <c r="BL174">
        <v>30.526315689086914</v>
      </c>
      <c r="BM174">
        <v>-17.857143402099609</v>
      </c>
      <c r="BN174">
        <v>147</v>
      </c>
      <c r="BO174">
        <v>-2.6997152090072634</v>
      </c>
      <c r="BP174">
        <v>20584.9140625</v>
      </c>
      <c r="BQ174">
        <v>53.389945983886719</v>
      </c>
      <c r="BS174">
        <v>0.61106020212173462</v>
      </c>
      <c r="BT174">
        <v>6.1106018722057343E-2</v>
      </c>
      <c r="BU174">
        <v>1.0999083518981934</v>
      </c>
      <c r="BV174">
        <v>101.43598937988281</v>
      </c>
      <c r="BW174">
        <v>307.66879272460938</v>
      </c>
      <c r="BX174">
        <v>0</v>
      </c>
      <c r="BY174">
        <v>1</v>
      </c>
      <c r="BZ174">
        <v>11541.984375</v>
      </c>
      <c r="CA174">
        <v>10740.4580078125</v>
      </c>
      <c r="CB174">
        <v>0.70271921157836914</v>
      </c>
      <c r="CC174">
        <v>7.9743356704711914</v>
      </c>
      <c r="CD174">
        <v>143.47825622558594</v>
      </c>
      <c r="CE174">
        <v>12.643677711486816</v>
      </c>
      <c r="CF174">
        <v>2.6819922924041748</v>
      </c>
      <c r="CG174">
        <v>0</v>
      </c>
      <c r="CH174">
        <v>1.532567024230957</v>
      </c>
      <c r="CI174">
        <v>11825.45703125</v>
      </c>
      <c r="CJ174" s="48">
        <v>294</v>
      </c>
      <c r="CK174" s="25">
        <f>ABS(J174-'PO_valitsin (FI)'!$D$8)</f>
        <v>6.3999977111816406</v>
      </c>
      <c r="CR174" s="67">
        <f>ABS(Q174-'PO_valitsin (FI)'!$E$8)</f>
        <v>28.300000000000011</v>
      </c>
      <c r="EN174" s="7">
        <f>ABS(BO174-'PO_valitsin (FI)'!$F$8)</f>
        <v>2.9614921331405641</v>
      </c>
      <c r="EO174" s="7">
        <f>ABS(BP174-'PO_valitsin (FI)'!$G$8)</f>
        <v>2489.482421875</v>
      </c>
      <c r="ES174" s="7">
        <f>ABS(BT174-'PO_valitsin (FI)'!$H$8)</f>
        <v>0.12705787271261215</v>
      </c>
      <c r="FI174" s="7">
        <f>ABS(CJ174-'PO_valitsin (FI)'!$J$8)</f>
        <v>1637</v>
      </c>
      <c r="FJ174" s="3">
        <f>IF($B174='PO_valitsin (FI)'!$C$8,100000,PO!CK174/PO!J$297*'PO_valitsin (FI)'!D$5)</f>
        <v>0.29292107325612993</v>
      </c>
      <c r="FQ174" s="3">
        <f>IF($B174='PO_valitsin (FI)'!$C$8,100000,PO!CR174/PO!Q$297*'PO_valitsin (FI)'!E$5)</f>
        <v>0.13384823094373877</v>
      </c>
      <c r="HM174" s="3">
        <f>IF($B174='PO_valitsin (FI)'!$C$8,100000,PO!EN174/PO!BO$297*'PO_valitsin (FI)'!F$5)</f>
        <v>0.24552090457114165</v>
      </c>
      <c r="HN174" s="3">
        <f>IF($B174='PO_valitsin (FI)'!$C$8,100000,PO!EO174/PO!BP$297*'PO_valitsin (FI)'!G$5)</f>
        <v>8.8053970815379509E-2</v>
      </c>
      <c r="HR174" s="3">
        <f>IF($B174='PO_valitsin (FI)'!$C$8,100000,PO!ES174/PO!BT$297*'PO_valitsin (FI)'!H$5)</f>
        <v>1.8971466524520076E-2</v>
      </c>
      <c r="IF174" s="3">
        <f>IF($B174='PO_valitsin (FI)'!$C$8,100000,PO!FG174/PO!CH$297*'PO_valitsin (FI)'!I$5)</f>
        <v>0</v>
      </c>
      <c r="IH174" s="3">
        <f>IF($B174='PO_valitsin (FI)'!$C$8,100000,PO!FI174/PO!CJ$297*'PO_valitsin (FI)'!J$5)</f>
        <v>0.15960167428916711</v>
      </c>
      <c r="II174" s="49">
        <f t="shared" si="8"/>
        <v>0.9389173376000769</v>
      </c>
      <c r="IJ174" s="13">
        <f t="shared" si="9"/>
        <v>181</v>
      </c>
      <c r="IK174" s="14">
        <f t="shared" si="11"/>
        <v>1.7199999999999969E-8</v>
      </c>
      <c r="IL174" s="68" t="str">
        <f t="shared" si="10"/>
        <v>Paltamo</v>
      </c>
    </row>
    <row r="175" spans="1:246" x14ac:dyDescent="0.2">
      <c r="A175">
        <v>2019</v>
      </c>
      <c r="B175" t="s">
        <v>547</v>
      </c>
      <c r="C175" t="s">
        <v>548</v>
      </c>
      <c r="D175" t="s">
        <v>356</v>
      </c>
      <c r="E175" t="s">
        <v>357</v>
      </c>
      <c r="F175" t="s">
        <v>125</v>
      </c>
      <c r="G175" t="s">
        <v>126</v>
      </c>
      <c r="H175" t="s">
        <v>89</v>
      </c>
      <c r="I175" t="s">
        <v>90</v>
      </c>
      <c r="J175">
        <v>46.599998474121094</v>
      </c>
      <c r="K175">
        <v>883.1199951171875</v>
      </c>
      <c r="L175">
        <v>138.19999694824219</v>
      </c>
      <c r="M175">
        <v>15132</v>
      </c>
      <c r="N175">
        <v>17.100000381469727</v>
      </c>
      <c r="O175">
        <v>-0.60000002384185791</v>
      </c>
      <c r="P175">
        <v>-8</v>
      </c>
      <c r="Q175">
        <v>67.600000000000009</v>
      </c>
      <c r="R175">
        <v>5.9</v>
      </c>
      <c r="S175">
        <v>322</v>
      </c>
      <c r="T175">
        <v>0</v>
      </c>
      <c r="U175">
        <v>4430.8</v>
      </c>
      <c r="V175">
        <v>12.51</v>
      </c>
      <c r="W175">
        <v>0</v>
      </c>
      <c r="X175">
        <v>245</v>
      </c>
      <c r="Y175">
        <v>758</v>
      </c>
      <c r="Z175">
        <v>662</v>
      </c>
      <c r="AA175">
        <v>665</v>
      </c>
      <c r="AB175">
        <v>3013</v>
      </c>
      <c r="AC175">
        <v>13.667447090148926</v>
      </c>
      <c r="AD175">
        <v>0</v>
      </c>
      <c r="AE175">
        <v>0</v>
      </c>
      <c r="AF175">
        <v>1</v>
      </c>
      <c r="AG175">
        <v>3.6</v>
      </c>
      <c r="AH175">
        <v>0</v>
      </c>
      <c r="AI175">
        <v>19.75</v>
      </c>
      <c r="AJ175">
        <v>1.5</v>
      </c>
      <c r="AK175">
        <v>0.47</v>
      </c>
      <c r="AL175">
        <v>1.5</v>
      </c>
      <c r="AM175">
        <v>86</v>
      </c>
      <c r="AN175">
        <v>384.1</v>
      </c>
      <c r="AO175">
        <v>38.5</v>
      </c>
      <c r="AP175">
        <v>34.4</v>
      </c>
      <c r="AQ175">
        <v>61</v>
      </c>
      <c r="AR175">
        <v>31</v>
      </c>
      <c r="AS175">
        <v>547</v>
      </c>
      <c r="AT175">
        <v>2.6669999999999998</v>
      </c>
      <c r="AU175">
        <v>6409.8076171875</v>
      </c>
      <c r="AV175" s="48">
        <v>12893.576791808873</v>
      </c>
      <c r="AW175" s="48">
        <v>12553.046705845964</v>
      </c>
      <c r="AX175">
        <v>0</v>
      </c>
      <c r="AY175">
        <v>17.117761611938477</v>
      </c>
      <c r="AZ175">
        <v>1</v>
      </c>
      <c r="BA175">
        <v>0</v>
      </c>
      <c r="BB175">
        <v>0</v>
      </c>
      <c r="BC175">
        <v>1</v>
      </c>
      <c r="BD175">
        <v>1</v>
      </c>
      <c r="BE175">
        <v>82.269500732421875</v>
      </c>
      <c r="BF175">
        <v>99.2957763671875</v>
      </c>
      <c r="BG175">
        <v>1261.462158203125</v>
      </c>
      <c r="BH175">
        <v>11708.5966796875</v>
      </c>
      <c r="BI175">
        <v>14573.0673828125</v>
      </c>
      <c r="BJ175">
        <v>4.5864396095275879</v>
      </c>
      <c r="BK175">
        <v>-5.0245237350463867</v>
      </c>
      <c r="BL175">
        <v>28.370222091674805</v>
      </c>
      <c r="BM175">
        <v>0</v>
      </c>
      <c r="BN175">
        <v>116.07142639160156</v>
      </c>
      <c r="BO175">
        <v>-1.0243255257606507</v>
      </c>
      <c r="BP175">
        <v>25737.853515625</v>
      </c>
      <c r="BQ175">
        <v>29.943395614624023</v>
      </c>
      <c r="BS175">
        <v>0.6353422999382019</v>
      </c>
      <c r="BT175">
        <v>55.148029327392578</v>
      </c>
      <c r="BU175">
        <v>3.2513878345489502</v>
      </c>
      <c r="BV175">
        <v>137.2587890625</v>
      </c>
      <c r="BW175">
        <v>352.56411743164063</v>
      </c>
      <c r="BX175">
        <v>0</v>
      </c>
      <c r="BY175">
        <v>3</v>
      </c>
      <c r="BZ175">
        <v>12532.837890625</v>
      </c>
      <c r="CA175">
        <v>10069.392578125</v>
      </c>
      <c r="CB175">
        <v>1.2290561199188232</v>
      </c>
      <c r="CC175">
        <v>9.5294742584228516</v>
      </c>
      <c r="CD175">
        <v>83.879638671875</v>
      </c>
      <c r="CE175">
        <v>10.748959541320801</v>
      </c>
      <c r="CF175">
        <v>15.950069427490234</v>
      </c>
      <c r="CG175">
        <v>0.34674063324928284</v>
      </c>
      <c r="CH175">
        <v>2.7739250659942627</v>
      </c>
      <c r="CI175">
        <v>13325.6669921875</v>
      </c>
      <c r="CJ175" s="48">
        <v>1602</v>
      </c>
      <c r="CK175" s="25">
        <f>ABS(J175-'PO_valitsin (FI)'!$D$8)</f>
        <v>2.3999977111816406</v>
      </c>
      <c r="CR175" s="67">
        <f>ABS(Q175-'PO_valitsin (FI)'!$E$8)</f>
        <v>20.200000000000003</v>
      </c>
      <c r="EN175" s="7">
        <f>ABS(BO175-'PO_valitsin (FI)'!$F$8)</f>
        <v>1.2861024498939515</v>
      </c>
      <c r="EO175" s="7">
        <f>ABS(BP175-'PO_valitsin (FI)'!$G$8)</f>
        <v>2663.45703125</v>
      </c>
      <c r="ES175" s="7">
        <f>ABS(BT175-'PO_valitsin (FI)'!$H$8)</f>
        <v>54.959865435957909</v>
      </c>
      <c r="FI175" s="7">
        <f>ABS(CJ175-'PO_valitsin (FI)'!$J$8)</f>
        <v>329</v>
      </c>
      <c r="FJ175" s="3">
        <f>IF($B175='PO_valitsin (FI)'!$C$8,100000,PO!CK175/PO!J$297*'PO_valitsin (FI)'!D$5)</f>
        <v>0.10984533699806337</v>
      </c>
      <c r="FQ175" s="3">
        <f>IF($B175='PO_valitsin (FI)'!$C$8,100000,PO!CR175/PO!Q$297*'PO_valitsin (FI)'!E$5)</f>
        <v>9.5538313253128004E-2</v>
      </c>
      <c r="HM175" s="3">
        <f>IF($B175='PO_valitsin (FI)'!$C$8,100000,PO!EN175/PO!BO$297*'PO_valitsin (FI)'!F$5)</f>
        <v>0.10662362845254834</v>
      </c>
      <c r="HN175" s="3">
        <f>IF($B175='PO_valitsin (FI)'!$C$8,100000,PO!EO175/PO!BP$297*'PO_valitsin (FI)'!G$5)</f>
        <v>9.4207521064183994E-2</v>
      </c>
      <c r="HR175" s="3">
        <f>IF($B175='PO_valitsin (FI)'!$C$8,100000,PO!ES175/PO!BT$297*'PO_valitsin (FI)'!H$5)</f>
        <v>8.2062545598318124</v>
      </c>
      <c r="IF175" s="3">
        <f>IF($B175='PO_valitsin (FI)'!$C$8,100000,PO!FG175/PO!CH$297*'PO_valitsin (FI)'!I$5)</f>
        <v>0</v>
      </c>
      <c r="IH175" s="3">
        <f>IF($B175='PO_valitsin (FI)'!$C$8,100000,PO!FI175/PO!CJ$297*'PO_valitsin (FI)'!J$5)</f>
        <v>3.2076329163797178E-2</v>
      </c>
      <c r="II175" s="49">
        <f t="shared" si="8"/>
        <v>8.644545706063532</v>
      </c>
      <c r="IJ175" s="13">
        <f t="shared" si="9"/>
        <v>280</v>
      </c>
      <c r="IK175" s="14">
        <f t="shared" si="11"/>
        <v>1.729999999999997E-8</v>
      </c>
      <c r="IL175" s="68" t="str">
        <f t="shared" si="10"/>
        <v>Parainen</v>
      </c>
    </row>
    <row r="176" spans="1:246" x14ac:dyDescent="0.2">
      <c r="A176">
        <v>2019</v>
      </c>
      <c r="B176" t="s">
        <v>549</v>
      </c>
      <c r="C176" t="s">
        <v>550</v>
      </c>
      <c r="D176" t="s">
        <v>253</v>
      </c>
      <c r="E176" t="s">
        <v>255</v>
      </c>
      <c r="F176" t="s">
        <v>256</v>
      </c>
      <c r="G176" t="s">
        <v>257</v>
      </c>
      <c r="H176" t="s">
        <v>103</v>
      </c>
      <c r="I176" t="s">
        <v>104</v>
      </c>
      <c r="J176">
        <v>54.099998474121094</v>
      </c>
      <c r="K176">
        <v>592.010009765625</v>
      </c>
      <c r="L176">
        <v>197.39999389648438</v>
      </c>
      <c r="M176">
        <v>4734</v>
      </c>
      <c r="N176">
        <v>8</v>
      </c>
      <c r="O176">
        <v>-2.2000000476837158</v>
      </c>
      <c r="P176">
        <v>-38</v>
      </c>
      <c r="Q176">
        <v>45</v>
      </c>
      <c r="R176">
        <v>12</v>
      </c>
      <c r="S176">
        <v>284</v>
      </c>
      <c r="T176">
        <v>0</v>
      </c>
      <c r="U176">
        <v>3179.8</v>
      </c>
      <c r="V176">
        <v>11.95</v>
      </c>
      <c r="W176">
        <v>838</v>
      </c>
      <c r="X176">
        <v>1189</v>
      </c>
      <c r="Y176">
        <v>1162</v>
      </c>
      <c r="Z176">
        <v>1656</v>
      </c>
      <c r="AA176">
        <v>783</v>
      </c>
      <c r="AB176">
        <v>1722</v>
      </c>
      <c r="AC176">
        <v>14.287234306335449</v>
      </c>
      <c r="AD176">
        <v>0</v>
      </c>
      <c r="AE176">
        <v>0</v>
      </c>
      <c r="AF176">
        <v>0</v>
      </c>
      <c r="AG176">
        <v>3</v>
      </c>
      <c r="AH176">
        <v>1</v>
      </c>
      <c r="AI176">
        <v>19.5</v>
      </c>
      <c r="AJ176">
        <v>1</v>
      </c>
      <c r="AK176">
        <v>0.5</v>
      </c>
      <c r="AL176">
        <v>1.1000000000000001</v>
      </c>
      <c r="AM176">
        <v>61.8</v>
      </c>
      <c r="AN176">
        <v>273.60000000000002</v>
      </c>
      <c r="AO176">
        <v>46.8</v>
      </c>
      <c r="AP176">
        <v>19.100000000000001</v>
      </c>
      <c r="AQ176">
        <v>61</v>
      </c>
      <c r="AR176">
        <v>52</v>
      </c>
      <c r="AS176">
        <v>953</v>
      </c>
      <c r="AT176">
        <v>2.1669999999999998</v>
      </c>
      <c r="AU176">
        <v>7750</v>
      </c>
      <c r="AV176" s="48">
        <v>12565.853658536585</v>
      </c>
      <c r="AW176" s="48">
        <v>11460.420032310178</v>
      </c>
      <c r="AX176">
        <v>0</v>
      </c>
      <c r="AY176">
        <v>89.484786987304688</v>
      </c>
      <c r="AZ176">
        <v>0</v>
      </c>
      <c r="BA176">
        <v>1</v>
      </c>
      <c r="BB176">
        <v>0</v>
      </c>
      <c r="BC176">
        <v>0</v>
      </c>
      <c r="BD176">
        <v>1</v>
      </c>
      <c r="BE176">
        <v>100</v>
      </c>
      <c r="BF176">
        <v>100</v>
      </c>
      <c r="BG176">
        <v>967.741943359375</v>
      </c>
      <c r="BH176">
        <v>11387.7578125</v>
      </c>
      <c r="BI176">
        <v>13588.7529296875</v>
      </c>
      <c r="BJ176">
        <v>2.4281368255615234</v>
      </c>
      <c r="BK176">
        <v>-2.5798349380493164</v>
      </c>
      <c r="BL176">
        <v>26.086956024169922</v>
      </c>
      <c r="BM176">
        <v>2.5641026496887207</v>
      </c>
      <c r="BN176">
        <v>152</v>
      </c>
      <c r="BO176">
        <v>-1.8860522747039794</v>
      </c>
      <c r="BP176">
        <v>21059.431640625</v>
      </c>
      <c r="BQ176">
        <v>51.723194122314453</v>
      </c>
      <c r="BS176">
        <v>0.68018591403961182</v>
      </c>
      <c r="BT176">
        <v>0.19011406600475311</v>
      </c>
      <c r="BU176">
        <v>2.091254711151123</v>
      </c>
      <c r="BV176">
        <v>97.380653381347656</v>
      </c>
      <c r="BW176">
        <v>231.09420776367188</v>
      </c>
      <c r="BX176">
        <v>0</v>
      </c>
      <c r="BY176">
        <v>1</v>
      </c>
      <c r="BZ176">
        <v>8397.849609375</v>
      </c>
      <c r="CA176">
        <v>7037.63427734375</v>
      </c>
      <c r="CB176">
        <v>0.84495139122009277</v>
      </c>
      <c r="CC176">
        <v>5.8935360908508301</v>
      </c>
      <c r="CD176">
        <v>62.5</v>
      </c>
      <c r="CE176">
        <v>8.9605731964111328</v>
      </c>
      <c r="CF176">
        <v>16.845878601074219</v>
      </c>
      <c r="CG176">
        <v>0</v>
      </c>
      <c r="CH176">
        <v>1.4336917400360107</v>
      </c>
      <c r="CI176">
        <v>13450.375</v>
      </c>
      <c r="CJ176" s="48">
        <v>304</v>
      </c>
      <c r="CK176" s="25">
        <f>ABS(J176-'PO_valitsin (FI)'!$D$8)</f>
        <v>9.8999977111816406</v>
      </c>
      <c r="CR176" s="67">
        <f>ABS(Q176-'PO_valitsin (FI)'!$E$8)</f>
        <v>42.800000000000011</v>
      </c>
      <c r="EN176" s="7">
        <f>ABS(BO176-'PO_valitsin (FI)'!$F$8)</f>
        <v>2.1478291988372802</v>
      </c>
      <c r="EO176" s="7">
        <f>ABS(BP176-'PO_valitsin (FI)'!$G$8)</f>
        <v>2014.96484375</v>
      </c>
      <c r="ES176" s="7">
        <f>ABS(BT176-'PO_valitsin (FI)'!$H$8)</f>
        <v>1.9501745700836182E-3</v>
      </c>
      <c r="FI176" s="7">
        <f>ABS(CJ176-'PO_valitsin (FI)'!$J$8)</f>
        <v>1627</v>
      </c>
      <c r="FJ176" s="3">
        <f>IF($B176='PO_valitsin (FI)'!$C$8,100000,PO!CK176/PO!J$297*'PO_valitsin (FI)'!D$5)</f>
        <v>0.45311234248193821</v>
      </c>
      <c r="FQ176" s="3">
        <f>IF($B176='PO_valitsin (FI)'!$C$8,100000,PO!CR176/PO!Q$297*'PO_valitsin (FI)'!E$5)</f>
        <v>0.20242771322939992</v>
      </c>
      <c r="HM176" s="3">
        <f>IF($B176='PO_valitsin (FI)'!$C$8,100000,PO!EN176/PO!BO$297*'PO_valitsin (FI)'!F$5)</f>
        <v>0.17806461879863789</v>
      </c>
      <c r="HN176" s="3">
        <f>IF($B176='PO_valitsin (FI)'!$C$8,100000,PO!EO176/PO!BP$297*'PO_valitsin (FI)'!G$5)</f>
        <v>7.1270097746641975E-2</v>
      </c>
      <c r="HR176" s="3">
        <f>IF($B176='PO_valitsin (FI)'!$C$8,100000,PO!ES176/PO!BT$297*'PO_valitsin (FI)'!H$5)</f>
        <v>2.9118755716141622E-4</v>
      </c>
      <c r="IF176" s="3">
        <f>IF($B176='PO_valitsin (FI)'!$C$8,100000,PO!FG176/PO!CH$297*'PO_valitsin (FI)'!I$5)</f>
        <v>0</v>
      </c>
      <c r="IH176" s="3">
        <f>IF($B176='PO_valitsin (FI)'!$C$8,100000,PO!FI176/PO!CJ$297*'PO_valitsin (FI)'!J$5)</f>
        <v>0.15862670987689365</v>
      </c>
      <c r="II176" s="49">
        <f t="shared" si="8"/>
        <v>1.0637926870906731</v>
      </c>
      <c r="IJ176" s="13">
        <f t="shared" si="9"/>
        <v>203</v>
      </c>
      <c r="IK176" s="14">
        <f t="shared" si="11"/>
        <v>1.7399999999999971E-8</v>
      </c>
      <c r="IL176" s="68" t="str">
        <f t="shared" si="10"/>
        <v>Parikkala</v>
      </c>
    </row>
    <row r="177" spans="1:246" x14ac:dyDescent="0.2">
      <c r="A177">
        <v>2019</v>
      </c>
      <c r="B177" t="s">
        <v>551</v>
      </c>
      <c r="C177" t="s">
        <v>552</v>
      </c>
      <c r="D177" t="s">
        <v>248</v>
      </c>
      <c r="E177" t="s">
        <v>156</v>
      </c>
      <c r="F177" t="s">
        <v>87</v>
      </c>
      <c r="G177" t="s">
        <v>88</v>
      </c>
      <c r="H177" t="s">
        <v>89</v>
      </c>
      <c r="I177" t="s">
        <v>90</v>
      </c>
      <c r="J177">
        <v>48.900001525878906</v>
      </c>
      <c r="K177">
        <v>852.92999267578125</v>
      </c>
      <c r="L177">
        <v>173.89999389648438</v>
      </c>
      <c r="M177">
        <v>6404</v>
      </c>
      <c r="N177">
        <v>7.5</v>
      </c>
      <c r="O177">
        <v>-1</v>
      </c>
      <c r="P177">
        <v>3</v>
      </c>
      <c r="Q177">
        <v>67.7</v>
      </c>
      <c r="R177">
        <v>9</v>
      </c>
      <c r="S177">
        <v>258</v>
      </c>
      <c r="T177">
        <v>1</v>
      </c>
      <c r="U177">
        <v>3600.7</v>
      </c>
      <c r="V177">
        <v>13.28</v>
      </c>
      <c r="W177">
        <v>1417</v>
      </c>
      <c r="X177">
        <v>485</v>
      </c>
      <c r="Y177">
        <v>291</v>
      </c>
      <c r="Z177">
        <v>683</v>
      </c>
      <c r="AA177">
        <v>464</v>
      </c>
      <c r="AB177">
        <v>900</v>
      </c>
      <c r="AC177">
        <v>16.465408325195313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22</v>
      </c>
      <c r="AJ177">
        <v>1.1000000000000001</v>
      </c>
      <c r="AK177">
        <v>0.52</v>
      </c>
      <c r="AL177">
        <v>1.1000000000000001</v>
      </c>
      <c r="AM177">
        <v>71.599999999999994</v>
      </c>
      <c r="AN177">
        <v>280.60000000000002</v>
      </c>
      <c r="AO177">
        <v>48.6</v>
      </c>
      <c r="AP177">
        <v>18.600000000000001</v>
      </c>
      <c r="AQ177">
        <v>74</v>
      </c>
      <c r="AR177">
        <v>74</v>
      </c>
      <c r="AS177">
        <v>468</v>
      </c>
      <c r="AT177">
        <v>4.3330000000000002</v>
      </c>
      <c r="AU177">
        <v>6726</v>
      </c>
      <c r="AV177" s="48">
        <v>9981.9967266775784</v>
      </c>
      <c r="AW177" s="48">
        <v>9715.4953429297202</v>
      </c>
      <c r="AX177">
        <v>1</v>
      </c>
      <c r="AY177">
        <v>69.253013610839844</v>
      </c>
      <c r="AZ177">
        <v>0</v>
      </c>
      <c r="BA177">
        <v>0</v>
      </c>
      <c r="BB177">
        <v>0</v>
      </c>
      <c r="BC177">
        <v>0</v>
      </c>
      <c r="BD177">
        <v>1</v>
      </c>
      <c r="BE177">
        <v>84.120170593261719</v>
      </c>
      <c r="BF177">
        <v>100</v>
      </c>
      <c r="BG177">
        <v>15.243902206420898</v>
      </c>
      <c r="BH177">
        <v>8405.4365234375</v>
      </c>
      <c r="BI177">
        <v>9457.1806640625</v>
      </c>
      <c r="BJ177">
        <v>3.667208194732666</v>
      </c>
      <c r="BK177">
        <v>10.706867218017578</v>
      </c>
      <c r="BL177">
        <v>24.074073791503906</v>
      </c>
      <c r="BM177">
        <v>40.909091949462891</v>
      </c>
      <c r="BN177">
        <v>602</v>
      </c>
      <c r="BO177">
        <v>-1.6227010786533356</v>
      </c>
      <c r="BP177">
        <v>20867.4375</v>
      </c>
      <c r="BQ177">
        <v>44.481620788574219</v>
      </c>
      <c r="BS177">
        <v>0.65584009885787964</v>
      </c>
      <c r="BT177">
        <v>9.3691445887088776E-2</v>
      </c>
      <c r="BU177">
        <v>2.1861336231231689</v>
      </c>
      <c r="BV177">
        <v>81.667709350585938</v>
      </c>
      <c r="BW177">
        <v>300.28106689453125</v>
      </c>
      <c r="BX177">
        <v>0</v>
      </c>
      <c r="BY177">
        <v>2</v>
      </c>
      <c r="BZ177">
        <v>6771.34130859375</v>
      </c>
      <c r="CA177">
        <v>6018.29248046875</v>
      </c>
      <c r="CB177">
        <v>0.96814489364624023</v>
      </c>
      <c r="CC177">
        <v>8.8850717544555664</v>
      </c>
      <c r="CD177">
        <v>53.225807189941406</v>
      </c>
      <c r="CE177">
        <v>5.7996482849121094</v>
      </c>
      <c r="CF177">
        <v>6.8541302680969238</v>
      </c>
      <c r="CG177">
        <v>0</v>
      </c>
      <c r="CH177">
        <v>2.2847099304199219</v>
      </c>
      <c r="CI177">
        <v>10097.0283203125</v>
      </c>
      <c r="CJ177" s="48">
        <v>602</v>
      </c>
      <c r="CK177" s="25">
        <f>ABS(J177-'PO_valitsin (FI)'!$D$8)</f>
        <v>4.7000007629394531</v>
      </c>
      <c r="CR177" s="67">
        <f>ABS(Q177-'PO_valitsin (FI)'!$E$8)</f>
        <v>20.100000000000009</v>
      </c>
      <c r="EN177" s="7">
        <f>ABS(BO177-'PO_valitsin (FI)'!$F$8)</f>
        <v>1.8844780027866364</v>
      </c>
      <c r="EO177" s="7">
        <f>ABS(BP177-'PO_valitsin (FI)'!$G$8)</f>
        <v>2206.958984375</v>
      </c>
      <c r="ES177" s="7">
        <f>ABS(BT177-'PO_valitsin (FI)'!$H$8)</f>
        <v>9.4472445547580719E-2</v>
      </c>
      <c r="FI177" s="7">
        <f>ABS(CJ177-'PO_valitsin (FI)'!$J$8)</f>
        <v>1329</v>
      </c>
      <c r="FJ177" s="3">
        <f>IF($B177='PO_valitsin (FI)'!$C$8,100000,PO!CK177/PO!J$297*'PO_valitsin (FI)'!D$5)</f>
        <v>0.21511402502215377</v>
      </c>
      <c r="FQ177" s="3">
        <f>IF($B177='PO_valitsin (FI)'!$C$8,100000,PO!CR177/PO!Q$297*'PO_valitsin (FI)'!E$5)</f>
        <v>9.506535130633037E-2</v>
      </c>
      <c r="HM177" s="3">
        <f>IF($B177='PO_valitsin (FI)'!$C$8,100000,PO!EN177/PO!BO$297*'PO_valitsin (FI)'!F$5)</f>
        <v>0.15623163023497141</v>
      </c>
      <c r="HN177" s="3">
        <f>IF($B177='PO_valitsin (FI)'!$C$8,100000,PO!EO177/PO!BP$297*'PO_valitsin (FI)'!G$5)</f>
        <v>7.8061005891550531E-2</v>
      </c>
      <c r="HR177" s="3">
        <f>IF($B177='PO_valitsin (FI)'!$C$8,100000,PO!ES177/PO!BT$297*'PO_valitsin (FI)'!H$5)</f>
        <v>1.4106019563615487E-2</v>
      </c>
      <c r="IF177" s="3">
        <f>IF($B177='PO_valitsin (FI)'!$C$8,100000,PO!FG177/PO!CH$297*'PO_valitsin (FI)'!I$5)</f>
        <v>0</v>
      </c>
      <c r="IH177" s="3">
        <f>IF($B177='PO_valitsin (FI)'!$C$8,100000,PO!FI177/PO!CJ$297*'PO_valitsin (FI)'!J$5)</f>
        <v>0.1295727703911442</v>
      </c>
      <c r="II177" s="49">
        <f t="shared" si="8"/>
        <v>0.68815081990976579</v>
      </c>
      <c r="IJ177" s="13">
        <f t="shared" si="9"/>
        <v>118</v>
      </c>
      <c r="IK177" s="14">
        <f t="shared" si="11"/>
        <v>1.7499999999999971E-8</v>
      </c>
      <c r="IL177" s="68" t="str">
        <f t="shared" si="10"/>
        <v>Parkano</v>
      </c>
    </row>
    <row r="178" spans="1:246" x14ac:dyDescent="0.2">
      <c r="A178">
        <v>2019</v>
      </c>
      <c r="B178" t="s">
        <v>553</v>
      </c>
      <c r="C178" t="s">
        <v>554</v>
      </c>
      <c r="D178" t="s">
        <v>405</v>
      </c>
      <c r="E178" t="s">
        <v>406</v>
      </c>
      <c r="F178" t="s">
        <v>333</v>
      </c>
      <c r="G178" t="s">
        <v>334</v>
      </c>
      <c r="H178" t="s">
        <v>103</v>
      </c>
      <c r="I178" t="s">
        <v>104</v>
      </c>
      <c r="J178">
        <v>38.299999237060547</v>
      </c>
      <c r="K178">
        <v>794.25</v>
      </c>
      <c r="L178">
        <v>115.80000305175781</v>
      </c>
      <c r="M178">
        <v>11081</v>
      </c>
      <c r="N178">
        <v>14</v>
      </c>
      <c r="O178">
        <v>0.60000002384185791</v>
      </c>
      <c r="P178">
        <v>-47</v>
      </c>
      <c r="Q178">
        <v>73.8</v>
      </c>
      <c r="R178">
        <v>3</v>
      </c>
      <c r="S178">
        <v>234</v>
      </c>
      <c r="T178">
        <v>0</v>
      </c>
      <c r="U178">
        <v>3197.4</v>
      </c>
      <c r="V178">
        <v>11.43</v>
      </c>
      <c r="W178">
        <v>1473</v>
      </c>
      <c r="X178">
        <v>448</v>
      </c>
      <c r="Y178">
        <v>538</v>
      </c>
      <c r="Z178">
        <v>433</v>
      </c>
      <c r="AA178">
        <v>539</v>
      </c>
      <c r="AB178">
        <v>2465</v>
      </c>
      <c r="AC178">
        <v>16.960784912109375</v>
      </c>
      <c r="AD178">
        <v>0</v>
      </c>
      <c r="AE178">
        <v>0</v>
      </c>
      <c r="AF178">
        <v>0</v>
      </c>
      <c r="AG178">
        <v>8.5</v>
      </c>
      <c r="AH178">
        <v>0</v>
      </c>
      <c r="AI178">
        <v>20.5</v>
      </c>
      <c r="AJ178">
        <v>0.93</v>
      </c>
      <c r="AK178">
        <v>0.55000000000000004</v>
      </c>
      <c r="AL178">
        <v>1.1499999999999999</v>
      </c>
      <c r="AM178">
        <v>59.7</v>
      </c>
      <c r="AN178">
        <v>331.4</v>
      </c>
      <c r="AO178">
        <v>47.9</v>
      </c>
      <c r="AP178">
        <v>23.3</v>
      </c>
      <c r="AQ178">
        <v>25</v>
      </c>
      <c r="AR178">
        <v>37</v>
      </c>
      <c r="AS178">
        <v>735</v>
      </c>
      <c r="AT178">
        <v>0</v>
      </c>
      <c r="AU178">
        <v>8169</v>
      </c>
      <c r="AV178" s="48">
        <v>9573.457407407408</v>
      </c>
      <c r="AW178" s="48">
        <v>9521.3780375269143</v>
      </c>
      <c r="AX178">
        <v>0</v>
      </c>
      <c r="AY178">
        <v>81.744087219238281</v>
      </c>
      <c r="AZ178">
        <v>0</v>
      </c>
      <c r="BA178">
        <v>0</v>
      </c>
      <c r="BB178">
        <v>0</v>
      </c>
      <c r="BC178">
        <v>0</v>
      </c>
      <c r="BD178">
        <v>1</v>
      </c>
      <c r="BE178">
        <v>96.836555480957031</v>
      </c>
      <c r="BF178">
        <v>98.613517761230469</v>
      </c>
      <c r="BG178">
        <v>1161.7646484375</v>
      </c>
      <c r="BH178">
        <v>11037.3291015625</v>
      </c>
      <c r="BI178">
        <v>13143.4482421875</v>
      </c>
      <c r="BJ178">
        <v>5.128995418548584</v>
      </c>
      <c r="BK178">
        <v>0.76592618227005005</v>
      </c>
      <c r="BL178">
        <v>26.586103439331055</v>
      </c>
      <c r="BM178">
        <v>-10.880828857421875</v>
      </c>
      <c r="BN178">
        <v>117.57142639160156</v>
      </c>
      <c r="BO178">
        <v>1.3532287299633026</v>
      </c>
      <c r="BP178">
        <v>20567.404296875</v>
      </c>
      <c r="BQ178">
        <v>42.823932647705078</v>
      </c>
      <c r="BS178">
        <v>0.66329753398895264</v>
      </c>
      <c r="BT178">
        <v>88.7916259765625</v>
      </c>
      <c r="BU178">
        <v>2.83367919921875</v>
      </c>
      <c r="BV178">
        <v>103.60076141357422</v>
      </c>
      <c r="BW178">
        <v>209.54788208007813</v>
      </c>
      <c r="BX178">
        <v>0</v>
      </c>
      <c r="BY178">
        <v>1</v>
      </c>
      <c r="BZ178">
        <v>7846.638671875</v>
      </c>
      <c r="CA178">
        <v>6589.28564453125</v>
      </c>
      <c r="CB178">
        <v>1.5522065162658691</v>
      </c>
      <c r="CC178">
        <v>14.051078796386719</v>
      </c>
      <c r="CD178">
        <v>50</v>
      </c>
      <c r="CE178">
        <v>5.4592165946960449</v>
      </c>
      <c r="CF178">
        <v>6.872189998626709</v>
      </c>
      <c r="CG178">
        <v>0.12845215201377869</v>
      </c>
      <c r="CH178">
        <v>1.1560693979263306</v>
      </c>
      <c r="CI178">
        <v>9929.2119140625</v>
      </c>
      <c r="CJ178" s="48">
        <v>1635</v>
      </c>
      <c r="CK178" s="25">
        <f>ABS(J178-'PO_valitsin (FI)'!$D$8)</f>
        <v>5.9000015258789063</v>
      </c>
      <c r="CR178" s="67">
        <f>ABS(Q178-'PO_valitsin (FI)'!$E$8)</f>
        <v>14.000000000000014</v>
      </c>
      <c r="EN178" s="7">
        <f>ABS(BO178-'PO_valitsin (FI)'!$F$8)</f>
        <v>1.0914518058300018</v>
      </c>
      <c r="EO178" s="7">
        <f>ABS(BP178-'PO_valitsin (FI)'!$G$8)</f>
        <v>2506.9921875</v>
      </c>
      <c r="ES178" s="7">
        <f>ABS(BT178-'PO_valitsin (FI)'!$H$8)</f>
        <v>88.603462085127831</v>
      </c>
      <c r="FI178" s="7">
        <f>ABS(CJ178-'PO_valitsin (FI)'!$J$8)</f>
        <v>296</v>
      </c>
      <c r="FJ178" s="3">
        <f>IF($B178='PO_valitsin (FI)'!$C$8,100000,PO!CK178/PO!J$297*'PO_valitsin (FI)'!D$5)</f>
        <v>0.27003678081849924</v>
      </c>
      <c r="FQ178" s="3">
        <f>IF($B178='PO_valitsin (FI)'!$C$8,100000,PO!CR178/PO!Q$297*'PO_valitsin (FI)'!E$5)</f>
        <v>6.6214672551672918E-2</v>
      </c>
      <c r="HM178" s="3">
        <f>IF($B178='PO_valitsin (FI)'!$C$8,100000,PO!EN178/PO!BO$297*'PO_valitsin (FI)'!F$5)</f>
        <v>9.0486222017753706E-2</v>
      </c>
      <c r="HN178" s="3">
        <f>IF($B178='PO_valitsin (FI)'!$C$8,100000,PO!EO178/PO!BP$297*'PO_valitsin (FI)'!G$5)</f>
        <v>8.8673298101155901E-2</v>
      </c>
      <c r="HR178" s="3">
        <f>IF($B178='PO_valitsin (FI)'!$C$8,100000,PO!ES178/PO!BT$297*'PO_valitsin (FI)'!H$5)</f>
        <v>13.229700600344865</v>
      </c>
      <c r="IF178" s="3">
        <f>IF($B178='PO_valitsin (FI)'!$C$8,100000,PO!FG178/PO!CH$297*'PO_valitsin (FI)'!I$5)</f>
        <v>0</v>
      </c>
      <c r="IH178" s="3">
        <f>IF($B178='PO_valitsin (FI)'!$C$8,100000,PO!FI178/PO!CJ$297*'PO_valitsin (FI)'!J$5)</f>
        <v>2.8858946603294727E-2</v>
      </c>
      <c r="II178" s="49">
        <f t="shared" si="8"/>
        <v>13.773970538037242</v>
      </c>
      <c r="IJ178" s="13">
        <f t="shared" si="9"/>
        <v>291</v>
      </c>
      <c r="IK178" s="14">
        <f t="shared" si="11"/>
        <v>1.7599999999999972E-8</v>
      </c>
      <c r="IL178" s="68" t="str">
        <f t="shared" si="10"/>
        <v>Pedersören kunta</v>
      </c>
    </row>
    <row r="179" spans="1:246" x14ac:dyDescent="0.2">
      <c r="A179">
        <v>2019</v>
      </c>
      <c r="B179" t="s">
        <v>555</v>
      </c>
      <c r="C179" t="s">
        <v>556</v>
      </c>
      <c r="D179" t="s">
        <v>350</v>
      </c>
      <c r="E179" t="s">
        <v>351</v>
      </c>
      <c r="F179" t="s">
        <v>137</v>
      </c>
      <c r="G179" t="s">
        <v>138</v>
      </c>
      <c r="H179" t="s">
        <v>103</v>
      </c>
      <c r="I179" t="s">
        <v>104</v>
      </c>
      <c r="J179">
        <v>53.299999237060547</v>
      </c>
      <c r="K179">
        <v>1836.1400146484375</v>
      </c>
      <c r="L179">
        <v>173.39999389648438</v>
      </c>
      <c r="M179">
        <v>939</v>
      </c>
      <c r="N179">
        <v>0.5</v>
      </c>
      <c r="O179">
        <v>-1.6000000238418579</v>
      </c>
      <c r="P179">
        <v>-1</v>
      </c>
      <c r="Q179">
        <v>35.6</v>
      </c>
      <c r="R179">
        <v>13.600000000000001</v>
      </c>
      <c r="S179">
        <v>192</v>
      </c>
      <c r="T179">
        <v>0</v>
      </c>
      <c r="U179">
        <v>5525</v>
      </c>
      <c r="V179">
        <v>11.36</v>
      </c>
      <c r="W179">
        <v>1818</v>
      </c>
      <c r="X179">
        <v>545</v>
      </c>
      <c r="Y179">
        <v>727</v>
      </c>
      <c r="Z179">
        <v>2087</v>
      </c>
      <c r="AA179">
        <v>1635</v>
      </c>
      <c r="AB179">
        <v>2904</v>
      </c>
      <c r="AC179">
        <v>9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22.25</v>
      </c>
      <c r="AJ179">
        <v>1.5</v>
      </c>
      <c r="AK179">
        <v>0.75</v>
      </c>
      <c r="AL179">
        <v>1.75</v>
      </c>
      <c r="AM179">
        <v>23.9</v>
      </c>
      <c r="AN179">
        <v>308.60000000000002</v>
      </c>
      <c r="AO179">
        <v>50.2</v>
      </c>
      <c r="AP179">
        <v>23.1</v>
      </c>
      <c r="AQ179">
        <v>128</v>
      </c>
      <c r="AR179">
        <v>189</v>
      </c>
      <c r="AS179">
        <v>1741</v>
      </c>
      <c r="AT179">
        <v>2.3330000000000002</v>
      </c>
      <c r="AU179">
        <v>8333</v>
      </c>
      <c r="AV179" s="48">
        <v>17950.836065573771</v>
      </c>
      <c r="AW179" s="48">
        <v>19570.231404958678</v>
      </c>
      <c r="AX179">
        <v>0</v>
      </c>
      <c r="AY179">
        <v>103.53075408935547</v>
      </c>
      <c r="AZ179">
        <v>0</v>
      </c>
      <c r="BA179">
        <v>0</v>
      </c>
      <c r="BB179">
        <v>0</v>
      </c>
      <c r="BC179">
        <v>0</v>
      </c>
      <c r="BD179">
        <v>1</v>
      </c>
      <c r="BE179">
        <v>100</v>
      </c>
      <c r="BF179">
        <v>100</v>
      </c>
      <c r="BG179">
        <v>217.39131164550781</v>
      </c>
      <c r="BH179">
        <v>28651.9921875</v>
      </c>
      <c r="BI179">
        <v>32472.2578125</v>
      </c>
      <c r="BJ179">
        <v>1.1708201169967651</v>
      </c>
      <c r="BK179">
        <v>-15.346115112304688</v>
      </c>
      <c r="BL179">
        <v>11.111110687255859</v>
      </c>
      <c r="BM179">
        <v>0</v>
      </c>
      <c r="BN179">
        <v>66</v>
      </c>
      <c r="BO179">
        <v>2.8710220336914061</v>
      </c>
      <c r="BP179">
        <v>21791.6953125</v>
      </c>
      <c r="BQ179">
        <v>44.643714904785156</v>
      </c>
      <c r="BS179">
        <v>0.59744411706924438</v>
      </c>
      <c r="BT179">
        <v>0.31948882341384888</v>
      </c>
      <c r="BU179">
        <v>1.0649627447128296</v>
      </c>
      <c r="BV179">
        <v>137.38018798828125</v>
      </c>
      <c r="BW179">
        <v>443.02450561523438</v>
      </c>
      <c r="BX179">
        <v>0</v>
      </c>
      <c r="BY179">
        <v>0</v>
      </c>
      <c r="BZ179">
        <v>7760.86962890625</v>
      </c>
      <c r="CA179">
        <v>6847.826171875</v>
      </c>
      <c r="CB179">
        <v>0.63897764682769775</v>
      </c>
      <c r="CC179">
        <v>5.9637913703918457</v>
      </c>
      <c r="CD179">
        <v>83.333335876464844</v>
      </c>
      <c r="CE179">
        <v>7.1428570747375488</v>
      </c>
      <c r="CF179">
        <v>8.9285717010498047</v>
      </c>
      <c r="CG179">
        <v>3.5714285373687744</v>
      </c>
      <c r="CH179">
        <v>7.1428570747375488</v>
      </c>
      <c r="CI179">
        <v>20981.671875</v>
      </c>
      <c r="CJ179" s="48">
        <v>62</v>
      </c>
      <c r="CK179" s="25">
        <f>ABS(J179-'PO_valitsin (FI)'!$D$8)</f>
        <v>9.0999984741210938</v>
      </c>
      <c r="CR179" s="67">
        <f>ABS(Q179-'PO_valitsin (FI)'!$E$8)</f>
        <v>52.20000000000001</v>
      </c>
      <c r="EN179" s="7">
        <f>ABS(BO179-'PO_valitsin (FI)'!$F$8)</f>
        <v>2.6092451095581053</v>
      </c>
      <c r="EO179" s="7">
        <f>ABS(BP179-'PO_valitsin (FI)'!$G$8)</f>
        <v>1282.701171875</v>
      </c>
      <c r="ES179" s="7">
        <f>ABS(BT179-'PO_valitsin (FI)'!$H$8)</f>
        <v>0.13132493197917938</v>
      </c>
      <c r="FI179" s="7">
        <f>ABS(CJ179-'PO_valitsin (FI)'!$J$8)</f>
        <v>1869</v>
      </c>
      <c r="FJ179" s="3">
        <f>IF($B179='PO_valitsin (FI)'!$C$8,100000,PO!CK179/PO!J$297*'PO_valitsin (FI)'!D$5)</f>
        <v>0.41649723014925039</v>
      </c>
      <c r="FQ179" s="3">
        <f>IF($B179='PO_valitsin (FI)'!$C$8,100000,PO!CR179/PO!Q$297*'PO_valitsin (FI)'!E$5)</f>
        <v>0.24688613622838029</v>
      </c>
      <c r="HM179" s="3">
        <f>IF($B179='PO_valitsin (FI)'!$C$8,100000,PO!EN179/PO!BO$297*'PO_valitsin (FI)'!F$5)</f>
        <v>0.2163180554753569</v>
      </c>
      <c r="HN179" s="3">
        <f>IF($B179='PO_valitsin (FI)'!$C$8,100000,PO!EO179/PO!BP$297*'PO_valitsin (FI)'!G$5)</f>
        <v>4.5369644131918095E-2</v>
      </c>
      <c r="HR179" s="3">
        <f>IF($B179='PO_valitsin (FI)'!$C$8,100000,PO!ES179/PO!BT$297*'PO_valitsin (FI)'!H$5)</f>
        <v>1.9608596442608088E-2</v>
      </c>
      <c r="IF179" s="3">
        <f>IF($B179='PO_valitsin (FI)'!$C$8,100000,PO!FG179/PO!CH$297*'PO_valitsin (FI)'!I$5)</f>
        <v>0</v>
      </c>
      <c r="IH179" s="3">
        <f>IF($B179='PO_valitsin (FI)'!$C$8,100000,PO!FI179/PO!CJ$297*'PO_valitsin (FI)'!J$5)</f>
        <v>0.18222084865391164</v>
      </c>
      <c r="II179" s="49">
        <f t="shared" si="8"/>
        <v>1.1269005287814253</v>
      </c>
      <c r="IJ179" s="13">
        <f t="shared" si="9"/>
        <v>213</v>
      </c>
      <c r="IK179" s="14">
        <f t="shared" si="11"/>
        <v>1.7699999999999973E-8</v>
      </c>
      <c r="IL179" s="68" t="str">
        <f t="shared" si="10"/>
        <v>Pelkosenniemi</v>
      </c>
    </row>
    <row r="180" spans="1:246" x14ac:dyDescent="0.2">
      <c r="A180">
        <v>2019</v>
      </c>
      <c r="B180" t="s">
        <v>557</v>
      </c>
      <c r="C180" t="s">
        <v>558</v>
      </c>
      <c r="D180" t="s">
        <v>559</v>
      </c>
      <c r="E180" t="s">
        <v>560</v>
      </c>
      <c r="F180" t="s">
        <v>137</v>
      </c>
      <c r="G180" t="s">
        <v>138</v>
      </c>
      <c r="H180" t="s">
        <v>103</v>
      </c>
      <c r="I180" t="s">
        <v>104</v>
      </c>
      <c r="J180">
        <v>54.299999237060547</v>
      </c>
      <c r="K180">
        <v>1738.6400146484375</v>
      </c>
      <c r="L180">
        <v>204</v>
      </c>
      <c r="M180">
        <v>3373</v>
      </c>
      <c r="N180">
        <v>1.8999999761581421</v>
      </c>
      <c r="O180">
        <v>-1.8999999761581421</v>
      </c>
      <c r="P180">
        <v>-11</v>
      </c>
      <c r="Q180">
        <v>53.5</v>
      </c>
      <c r="R180">
        <v>13.9</v>
      </c>
      <c r="S180">
        <v>337</v>
      </c>
      <c r="T180">
        <v>0</v>
      </c>
      <c r="U180">
        <v>3307.7</v>
      </c>
      <c r="V180">
        <v>11.36</v>
      </c>
      <c r="W180">
        <v>2930</v>
      </c>
      <c r="X180">
        <v>1209</v>
      </c>
      <c r="Y180">
        <v>512</v>
      </c>
      <c r="Z180">
        <v>1208</v>
      </c>
      <c r="AA180">
        <v>508</v>
      </c>
      <c r="AB180">
        <v>1898</v>
      </c>
      <c r="AC180">
        <v>10.977272987365723</v>
      </c>
      <c r="AD180">
        <v>0</v>
      </c>
      <c r="AE180">
        <v>0</v>
      </c>
      <c r="AF180">
        <v>0</v>
      </c>
      <c r="AG180">
        <v>4.0999999999999996</v>
      </c>
      <c r="AH180">
        <v>0</v>
      </c>
      <c r="AI180">
        <v>21.25</v>
      </c>
      <c r="AJ180">
        <v>1.25</v>
      </c>
      <c r="AK180">
        <v>0.41</v>
      </c>
      <c r="AL180">
        <v>1.2</v>
      </c>
      <c r="AM180">
        <v>65.8</v>
      </c>
      <c r="AN180">
        <v>284.5</v>
      </c>
      <c r="AO180">
        <v>47.4</v>
      </c>
      <c r="AP180">
        <v>20.3</v>
      </c>
      <c r="AQ180">
        <v>102</v>
      </c>
      <c r="AR180">
        <v>76</v>
      </c>
      <c r="AS180">
        <v>1425</v>
      </c>
      <c r="AT180">
        <v>2.5</v>
      </c>
      <c r="AU180">
        <v>9583</v>
      </c>
      <c r="AV180" s="48">
        <v>12568.627450980392</v>
      </c>
      <c r="AW180" s="48">
        <v>13034.825870646766</v>
      </c>
      <c r="AX180">
        <v>1</v>
      </c>
      <c r="AY180">
        <v>83.814872741699219</v>
      </c>
      <c r="AZ180">
        <v>0</v>
      </c>
      <c r="BA180">
        <v>0</v>
      </c>
      <c r="BB180">
        <v>0</v>
      </c>
      <c r="BC180">
        <v>0</v>
      </c>
      <c r="BD180">
        <v>1</v>
      </c>
      <c r="BE180">
        <v>87.341773986816406</v>
      </c>
      <c r="BF180">
        <v>100</v>
      </c>
      <c r="BG180">
        <v>316.66665649414063</v>
      </c>
      <c r="BH180">
        <v>13297.8720703125</v>
      </c>
      <c r="BI180">
        <v>15058.2578125</v>
      </c>
      <c r="BJ180">
        <v>2.3409428596496582</v>
      </c>
      <c r="BK180">
        <v>-11.307806968688965</v>
      </c>
      <c r="BL180">
        <v>23.4375</v>
      </c>
      <c r="BM180">
        <v>26.315790176391602</v>
      </c>
      <c r="BN180">
        <v>226</v>
      </c>
      <c r="BO180">
        <v>-3.4685494899749756</v>
      </c>
      <c r="BP180">
        <v>21826.759765625</v>
      </c>
      <c r="BQ180">
        <v>57.383785247802734</v>
      </c>
      <c r="BS180">
        <v>0.61962646245956421</v>
      </c>
      <c r="BT180">
        <v>0.59294396638870239</v>
      </c>
      <c r="BU180">
        <v>1.0376518964767456</v>
      </c>
      <c r="BV180">
        <v>86.866294860839844</v>
      </c>
      <c r="BW180">
        <v>323.450927734375</v>
      </c>
      <c r="BX180">
        <v>0</v>
      </c>
      <c r="BY180">
        <v>1</v>
      </c>
      <c r="BZ180">
        <v>9908.3330078125</v>
      </c>
      <c r="CA180">
        <v>8750</v>
      </c>
      <c r="CB180">
        <v>0.71153277158737183</v>
      </c>
      <c r="CC180">
        <v>5.5736732482910156</v>
      </c>
      <c r="CD180">
        <v>58.333332061767578</v>
      </c>
      <c r="CE180">
        <v>7.4468083381652832</v>
      </c>
      <c r="CF180">
        <v>4.2553191184997559</v>
      </c>
      <c r="CG180">
        <v>0</v>
      </c>
      <c r="CH180">
        <v>2.1276595592498779</v>
      </c>
      <c r="CI180">
        <v>13509.474609375</v>
      </c>
      <c r="CJ180" s="48">
        <v>202</v>
      </c>
      <c r="CK180" s="25">
        <f>ABS(J180-'PO_valitsin (FI)'!$D$8)</f>
        <v>10.099998474121094</v>
      </c>
      <c r="CR180" s="67">
        <f>ABS(Q180-'PO_valitsin (FI)'!$E$8)</f>
        <v>34.300000000000011</v>
      </c>
      <c r="EN180" s="7">
        <f>ABS(BO180-'PO_valitsin (FI)'!$F$8)</f>
        <v>3.7303264141082764</v>
      </c>
      <c r="EO180" s="7">
        <f>ABS(BP180-'PO_valitsin (FI)'!$G$8)</f>
        <v>1247.63671875</v>
      </c>
      <c r="ES180" s="7">
        <f>ABS(BT180-'PO_valitsin (FI)'!$H$8)</f>
        <v>0.4047800749540329</v>
      </c>
      <c r="FI180" s="7">
        <f>ABS(CJ180-'PO_valitsin (FI)'!$J$8)</f>
        <v>1729</v>
      </c>
      <c r="FJ180" s="3">
        <f>IF($B180='PO_valitsin (FI)'!$C$8,100000,PO!CK180/PO!J$297*'PO_valitsin (FI)'!D$5)</f>
        <v>0.46226616421376704</v>
      </c>
      <c r="FQ180" s="3">
        <f>IF($B180='PO_valitsin (FI)'!$C$8,100000,PO!CR180/PO!Q$297*'PO_valitsin (FI)'!E$5)</f>
        <v>0.16222594775159854</v>
      </c>
      <c r="HM180" s="3">
        <f>IF($B180='PO_valitsin (FI)'!$C$8,100000,PO!EN180/PO!BO$297*'PO_valitsin (FI)'!F$5)</f>
        <v>0.30926069506935822</v>
      </c>
      <c r="HN180" s="3">
        <f>IF($B180='PO_valitsin (FI)'!$C$8,100000,PO!EO180/PO!BP$297*'PO_valitsin (FI)'!G$5)</f>
        <v>4.4129400656006935E-2</v>
      </c>
      <c r="HR180" s="3">
        <f>IF($B180='PO_valitsin (FI)'!$C$8,100000,PO!ES180/PO!BT$297*'PO_valitsin (FI)'!H$5)</f>
        <v>6.0439164278727094E-2</v>
      </c>
      <c r="IF180" s="3">
        <f>IF($B180='PO_valitsin (FI)'!$C$8,100000,PO!FG180/PO!CH$297*'PO_valitsin (FI)'!I$5)</f>
        <v>0</v>
      </c>
      <c r="IH180" s="3">
        <f>IF($B180='PO_valitsin (FI)'!$C$8,100000,PO!FI180/PO!CJ$297*'PO_valitsin (FI)'!J$5)</f>
        <v>0.16857134688208303</v>
      </c>
      <c r="II180" s="49">
        <f t="shared" si="8"/>
        <v>1.206892736651541</v>
      </c>
      <c r="IJ180" s="13">
        <f t="shared" si="9"/>
        <v>222</v>
      </c>
      <c r="IK180" s="14">
        <f t="shared" si="11"/>
        <v>1.7799999999999974E-8</v>
      </c>
      <c r="IL180" s="68" t="str">
        <f t="shared" si="10"/>
        <v>Pello</v>
      </c>
    </row>
    <row r="181" spans="1:246" x14ac:dyDescent="0.2">
      <c r="A181">
        <v>2019</v>
      </c>
      <c r="B181" t="s">
        <v>561</v>
      </c>
      <c r="C181" t="s">
        <v>562</v>
      </c>
      <c r="D181" t="s">
        <v>173</v>
      </c>
      <c r="E181" t="s">
        <v>174</v>
      </c>
      <c r="F181" t="s">
        <v>175</v>
      </c>
      <c r="G181" t="s">
        <v>176</v>
      </c>
      <c r="H181" t="s">
        <v>103</v>
      </c>
      <c r="I181" t="s">
        <v>104</v>
      </c>
      <c r="J181">
        <v>40.200000762939453</v>
      </c>
      <c r="K181">
        <v>747.8699951171875</v>
      </c>
      <c r="L181">
        <v>191.19999694824219</v>
      </c>
      <c r="M181">
        <v>2759</v>
      </c>
      <c r="N181">
        <v>3.7000000476837158</v>
      </c>
      <c r="O181">
        <v>-2.2999999523162842</v>
      </c>
      <c r="P181">
        <v>-75</v>
      </c>
      <c r="Q181">
        <v>38.1</v>
      </c>
      <c r="R181">
        <v>8.2000000000000011</v>
      </c>
      <c r="S181">
        <v>150</v>
      </c>
      <c r="T181">
        <v>0</v>
      </c>
      <c r="U181">
        <v>2727.8</v>
      </c>
      <c r="V181">
        <v>10.61</v>
      </c>
      <c r="W181">
        <v>1851</v>
      </c>
      <c r="X181">
        <v>404</v>
      </c>
      <c r="Y181">
        <v>702</v>
      </c>
      <c r="Z181">
        <v>447</v>
      </c>
      <c r="AA181">
        <v>494</v>
      </c>
      <c r="AB181">
        <v>1659</v>
      </c>
      <c r="AC181">
        <v>14.520833015441895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21.5</v>
      </c>
      <c r="AJ181">
        <v>0.93</v>
      </c>
      <c r="AK181">
        <v>0.55000000000000004</v>
      </c>
      <c r="AL181">
        <v>1.05</v>
      </c>
      <c r="AM181">
        <v>40.1</v>
      </c>
      <c r="AN181">
        <v>262.5</v>
      </c>
      <c r="AO181">
        <v>47.6</v>
      </c>
      <c r="AP181">
        <v>14.4</v>
      </c>
      <c r="AQ181">
        <v>158</v>
      </c>
      <c r="AR181">
        <v>134</v>
      </c>
      <c r="AS181">
        <v>1088</v>
      </c>
      <c r="AT181">
        <v>1.833</v>
      </c>
      <c r="AU181">
        <v>7783</v>
      </c>
      <c r="AV181" s="48">
        <v>9469.69696969697</v>
      </c>
      <c r="AW181" s="48">
        <v>8975.0812567713983</v>
      </c>
      <c r="AX181">
        <v>0</v>
      </c>
      <c r="AY181">
        <v>127.92949676513672</v>
      </c>
      <c r="AZ181">
        <v>0</v>
      </c>
      <c r="BA181">
        <v>0</v>
      </c>
      <c r="BB181">
        <v>0</v>
      </c>
      <c r="BC181">
        <v>0</v>
      </c>
      <c r="BD181">
        <v>1</v>
      </c>
      <c r="BE181">
        <v>42.592594146728516</v>
      </c>
      <c r="BF181">
        <v>90</v>
      </c>
      <c r="BG181">
        <v>371.74722290039063</v>
      </c>
      <c r="BH181">
        <v>12023.84375</v>
      </c>
      <c r="BI181">
        <v>13942.837890625</v>
      </c>
      <c r="BJ181">
        <v>3.9097137451171875</v>
      </c>
      <c r="BK181">
        <v>-12.953409194946289</v>
      </c>
      <c r="BL181">
        <v>25</v>
      </c>
      <c r="BM181">
        <v>-9.8039216995239258</v>
      </c>
      <c r="BN181">
        <v>126.75</v>
      </c>
      <c r="BO181">
        <v>1.7567196011543273</v>
      </c>
      <c r="BP181">
        <v>17228.421875</v>
      </c>
      <c r="BQ181">
        <v>62.184791564941406</v>
      </c>
      <c r="BS181">
        <v>0.5614352822303772</v>
      </c>
      <c r="BT181">
        <v>0.43494018912315369</v>
      </c>
      <c r="BU181">
        <v>0.76114535331726074</v>
      </c>
      <c r="BV181">
        <v>68.865531921386719</v>
      </c>
      <c r="BW181">
        <v>274.37478637695313</v>
      </c>
      <c r="BX181">
        <v>0</v>
      </c>
      <c r="BY181">
        <v>1</v>
      </c>
      <c r="BZ181">
        <v>5591.078125</v>
      </c>
      <c r="CA181">
        <v>4821.5615234375</v>
      </c>
      <c r="CB181">
        <v>1.6672707796096802</v>
      </c>
      <c r="CC181">
        <v>15.984052658081055</v>
      </c>
      <c r="CD181">
        <v>50</v>
      </c>
      <c r="CE181">
        <v>4.7619047164916992</v>
      </c>
      <c r="CF181">
        <v>13.832199096679688</v>
      </c>
      <c r="CG181">
        <v>0</v>
      </c>
      <c r="CH181">
        <v>2.4943311214447021</v>
      </c>
      <c r="CI181">
        <v>9241.1552734375</v>
      </c>
      <c r="CJ181" s="48">
        <v>462</v>
      </c>
      <c r="CK181" s="25">
        <f>ABS(J181-'PO_valitsin (FI)'!$D$8)</f>
        <v>4</v>
      </c>
      <c r="CR181" s="67">
        <f>ABS(Q181-'PO_valitsin (FI)'!$E$8)</f>
        <v>49.70000000000001</v>
      </c>
      <c r="EN181" s="7">
        <f>ABS(BO181-'PO_valitsin (FI)'!$F$8)</f>
        <v>1.4949426770210266</v>
      </c>
      <c r="EO181" s="7">
        <f>ABS(BP181-'PO_valitsin (FI)'!$G$8)</f>
        <v>5845.974609375</v>
      </c>
      <c r="ES181" s="7">
        <f>ABS(BT181-'PO_valitsin (FI)'!$H$8)</f>
        <v>0.24677629768848419</v>
      </c>
      <c r="FI181" s="7">
        <f>ABS(CJ181-'PO_valitsin (FI)'!$J$8)</f>
        <v>1469</v>
      </c>
      <c r="FJ181" s="3">
        <f>IF($B181='PO_valitsin (FI)'!$C$8,100000,PO!CK181/PO!J$297*'PO_valitsin (FI)'!D$5)</f>
        <v>0.18307573625806658</v>
      </c>
      <c r="FQ181" s="3">
        <f>IF($B181='PO_valitsin (FI)'!$C$8,100000,PO!CR181/PO!Q$297*'PO_valitsin (FI)'!E$5)</f>
        <v>0.23506208755843871</v>
      </c>
      <c r="HM181" s="3">
        <f>IF($B181='PO_valitsin (FI)'!$C$8,100000,PO!EN181/PO!BO$297*'PO_valitsin (FI)'!F$5)</f>
        <v>0.12393741460152828</v>
      </c>
      <c r="HN181" s="3">
        <f>IF($B181='PO_valitsin (FI)'!$C$8,100000,PO!EO181/PO!BP$297*'PO_valitsin (FI)'!G$5)</f>
        <v>0.20677441749263439</v>
      </c>
      <c r="HR181" s="3">
        <f>IF($B181='PO_valitsin (FI)'!$C$8,100000,PO!ES181/PO!BT$297*'PO_valitsin (FI)'!H$5)</f>
        <v>3.6847053792813569E-2</v>
      </c>
      <c r="IF181" s="3">
        <f>IF($B181='PO_valitsin (FI)'!$C$8,100000,PO!FG181/PO!CH$297*'PO_valitsin (FI)'!I$5)</f>
        <v>0</v>
      </c>
      <c r="IH181" s="3">
        <f>IF($B181='PO_valitsin (FI)'!$C$8,100000,PO!FI181/PO!CJ$297*'PO_valitsin (FI)'!J$5)</f>
        <v>0.14322227216297281</v>
      </c>
      <c r="II181" s="49">
        <f t="shared" si="8"/>
        <v>0.92891899976645442</v>
      </c>
      <c r="IJ181" s="13">
        <f t="shared" si="9"/>
        <v>177</v>
      </c>
      <c r="IK181" s="14">
        <f t="shared" si="11"/>
        <v>1.7899999999999975E-8</v>
      </c>
      <c r="IL181" s="68" t="str">
        <f t="shared" si="10"/>
        <v>Perho</v>
      </c>
    </row>
    <row r="182" spans="1:246" x14ac:dyDescent="0.2">
      <c r="A182">
        <v>2019</v>
      </c>
      <c r="B182" t="s">
        <v>563</v>
      </c>
      <c r="C182" t="s">
        <v>564</v>
      </c>
      <c r="D182" t="s">
        <v>215</v>
      </c>
      <c r="E182" t="s">
        <v>216</v>
      </c>
      <c r="F182" t="s">
        <v>131</v>
      </c>
      <c r="G182" t="s">
        <v>132</v>
      </c>
      <c r="H182" t="s">
        <v>103</v>
      </c>
      <c r="I182" t="s">
        <v>104</v>
      </c>
      <c r="J182">
        <v>53.200000762939453</v>
      </c>
      <c r="K182">
        <v>374.45999145507813</v>
      </c>
      <c r="L182">
        <v>172.30000305175781</v>
      </c>
      <c r="M182">
        <v>1690</v>
      </c>
      <c r="N182">
        <v>4.5</v>
      </c>
      <c r="O182">
        <v>-1.2999999523162842</v>
      </c>
      <c r="P182">
        <v>1</v>
      </c>
      <c r="Q182">
        <v>41.900000000000006</v>
      </c>
      <c r="R182">
        <v>9.9</v>
      </c>
      <c r="S182">
        <v>148</v>
      </c>
      <c r="T182">
        <v>0</v>
      </c>
      <c r="U182">
        <v>3487.6</v>
      </c>
      <c r="V182">
        <v>11.04</v>
      </c>
      <c r="W182">
        <v>235</v>
      </c>
      <c r="X182">
        <v>2353</v>
      </c>
      <c r="Y182">
        <v>824</v>
      </c>
      <c r="Z182">
        <v>1473</v>
      </c>
      <c r="AA182">
        <v>740</v>
      </c>
      <c r="AB182">
        <v>1740</v>
      </c>
      <c r="AC182">
        <v>12.518518447875977</v>
      </c>
      <c r="AD182">
        <v>0</v>
      </c>
      <c r="AE182">
        <v>0</v>
      </c>
      <c r="AF182">
        <v>0</v>
      </c>
      <c r="AG182">
        <v>0</v>
      </c>
      <c r="AH182">
        <v>1</v>
      </c>
      <c r="AI182">
        <v>21.5</v>
      </c>
      <c r="AJ182">
        <v>1</v>
      </c>
      <c r="AK182">
        <v>0.6</v>
      </c>
      <c r="AL182">
        <v>1.2</v>
      </c>
      <c r="AM182">
        <v>77.099999999999994</v>
      </c>
      <c r="AN182">
        <v>252.7</v>
      </c>
      <c r="AO182">
        <v>45.3</v>
      </c>
      <c r="AP182">
        <v>16.600000000000001</v>
      </c>
      <c r="AQ182">
        <v>122</v>
      </c>
      <c r="AR182">
        <v>76</v>
      </c>
      <c r="AS182">
        <v>671</v>
      </c>
      <c r="AT182">
        <v>2</v>
      </c>
      <c r="AU182">
        <v>18222</v>
      </c>
      <c r="AV182" s="48">
        <v>14135.231316725978</v>
      </c>
      <c r="AW182" s="48">
        <v>14822.641509433963</v>
      </c>
      <c r="AX182">
        <v>0</v>
      </c>
      <c r="AY182">
        <v>90.763084411621094</v>
      </c>
      <c r="AZ182">
        <v>0</v>
      </c>
      <c r="BA182">
        <v>0</v>
      </c>
      <c r="BB182">
        <v>0</v>
      </c>
      <c r="BC182">
        <v>0</v>
      </c>
      <c r="BD182">
        <v>1</v>
      </c>
      <c r="BE182">
        <v>70.270271301269531</v>
      </c>
      <c r="BF182">
        <v>100</v>
      </c>
      <c r="BG182">
        <v>791.66668701171875</v>
      </c>
      <c r="BH182">
        <v>10430.177734375</v>
      </c>
      <c r="BI182">
        <v>13672.7197265625</v>
      </c>
      <c r="BJ182">
        <v>2.1898224353790283</v>
      </c>
      <c r="BK182">
        <v>5.7975983619689941</v>
      </c>
      <c r="BL182">
        <v>13.793103218078613</v>
      </c>
      <c r="BM182">
        <v>-18.181818008422852</v>
      </c>
      <c r="BN182">
        <v>146</v>
      </c>
      <c r="BO182">
        <v>-3.8276229143142699</v>
      </c>
      <c r="BP182">
        <v>19465.89453125</v>
      </c>
      <c r="BQ182">
        <v>50.261699676513672</v>
      </c>
      <c r="BS182">
        <v>0.67041420936584473</v>
      </c>
      <c r="BT182">
        <v>0.11834319680929184</v>
      </c>
      <c r="BU182">
        <v>2.2485206127166748</v>
      </c>
      <c r="BV182">
        <v>139.64497375488281</v>
      </c>
      <c r="BW182">
        <v>317.75146484375</v>
      </c>
      <c r="BX182">
        <v>0</v>
      </c>
      <c r="BY182">
        <v>0</v>
      </c>
      <c r="BZ182">
        <v>10541.6669921875</v>
      </c>
      <c r="CA182">
        <v>8041.66650390625</v>
      </c>
      <c r="CB182">
        <v>0.53254437446594238</v>
      </c>
      <c r="CC182">
        <v>7.7514791488647461</v>
      </c>
      <c r="CD182">
        <v>77.777778625488281</v>
      </c>
      <c r="CE182">
        <v>5.3435115814208984</v>
      </c>
      <c r="CF182">
        <v>21.374046325683594</v>
      </c>
      <c r="CG182">
        <v>0</v>
      </c>
      <c r="CH182">
        <v>0.76335877180099487</v>
      </c>
      <c r="CI182">
        <v>14006.0595703125</v>
      </c>
      <c r="CJ182" s="48">
        <v>138</v>
      </c>
      <c r="CK182" s="25">
        <f>ABS(J182-'PO_valitsin (FI)'!$D$8)</f>
        <v>9</v>
      </c>
      <c r="CR182" s="67">
        <f>ABS(Q182-'PO_valitsin (FI)'!$E$8)</f>
        <v>45.900000000000006</v>
      </c>
      <c r="EN182" s="7">
        <f>ABS(BO182-'PO_valitsin (FI)'!$F$8)</f>
        <v>4.0893998384475712</v>
      </c>
      <c r="EO182" s="7">
        <f>ABS(BP182-'PO_valitsin (FI)'!$G$8)</f>
        <v>3608.501953125</v>
      </c>
      <c r="ES182" s="7">
        <f>ABS(BT182-'PO_valitsin (FI)'!$H$8)</f>
        <v>6.9820694625377655E-2</v>
      </c>
      <c r="FI182" s="7">
        <f>ABS(CJ182-'PO_valitsin (FI)'!$J$8)</f>
        <v>1793</v>
      </c>
      <c r="FJ182" s="3">
        <f>IF($B182='PO_valitsin (FI)'!$C$8,100000,PO!CK182/PO!J$297*'PO_valitsin (FI)'!D$5)</f>
        <v>0.41192040658064977</v>
      </c>
      <c r="FQ182" s="3">
        <f>IF($B182='PO_valitsin (FI)'!$C$8,100000,PO!CR182/PO!Q$297*'PO_valitsin (FI)'!E$5)</f>
        <v>0.21708953358012748</v>
      </c>
      <c r="HM182" s="3">
        <f>IF($B182='PO_valitsin (FI)'!$C$8,100000,PO!EN182/PO!BO$297*'PO_valitsin (FI)'!F$5)</f>
        <v>0.33902948323012577</v>
      </c>
      <c r="HN182" s="3">
        <f>IF($B182='PO_valitsin (FI)'!$C$8,100000,PO!EO182/PO!BP$297*'PO_valitsin (FI)'!G$5)</f>
        <v>0.12763413104495622</v>
      </c>
      <c r="HR182" s="3">
        <f>IF($B182='PO_valitsin (FI)'!$C$8,100000,PO!ES182/PO!BT$297*'PO_valitsin (FI)'!H$5)</f>
        <v>1.0425178247712054E-2</v>
      </c>
      <c r="IF182" s="3">
        <f>IF($B182='PO_valitsin (FI)'!$C$8,100000,PO!FG182/PO!CH$297*'PO_valitsin (FI)'!I$5)</f>
        <v>0</v>
      </c>
      <c r="IH182" s="3">
        <f>IF($B182='PO_valitsin (FI)'!$C$8,100000,PO!FI182/PO!CJ$297*'PO_valitsin (FI)'!J$5)</f>
        <v>0.17481111912063324</v>
      </c>
      <c r="II182" s="49">
        <f t="shared" si="8"/>
        <v>1.2809098698042045</v>
      </c>
      <c r="IJ182" s="13">
        <f t="shared" si="9"/>
        <v>232</v>
      </c>
      <c r="IK182" s="14">
        <f t="shared" si="11"/>
        <v>1.7999999999999976E-8</v>
      </c>
      <c r="IL182" s="68" t="str">
        <f t="shared" si="10"/>
        <v>Pertunmaa</v>
      </c>
    </row>
    <row r="183" spans="1:246" x14ac:dyDescent="0.2">
      <c r="A183">
        <v>2019</v>
      </c>
      <c r="B183" t="s">
        <v>565</v>
      </c>
      <c r="C183" t="s">
        <v>566</v>
      </c>
      <c r="D183" t="s">
        <v>185</v>
      </c>
      <c r="E183" t="s">
        <v>186</v>
      </c>
      <c r="F183" t="s">
        <v>187</v>
      </c>
      <c r="G183" t="s">
        <v>188</v>
      </c>
      <c r="H183" t="s">
        <v>103</v>
      </c>
      <c r="I183" t="s">
        <v>104</v>
      </c>
      <c r="J183">
        <v>43.900001525878906</v>
      </c>
      <c r="K183">
        <v>456.39999389648438</v>
      </c>
      <c r="L183">
        <v>158.10000610351563</v>
      </c>
      <c r="M183">
        <v>3841</v>
      </c>
      <c r="N183">
        <v>8.3999996185302734</v>
      </c>
      <c r="O183">
        <v>-1.5</v>
      </c>
      <c r="P183">
        <v>-42</v>
      </c>
      <c r="Q183">
        <v>61.7</v>
      </c>
      <c r="R183">
        <v>11.200000000000001</v>
      </c>
      <c r="S183">
        <v>153</v>
      </c>
      <c r="T183">
        <v>0</v>
      </c>
      <c r="U183">
        <v>3479.3</v>
      </c>
      <c r="V183">
        <v>12.53</v>
      </c>
      <c r="W183">
        <v>1620</v>
      </c>
      <c r="X183">
        <v>740</v>
      </c>
      <c r="Y183">
        <v>680</v>
      </c>
      <c r="Z183">
        <v>722</v>
      </c>
      <c r="AA183">
        <v>628</v>
      </c>
      <c r="AB183">
        <v>1040</v>
      </c>
      <c r="AC183">
        <v>14.657142639160156</v>
      </c>
      <c r="AD183">
        <v>0</v>
      </c>
      <c r="AE183">
        <v>0</v>
      </c>
      <c r="AF183">
        <v>0</v>
      </c>
      <c r="AG183">
        <v>6.8</v>
      </c>
      <c r="AH183">
        <v>0</v>
      </c>
      <c r="AI183">
        <v>21.75</v>
      </c>
      <c r="AJ183">
        <v>1.2</v>
      </c>
      <c r="AK183">
        <v>0.55000000000000004</v>
      </c>
      <c r="AL183">
        <v>1.2</v>
      </c>
      <c r="AM183">
        <v>79.8</v>
      </c>
      <c r="AN183">
        <v>343.1</v>
      </c>
      <c r="AO183">
        <v>46.3</v>
      </c>
      <c r="AP183">
        <v>26</v>
      </c>
      <c r="AQ183">
        <v>48</v>
      </c>
      <c r="AR183">
        <v>27</v>
      </c>
      <c r="AS183">
        <v>461</v>
      </c>
      <c r="AT183">
        <v>3.3330000000000002</v>
      </c>
      <c r="AU183">
        <v>7868</v>
      </c>
      <c r="AV183" s="48">
        <v>9588.0077369439077</v>
      </c>
      <c r="AW183" s="48">
        <v>9113.4820562560617</v>
      </c>
      <c r="AX183">
        <v>0</v>
      </c>
      <c r="AY183">
        <v>29.447063446044922</v>
      </c>
      <c r="AZ183">
        <v>0</v>
      </c>
      <c r="BA183">
        <v>0</v>
      </c>
      <c r="BB183">
        <v>0</v>
      </c>
      <c r="BC183">
        <v>0</v>
      </c>
      <c r="BD183">
        <v>1</v>
      </c>
      <c r="BE183">
        <v>94.76190185546875</v>
      </c>
      <c r="BF183">
        <v>99.526069641113281</v>
      </c>
      <c r="BG183">
        <v>1375.968994140625</v>
      </c>
      <c r="BH183">
        <v>12099.0458984375</v>
      </c>
      <c r="BI183">
        <v>13017.0390625</v>
      </c>
      <c r="BJ183">
        <v>5.3601665496826172</v>
      </c>
      <c r="BK183">
        <v>3.4988272190093994</v>
      </c>
      <c r="BL183">
        <v>28.873239517211914</v>
      </c>
      <c r="BM183">
        <v>12.765957832336426</v>
      </c>
      <c r="BN183">
        <v>171.33332824707031</v>
      </c>
      <c r="BO183">
        <v>4.9553334712982176E-3</v>
      </c>
      <c r="BP183">
        <v>20914.8984375</v>
      </c>
      <c r="BQ183">
        <v>42.816055297851563</v>
      </c>
      <c r="BS183">
        <v>0.63967716693878174</v>
      </c>
      <c r="BT183">
        <v>0.1301744282245636</v>
      </c>
      <c r="BU183">
        <v>1.5620932579040527</v>
      </c>
      <c r="BV183">
        <v>80.708145141601563</v>
      </c>
      <c r="BW183">
        <v>280.91644287109375</v>
      </c>
      <c r="BX183">
        <v>0</v>
      </c>
      <c r="BY183">
        <v>1</v>
      </c>
      <c r="BZ183">
        <v>10387.5966796875</v>
      </c>
      <c r="CA183">
        <v>9655.0390625</v>
      </c>
      <c r="CB183">
        <v>1.3798489570617676</v>
      </c>
      <c r="CC183">
        <v>12.262432098388672</v>
      </c>
      <c r="CD183">
        <v>81.132072448730469</v>
      </c>
      <c r="CE183">
        <v>9.129511833190918</v>
      </c>
      <c r="CF183">
        <v>14.861995697021484</v>
      </c>
      <c r="CG183">
        <v>0</v>
      </c>
      <c r="CH183">
        <v>1.2738853693008423</v>
      </c>
      <c r="CI183">
        <v>10051.322265625</v>
      </c>
      <c r="CJ183" s="48">
        <v>514</v>
      </c>
      <c r="CK183" s="25">
        <f>ABS(J183-'PO_valitsin (FI)'!$D$8)</f>
        <v>0.29999923706054688</v>
      </c>
      <c r="CR183" s="67">
        <f>ABS(Q183-'PO_valitsin (FI)'!$E$8)</f>
        <v>26.100000000000009</v>
      </c>
      <c r="EN183" s="7">
        <f>ABS(BO183-'PO_valitsin (FI)'!$F$8)</f>
        <v>0.25682159066200255</v>
      </c>
      <c r="EO183" s="7">
        <f>ABS(BP183-'PO_valitsin (FI)'!$G$8)</f>
        <v>2159.498046875</v>
      </c>
      <c r="ES183" s="7">
        <f>ABS(BT183-'PO_valitsin (FI)'!$H$8)</f>
        <v>5.7989463210105896E-2</v>
      </c>
      <c r="FI183" s="7">
        <f>ABS(CJ183-'PO_valitsin (FI)'!$J$8)</f>
        <v>1417</v>
      </c>
      <c r="FJ183" s="3">
        <f>IF($B183='PO_valitsin (FI)'!$C$8,100000,PO!CK183/PO!J$297*'PO_valitsin (FI)'!D$5)</f>
        <v>1.3730645300429467E-2</v>
      </c>
      <c r="FQ183" s="3">
        <f>IF($B183='PO_valitsin (FI)'!$C$8,100000,PO!CR183/PO!Q$297*'PO_valitsin (FI)'!E$5)</f>
        <v>0.12344306811419016</v>
      </c>
      <c r="HM183" s="3">
        <f>IF($B183='PO_valitsin (FI)'!$C$8,100000,PO!EN183/PO!BO$297*'PO_valitsin (FI)'!F$5)</f>
        <v>2.12916551582619E-2</v>
      </c>
      <c r="HN183" s="3">
        <f>IF($B183='PO_valitsin (FI)'!$C$8,100000,PO!EO183/PO!BP$297*'PO_valitsin (FI)'!G$5)</f>
        <v>7.6382293895525269E-2</v>
      </c>
      <c r="HR183" s="3">
        <f>IF($B183='PO_valitsin (FI)'!$C$8,100000,PO!ES183/PO!BT$297*'PO_valitsin (FI)'!H$5)</f>
        <v>8.6586146657263267E-3</v>
      </c>
      <c r="IF183" s="3">
        <f>IF($B183='PO_valitsin (FI)'!$C$8,100000,PO!FG183/PO!CH$297*'PO_valitsin (FI)'!I$5)</f>
        <v>0</v>
      </c>
      <c r="IH183" s="3">
        <f>IF($B183='PO_valitsin (FI)'!$C$8,100000,PO!FI183/PO!CJ$297*'PO_valitsin (FI)'!J$5)</f>
        <v>0.13815245721915076</v>
      </c>
      <c r="II183" s="49">
        <f t="shared" si="8"/>
        <v>0.38165875245328384</v>
      </c>
      <c r="IJ183" s="13">
        <f t="shared" si="9"/>
        <v>30</v>
      </c>
      <c r="IK183" s="14">
        <f t="shared" si="11"/>
        <v>1.8099999999999977E-8</v>
      </c>
      <c r="IL183" s="68" t="str">
        <f t="shared" si="10"/>
        <v>Petäjävesi</v>
      </c>
    </row>
    <row r="184" spans="1:246" x14ac:dyDescent="0.2">
      <c r="A184">
        <v>2019</v>
      </c>
      <c r="B184" t="s">
        <v>286</v>
      </c>
      <c r="C184" t="s">
        <v>567</v>
      </c>
      <c r="D184" t="s">
        <v>286</v>
      </c>
      <c r="E184" t="s">
        <v>223</v>
      </c>
      <c r="F184" t="s">
        <v>131</v>
      </c>
      <c r="G184" t="s">
        <v>132</v>
      </c>
      <c r="H184" t="s">
        <v>89</v>
      </c>
      <c r="I184" t="s">
        <v>90</v>
      </c>
      <c r="J184">
        <v>49.700000762939453</v>
      </c>
      <c r="K184">
        <v>1568.7099609375</v>
      </c>
      <c r="L184">
        <v>170.5</v>
      </c>
      <c r="M184">
        <v>17682</v>
      </c>
      <c r="N184">
        <v>11.300000190734863</v>
      </c>
      <c r="O184">
        <v>-1.3999999761581421</v>
      </c>
      <c r="P184">
        <v>-123</v>
      </c>
      <c r="Q184">
        <v>76.2</v>
      </c>
      <c r="R184">
        <v>10.100000000000001</v>
      </c>
      <c r="S184">
        <v>552</v>
      </c>
      <c r="T184">
        <v>0</v>
      </c>
      <c r="U184">
        <v>3697.6</v>
      </c>
      <c r="V184">
        <v>11.04</v>
      </c>
      <c r="W184">
        <v>770</v>
      </c>
      <c r="X184">
        <v>516</v>
      </c>
      <c r="Y184">
        <v>707</v>
      </c>
      <c r="Z184">
        <v>664</v>
      </c>
      <c r="AA184">
        <v>435</v>
      </c>
      <c r="AB184">
        <v>1208</v>
      </c>
      <c r="AC184">
        <v>17.109588623046875</v>
      </c>
      <c r="AD184">
        <v>1.7</v>
      </c>
      <c r="AE184">
        <v>1.4</v>
      </c>
      <c r="AF184">
        <v>2.6</v>
      </c>
      <c r="AG184">
        <v>3.2</v>
      </c>
      <c r="AH184">
        <v>0</v>
      </c>
      <c r="AI184">
        <v>22</v>
      </c>
      <c r="AJ184">
        <v>1.1000000000000001</v>
      </c>
      <c r="AK184">
        <v>0.5</v>
      </c>
      <c r="AL184">
        <v>1.1000000000000001</v>
      </c>
      <c r="AM184">
        <v>53.1</v>
      </c>
      <c r="AN184">
        <v>307.10000000000002</v>
      </c>
      <c r="AO184">
        <v>47.9</v>
      </c>
      <c r="AP184">
        <v>22.9</v>
      </c>
      <c r="AQ184">
        <v>51</v>
      </c>
      <c r="AR184">
        <v>98</v>
      </c>
      <c r="AS184">
        <v>574</v>
      </c>
      <c r="AT184">
        <v>2.5</v>
      </c>
      <c r="AU184">
        <v>7253</v>
      </c>
      <c r="AV184" s="48">
        <v>8738.9302160821826</v>
      </c>
      <c r="AW184" s="48">
        <v>8873.3812949640287</v>
      </c>
      <c r="AX184">
        <v>1</v>
      </c>
      <c r="AY184">
        <v>71.663429260253906</v>
      </c>
      <c r="AZ184">
        <v>0</v>
      </c>
      <c r="BA184">
        <v>0</v>
      </c>
      <c r="BB184">
        <v>0</v>
      </c>
      <c r="BC184">
        <v>0</v>
      </c>
      <c r="BD184">
        <v>1</v>
      </c>
      <c r="BE184">
        <v>79.310348510742188</v>
      </c>
      <c r="BF184">
        <v>64.546897888183594</v>
      </c>
      <c r="BG184">
        <v>745.40679931640625</v>
      </c>
      <c r="BH184">
        <v>13921.6357421875</v>
      </c>
      <c r="BI184">
        <v>18666.8046875</v>
      </c>
      <c r="BJ184">
        <v>2.2883272171020508</v>
      </c>
      <c r="BK184">
        <v>-2.3161814212799072</v>
      </c>
      <c r="BL184">
        <v>28.214284896850586</v>
      </c>
      <c r="BM184">
        <v>10</v>
      </c>
      <c r="BN184">
        <v>211.14285278320313</v>
      </c>
      <c r="BO184">
        <v>-2.182742714881897</v>
      </c>
      <c r="BP184">
        <v>21919.84375</v>
      </c>
      <c r="BQ184">
        <v>42.027530670166016</v>
      </c>
      <c r="BS184">
        <v>0.61135619878768921</v>
      </c>
      <c r="BT184">
        <v>0.11876484751701355</v>
      </c>
      <c r="BU184">
        <v>2.6920032501220703</v>
      </c>
      <c r="BV184">
        <v>126.56938934326172</v>
      </c>
      <c r="BW184">
        <v>310.259033203125</v>
      </c>
      <c r="BX184">
        <v>0</v>
      </c>
      <c r="BY184">
        <v>1</v>
      </c>
      <c r="BZ184">
        <v>9912.0732421875</v>
      </c>
      <c r="CA184">
        <v>7392.388671875</v>
      </c>
      <c r="CB184">
        <v>0.87094217538833618</v>
      </c>
      <c r="CC184">
        <v>7.4369416236877441</v>
      </c>
      <c r="CD184">
        <v>94.155845642089844</v>
      </c>
      <c r="CE184">
        <v>10.950570106506348</v>
      </c>
      <c r="CF184">
        <v>16.42585563659668</v>
      </c>
      <c r="CG184">
        <v>0.38022813200950623</v>
      </c>
      <c r="CH184">
        <v>1.3688212633132935</v>
      </c>
      <c r="CI184">
        <v>9468.3623046875</v>
      </c>
      <c r="CJ184" s="48">
        <v>1399</v>
      </c>
      <c r="CK184" s="25">
        <f>ABS(J184-'PO_valitsin (FI)'!$D$8)</f>
        <v>5.5</v>
      </c>
      <c r="CR184" s="67">
        <f>ABS(Q184-'PO_valitsin (FI)'!$E$8)</f>
        <v>11.600000000000009</v>
      </c>
      <c r="EN184" s="7">
        <f>ABS(BO184-'PO_valitsin (FI)'!$F$8)</f>
        <v>2.4445196390151978</v>
      </c>
      <c r="EO184" s="7">
        <f>ABS(BP184-'PO_valitsin (FI)'!$G$8)</f>
        <v>1154.552734375</v>
      </c>
      <c r="ES184" s="7">
        <f>ABS(BT184-'PO_valitsin (FI)'!$H$8)</f>
        <v>6.9399043917655945E-2</v>
      </c>
      <c r="FI184" s="7">
        <f>ABS(CJ184-'PO_valitsin (FI)'!$J$8)</f>
        <v>532</v>
      </c>
      <c r="FJ184" s="3">
        <f>IF($B184='PO_valitsin (FI)'!$C$8,100000,PO!CK184/PO!J$297*'PO_valitsin (FI)'!D$5)</f>
        <v>0.25172913735484154</v>
      </c>
      <c r="FQ184" s="3">
        <f>IF($B184='PO_valitsin (FI)'!$C$8,100000,PO!CR184/PO!Q$297*'PO_valitsin (FI)'!E$5)</f>
        <v>5.4863585828528981E-2</v>
      </c>
      <c r="HM184" s="3">
        <f>IF($B184='PO_valitsin (FI)'!$C$8,100000,PO!EN184/PO!BO$297*'PO_valitsin (FI)'!F$5)</f>
        <v>0.20266157937635995</v>
      </c>
      <c r="HN184" s="3">
        <f>IF($B184='PO_valitsin (FI)'!$C$8,100000,PO!EO184/PO!BP$297*'PO_valitsin (FI)'!G$5)</f>
        <v>4.0836983577053544E-2</v>
      </c>
      <c r="HR184" s="3">
        <f>IF($B184='PO_valitsin (FI)'!$C$8,100000,PO!ES184/PO!BT$297*'PO_valitsin (FI)'!H$5)</f>
        <v>1.0362220068767282E-2</v>
      </c>
      <c r="IF184" s="3">
        <f>IF($B184='PO_valitsin (FI)'!$C$8,100000,PO!FG184/PO!CH$297*'PO_valitsin (FI)'!I$5)</f>
        <v>0</v>
      </c>
      <c r="IH184" s="3">
        <f>IF($B184='PO_valitsin (FI)'!$C$8,100000,PO!FI184/PO!CJ$297*'PO_valitsin (FI)'!J$5)</f>
        <v>5.1868106732948623E-2</v>
      </c>
      <c r="II184" s="49">
        <f t="shared" si="8"/>
        <v>0.61232163113849991</v>
      </c>
      <c r="IJ184" s="13">
        <f t="shared" si="9"/>
        <v>100</v>
      </c>
      <c r="IK184" s="14">
        <f t="shared" si="11"/>
        <v>1.8199999999999978E-8</v>
      </c>
      <c r="IL184" s="68" t="str">
        <f t="shared" si="10"/>
        <v>Pieksämäki</v>
      </c>
    </row>
    <row r="185" spans="1:246" x14ac:dyDescent="0.2">
      <c r="A185">
        <v>2019</v>
      </c>
      <c r="B185" t="s">
        <v>568</v>
      </c>
      <c r="C185" t="s">
        <v>569</v>
      </c>
      <c r="D185" t="s">
        <v>241</v>
      </c>
      <c r="E185" t="s">
        <v>205</v>
      </c>
      <c r="F185" t="s">
        <v>242</v>
      </c>
      <c r="G185" t="s">
        <v>243</v>
      </c>
      <c r="H185" t="s">
        <v>103</v>
      </c>
      <c r="I185" t="s">
        <v>104</v>
      </c>
      <c r="J185">
        <v>51</v>
      </c>
      <c r="K185">
        <v>1153.219970703125</v>
      </c>
      <c r="L185">
        <v>215</v>
      </c>
      <c r="M185">
        <v>4391</v>
      </c>
      <c r="N185">
        <v>3.7999999523162842</v>
      </c>
      <c r="O185">
        <v>-2.4000000953674316</v>
      </c>
      <c r="P185">
        <v>-63</v>
      </c>
      <c r="Q185">
        <v>41.900000000000006</v>
      </c>
      <c r="R185">
        <v>10.200000000000001</v>
      </c>
      <c r="S185">
        <v>379</v>
      </c>
      <c r="T185">
        <v>0</v>
      </c>
      <c r="U185">
        <v>3136.9</v>
      </c>
      <c r="V185">
        <v>12.35</v>
      </c>
      <c r="W185">
        <v>1361</v>
      </c>
      <c r="X185">
        <v>1000</v>
      </c>
      <c r="Y185">
        <v>917</v>
      </c>
      <c r="Z185">
        <v>977</v>
      </c>
      <c r="AA185">
        <v>1032</v>
      </c>
      <c r="AB185">
        <v>1442</v>
      </c>
      <c r="AC185">
        <v>16.154762268066406</v>
      </c>
      <c r="AD185">
        <v>0</v>
      </c>
      <c r="AE185">
        <v>0</v>
      </c>
      <c r="AF185">
        <v>0</v>
      </c>
      <c r="AG185">
        <v>8.3000000000000007</v>
      </c>
      <c r="AH185">
        <v>0</v>
      </c>
      <c r="AI185">
        <v>21.75</v>
      </c>
      <c r="AJ185">
        <v>0.93</v>
      </c>
      <c r="AK185">
        <v>0.6</v>
      </c>
      <c r="AL185">
        <v>1.1000000000000001</v>
      </c>
      <c r="AM185">
        <v>45.3</v>
      </c>
      <c r="AN185">
        <v>265.5</v>
      </c>
      <c r="AO185">
        <v>48.7</v>
      </c>
      <c r="AP185">
        <v>16.2</v>
      </c>
      <c r="AQ185">
        <v>100</v>
      </c>
      <c r="AR185">
        <v>62</v>
      </c>
      <c r="AS185">
        <v>900</v>
      </c>
      <c r="AT185">
        <v>2.6669999999999998</v>
      </c>
      <c r="AU185">
        <v>10386</v>
      </c>
      <c r="AV185" s="48">
        <v>10291.446673706441</v>
      </c>
      <c r="AW185" s="48">
        <v>10288.568257491675</v>
      </c>
      <c r="AX185">
        <v>0</v>
      </c>
      <c r="AY185">
        <v>60.456741333007813</v>
      </c>
      <c r="AZ185">
        <v>0</v>
      </c>
      <c r="BA185">
        <v>0</v>
      </c>
      <c r="BB185">
        <v>0</v>
      </c>
      <c r="BC185">
        <v>0</v>
      </c>
      <c r="BD185">
        <v>1</v>
      </c>
      <c r="BE185">
        <v>73.493972778320313</v>
      </c>
      <c r="BF185">
        <v>77.570091247558594</v>
      </c>
      <c r="BG185">
        <v>536.45831298828125</v>
      </c>
      <c r="BH185">
        <v>13130.05859375</v>
      </c>
      <c r="BI185">
        <v>16728.751953125</v>
      </c>
      <c r="BJ185">
        <v>1.9807788133621216</v>
      </c>
      <c r="BK185">
        <v>3.5034277439117432</v>
      </c>
      <c r="BL185">
        <v>28.91566276550293</v>
      </c>
      <c r="BM185">
        <v>-18.604650497436523</v>
      </c>
      <c r="BN185">
        <v>168</v>
      </c>
      <c r="BO185">
        <v>-0.20070010423660278</v>
      </c>
      <c r="BP185">
        <v>18886.177734375</v>
      </c>
      <c r="BQ185">
        <v>59.250453948974609</v>
      </c>
      <c r="BS185">
        <v>0.59143704175949097</v>
      </c>
      <c r="BT185">
        <v>0.18219085037708282</v>
      </c>
      <c r="BU185">
        <v>1.6852653026580811</v>
      </c>
      <c r="BV185">
        <v>116.37440490722656</v>
      </c>
      <c r="BW185">
        <v>312.91278076171875</v>
      </c>
      <c r="BX185">
        <v>0</v>
      </c>
      <c r="BY185">
        <v>1</v>
      </c>
      <c r="BZ185">
        <v>7578.125</v>
      </c>
      <c r="CA185">
        <v>5947.91650390625</v>
      </c>
      <c r="CB185">
        <v>0.79708492755889893</v>
      </c>
      <c r="CC185">
        <v>9.9294013977050781</v>
      </c>
      <c r="CD185">
        <v>102.85713958740234</v>
      </c>
      <c r="CE185">
        <v>7.5688071250915527</v>
      </c>
      <c r="CF185">
        <v>10.321101188659668</v>
      </c>
      <c r="CG185">
        <v>0</v>
      </c>
      <c r="CH185">
        <v>2.2935779094696045</v>
      </c>
      <c r="CI185">
        <v>10328.3740234375</v>
      </c>
      <c r="CJ185" s="48">
        <v>469</v>
      </c>
      <c r="CK185" s="25">
        <f>ABS(J185-'PO_valitsin (FI)'!$D$8)</f>
        <v>6.7999992370605469</v>
      </c>
      <c r="CR185" s="67">
        <f>ABS(Q185-'PO_valitsin (FI)'!$E$8)</f>
        <v>45.900000000000006</v>
      </c>
      <c r="EN185" s="7">
        <f>ABS(BO185-'PO_valitsin (FI)'!$F$8)</f>
        <v>0.46247702836990356</v>
      </c>
      <c r="EO185" s="7">
        <f>ABS(BP185-'PO_valitsin (FI)'!$G$8)</f>
        <v>4188.21875</v>
      </c>
      <c r="ES185" s="7">
        <f>ABS(BT185-'PO_valitsin (FI)'!$H$8)</f>
        <v>5.9730410575866699E-3</v>
      </c>
      <c r="FI185" s="7">
        <f>ABS(CJ185-'PO_valitsin (FI)'!$J$8)</f>
        <v>1462</v>
      </c>
      <c r="FJ185" s="3">
        <f>IF($B185='PO_valitsin (FI)'!$C$8,100000,PO!CK185/PO!J$297*'PO_valitsin (FI)'!D$5)</f>
        <v>0.31122871671978763</v>
      </c>
      <c r="FQ185" s="3">
        <f>IF($B185='PO_valitsin (FI)'!$C$8,100000,PO!CR185/PO!Q$297*'PO_valitsin (FI)'!E$5)</f>
        <v>0.21708953358012748</v>
      </c>
      <c r="HM185" s="3">
        <f>IF($B185='PO_valitsin (FI)'!$C$8,100000,PO!EN185/PO!BO$297*'PO_valitsin (FI)'!F$5)</f>
        <v>3.8341408061867317E-2</v>
      </c>
      <c r="HN185" s="3">
        <f>IF($B185='PO_valitsin (FI)'!$C$8,100000,PO!EO185/PO!BP$297*'PO_valitsin (FI)'!G$5)</f>
        <v>0.14813894178982182</v>
      </c>
      <c r="HR185" s="3">
        <f>IF($B185='PO_valitsin (FI)'!$C$8,100000,PO!ES185/PO!BT$297*'PO_valitsin (FI)'!H$5)</f>
        <v>8.9185617588528443E-4</v>
      </c>
      <c r="IF185" s="3">
        <f>IF($B185='PO_valitsin (FI)'!$C$8,100000,PO!FG185/PO!CH$297*'PO_valitsin (FI)'!I$5)</f>
        <v>0</v>
      </c>
      <c r="IH185" s="3">
        <f>IF($B185='PO_valitsin (FI)'!$C$8,100000,PO!FI185/PO!CJ$297*'PO_valitsin (FI)'!J$5)</f>
        <v>0.14253979707438139</v>
      </c>
      <c r="II185" s="49">
        <f t="shared" si="8"/>
        <v>0.85823027170187083</v>
      </c>
      <c r="IJ185" s="13">
        <f t="shared" si="9"/>
        <v>156</v>
      </c>
      <c r="IK185" s="14">
        <f t="shared" si="11"/>
        <v>1.8299999999999979E-8</v>
      </c>
      <c r="IL185" s="68" t="str">
        <f t="shared" si="10"/>
        <v>Pielavesi</v>
      </c>
    </row>
    <row r="186" spans="1:246" x14ac:dyDescent="0.2">
      <c r="A186">
        <v>2019</v>
      </c>
      <c r="B186" t="s">
        <v>570</v>
      </c>
      <c r="C186" t="s">
        <v>571</v>
      </c>
      <c r="D186" t="s">
        <v>405</v>
      </c>
      <c r="E186" t="s">
        <v>406</v>
      </c>
      <c r="F186" t="s">
        <v>333</v>
      </c>
      <c r="G186" t="s">
        <v>334</v>
      </c>
      <c r="H186" t="s">
        <v>143</v>
      </c>
      <c r="I186" t="s">
        <v>144</v>
      </c>
      <c r="J186">
        <v>44.700000762939453</v>
      </c>
      <c r="K186">
        <v>88.44000244140625</v>
      </c>
      <c r="L186">
        <v>139</v>
      </c>
      <c r="M186">
        <v>19208</v>
      </c>
      <c r="N186">
        <v>217.19999694824219</v>
      </c>
      <c r="O186">
        <v>-0.40000000596046448</v>
      </c>
      <c r="P186">
        <v>-123</v>
      </c>
      <c r="Q186">
        <v>98.4</v>
      </c>
      <c r="R186">
        <v>6.9</v>
      </c>
      <c r="S186">
        <v>30</v>
      </c>
      <c r="T186">
        <v>0</v>
      </c>
      <c r="U186">
        <v>4164.7</v>
      </c>
      <c r="V186">
        <v>11.43</v>
      </c>
      <c r="W186">
        <v>1576</v>
      </c>
      <c r="X186">
        <v>28</v>
      </c>
      <c r="Y186">
        <v>843</v>
      </c>
      <c r="Z186">
        <v>132</v>
      </c>
      <c r="AA186">
        <v>403</v>
      </c>
      <c r="AB186">
        <v>2101</v>
      </c>
      <c r="AC186">
        <v>17.575555801391602</v>
      </c>
      <c r="AD186">
        <v>0</v>
      </c>
      <c r="AE186">
        <v>0.9</v>
      </c>
      <c r="AF186">
        <v>0</v>
      </c>
      <c r="AG186">
        <v>5.9</v>
      </c>
      <c r="AH186">
        <v>0</v>
      </c>
      <c r="AI186">
        <v>21.25</v>
      </c>
      <c r="AJ186">
        <v>1.1499999999999999</v>
      </c>
      <c r="AK186">
        <v>0.5</v>
      </c>
      <c r="AL186">
        <v>1.1499999999999999</v>
      </c>
      <c r="AM186">
        <v>76.099999999999994</v>
      </c>
      <c r="AN186">
        <v>340.6</v>
      </c>
      <c r="AO186">
        <v>39.1</v>
      </c>
      <c r="AP186">
        <v>29.2</v>
      </c>
      <c r="AQ186">
        <v>44</v>
      </c>
      <c r="AR186">
        <v>57</v>
      </c>
      <c r="AS186">
        <v>772</v>
      </c>
      <c r="AT186">
        <v>4.1669999999999998</v>
      </c>
      <c r="AU186">
        <v>8682</v>
      </c>
      <c r="AV186" s="48">
        <v>10064.199460916441</v>
      </c>
      <c r="AW186" s="48">
        <v>9818.0019782393665</v>
      </c>
      <c r="AX186">
        <v>1</v>
      </c>
      <c r="AY186">
        <v>84.717117309570313</v>
      </c>
      <c r="AZ186">
        <v>0</v>
      </c>
      <c r="BA186">
        <v>0</v>
      </c>
      <c r="BB186">
        <v>1</v>
      </c>
      <c r="BC186">
        <v>1</v>
      </c>
      <c r="BD186">
        <v>1</v>
      </c>
      <c r="BE186">
        <v>95.726493835449219</v>
      </c>
      <c r="BF186">
        <v>96.126762390136719</v>
      </c>
      <c r="BG186">
        <v>1034.574462890625</v>
      </c>
      <c r="BH186">
        <v>11022.73046875</v>
      </c>
      <c r="BI186">
        <v>13132.4501953125</v>
      </c>
      <c r="BJ186">
        <v>4.4690132141113281</v>
      </c>
      <c r="BK186">
        <v>3.1076145172119141</v>
      </c>
      <c r="BL186">
        <v>26.516464233398438</v>
      </c>
      <c r="BM186">
        <v>4.2780747413635254</v>
      </c>
      <c r="BN186">
        <v>243.88888549804688</v>
      </c>
      <c r="BO186">
        <v>-0.42829230427742004</v>
      </c>
      <c r="BP186">
        <v>23490.279296875</v>
      </c>
      <c r="BQ186">
        <v>33.628162384033203</v>
      </c>
      <c r="BS186">
        <v>0.61047482490539551</v>
      </c>
      <c r="BT186">
        <v>56.179718017578125</v>
      </c>
      <c r="BU186">
        <v>9.3658895492553711</v>
      </c>
      <c r="BV186">
        <v>162.53643798828125</v>
      </c>
      <c r="BW186">
        <v>544.66888427734375</v>
      </c>
      <c r="BX186">
        <v>0</v>
      </c>
      <c r="BY186">
        <v>3</v>
      </c>
      <c r="BZ186">
        <v>9993.7939453125</v>
      </c>
      <c r="CA186">
        <v>8388.2978515625</v>
      </c>
      <c r="CB186">
        <v>1.0152020454406738</v>
      </c>
      <c r="CC186">
        <v>9.6001663208007813</v>
      </c>
      <c r="CD186">
        <v>85.641029357910156</v>
      </c>
      <c r="CE186">
        <v>8.8937091827392578</v>
      </c>
      <c r="CF186">
        <v>11.171366691589355</v>
      </c>
      <c r="CG186">
        <v>0.9219089150428772</v>
      </c>
      <c r="CH186">
        <v>2.7657265663146973</v>
      </c>
      <c r="CI186">
        <v>10120.546875</v>
      </c>
      <c r="CJ186" s="48">
        <v>2025</v>
      </c>
      <c r="CK186" s="25">
        <f>ABS(J186-'PO_valitsin (FI)'!$D$8)</f>
        <v>0.5</v>
      </c>
      <c r="CR186" s="67">
        <f>ABS(Q186-'PO_valitsin (FI)'!$E$8)</f>
        <v>10.599999999999994</v>
      </c>
      <c r="EN186" s="7">
        <f>ABS(BO186-'PO_valitsin (FI)'!$F$8)</f>
        <v>0.69006922841072083</v>
      </c>
      <c r="EO186" s="7">
        <f>ABS(BP186-'PO_valitsin (FI)'!$G$8)</f>
        <v>415.8828125</v>
      </c>
      <c r="ES186" s="7">
        <f>ABS(BT186-'PO_valitsin (FI)'!$H$8)</f>
        <v>55.991554126143456</v>
      </c>
      <c r="FI186" s="7">
        <f>ABS(CJ186-'PO_valitsin (FI)'!$J$8)</f>
        <v>94</v>
      </c>
      <c r="FJ186" s="3">
        <f>IF($B186='PO_valitsin (FI)'!$C$8,100000,PO!CK186/PO!J$297*'PO_valitsin (FI)'!D$5)</f>
        <v>2.2884467032258323E-2</v>
      </c>
      <c r="FQ186" s="3">
        <f>IF($B186='PO_valitsin (FI)'!$C$8,100000,PO!CR186/PO!Q$297*'PO_valitsin (FI)'!E$5)</f>
        <v>5.0133966360552278E-2</v>
      </c>
      <c r="HM186" s="3">
        <f>IF($B186='PO_valitsin (FI)'!$C$8,100000,PO!EN186/PO!BO$297*'PO_valitsin (FI)'!F$5)</f>
        <v>5.720981638956401E-2</v>
      </c>
      <c r="HN186" s="3">
        <f>IF($B186='PO_valitsin (FI)'!$C$8,100000,PO!EO186/PO!BP$297*'PO_valitsin (FI)'!G$5)</f>
        <v>1.4709938384265356E-2</v>
      </c>
      <c r="HR186" s="3">
        <f>IF($B186='PO_valitsin (FI)'!$C$8,100000,PO!ES186/PO!BT$297*'PO_valitsin (FI)'!H$5)</f>
        <v>8.3602996971516514</v>
      </c>
      <c r="IF186" s="3">
        <f>IF($B186='PO_valitsin (FI)'!$C$8,100000,PO!FG186/PO!CH$297*'PO_valitsin (FI)'!I$5)</f>
        <v>0</v>
      </c>
      <c r="IH186" s="3">
        <f>IF($B186='PO_valitsin (FI)'!$C$8,100000,PO!FI186/PO!CJ$297*'PO_valitsin (FI)'!J$5)</f>
        <v>9.164665475370622E-3</v>
      </c>
      <c r="II186" s="49">
        <f t="shared" si="8"/>
        <v>8.5144025691936616</v>
      </c>
      <c r="IJ186" s="13">
        <f t="shared" si="9"/>
        <v>278</v>
      </c>
      <c r="IK186" s="14">
        <f t="shared" si="11"/>
        <v>1.8399999999999979E-8</v>
      </c>
      <c r="IL186" s="68" t="str">
        <f t="shared" si="10"/>
        <v>Pietarsaari</v>
      </c>
    </row>
    <row r="187" spans="1:246" x14ac:dyDescent="0.2">
      <c r="A187">
        <v>2019</v>
      </c>
      <c r="B187" t="s">
        <v>572</v>
      </c>
      <c r="C187" t="s">
        <v>573</v>
      </c>
      <c r="D187" t="s">
        <v>316</v>
      </c>
      <c r="E187" t="s">
        <v>317</v>
      </c>
      <c r="F187" t="s">
        <v>187</v>
      </c>
      <c r="G187" t="s">
        <v>188</v>
      </c>
      <c r="H187" t="s">
        <v>103</v>
      </c>
      <c r="I187" t="s">
        <v>104</v>
      </c>
      <c r="J187">
        <v>48.5</v>
      </c>
      <c r="K187">
        <v>1074.9100341796875</v>
      </c>
      <c r="L187">
        <v>182.19999694824219</v>
      </c>
      <c r="M187">
        <v>4032</v>
      </c>
      <c r="N187">
        <v>3.7999999523162842</v>
      </c>
      <c r="O187">
        <v>-0.5</v>
      </c>
      <c r="P187">
        <v>-10</v>
      </c>
      <c r="Q187">
        <v>48.300000000000004</v>
      </c>
      <c r="R187">
        <v>12.5</v>
      </c>
      <c r="S187">
        <v>263</v>
      </c>
      <c r="T187">
        <v>0</v>
      </c>
      <c r="U187">
        <v>3052.8</v>
      </c>
      <c r="V187">
        <v>12.53</v>
      </c>
      <c r="W187">
        <v>689</v>
      </c>
      <c r="X187">
        <v>857</v>
      </c>
      <c r="Y187">
        <v>521</v>
      </c>
      <c r="Z187">
        <v>1144</v>
      </c>
      <c r="AA187">
        <v>645</v>
      </c>
      <c r="AB187">
        <v>1494</v>
      </c>
      <c r="AC187">
        <v>17.349397659301758</v>
      </c>
      <c r="AD187">
        <v>0</v>
      </c>
      <c r="AE187">
        <v>2.1</v>
      </c>
      <c r="AF187">
        <v>0</v>
      </c>
      <c r="AG187">
        <v>4.2</v>
      </c>
      <c r="AH187">
        <v>0</v>
      </c>
      <c r="AI187">
        <v>21</v>
      </c>
      <c r="AJ187">
        <v>0.93</v>
      </c>
      <c r="AK187">
        <v>0.6</v>
      </c>
      <c r="AL187">
        <v>1.1000000000000001</v>
      </c>
      <c r="AM187">
        <v>56</v>
      </c>
      <c r="AN187">
        <v>261.3</v>
      </c>
      <c r="AO187">
        <v>47.8</v>
      </c>
      <c r="AP187">
        <v>15.6</v>
      </c>
      <c r="AQ187">
        <v>118</v>
      </c>
      <c r="AR187">
        <v>121</v>
      </c>
      <c r="AS187">
        <v>966</v>
      </c>
      <c r="AT187">
        <v>3.3330000000000002</v>
      </c>
      <c r="AU187">
        <v>10727</v>
      </c>
      <c r="AV187" s="48">
        <v>6181.5476190476193</v>
      </c>
      <c r="AW187" s="48">
        <v>9641.7556346381971</v>
      </c>
      <c r="AX187">
        <v>1</v>
      </c>
      <c r="AY187">
        <v>119.13742828369141</v>
      </c>
      <c r="AZ187">
        <v>0</v>
      </c>
      <c r="BA187">
        <v>0</v>
      </c>
      <c r="BB187">
        <v>0</v>
      </c>
      <c r="BC187">
        <v>0</v>
      </c>
      <c r="BD187">
        <v>1</v>
      </c>
      <c r="BE187">
        <v>32.710281372070313</v>
      </c>
      <c r="BF187">
        <v>100</v>
      </c>
      <c r="BG187">
        <v>523.5601806640625</v>
      </c>
      <c r="BH187">
        <v>12051.234375</v>
      </c>
      <c r="BI187">
        <v>13528.421875</v>
      </c>
      <c r="BJ187">
        <v>2.6527776718139648</v>
      </c>
      <c r="BK187">
        <v>-7.8439512252807617</v>
      </c>
      <c r="BL187">
        <v>30.645160675048828</v>
      </c>
      <c r="BM187">
        <v>-64.13043212890625</v>
      </c>
      <c r="BN187">
        <v>232.5</v>
      </c>
      <c r="BO187">
        <v>-13.511439418792724</v>
      </c>
      <c r="BP187">
        <v>18909.01171875</v>
      </c>
      <c r="BQ187">
        <v>57.590576171875</v>
      </c>
      <c r="BS187">
        <v>0.5647321343421936</v>
      </c>
      <c r="BT187">
        <v>0</v>
      </c>
      <c r="BU187">
        <v>0.99206346273422241</v>
      </c>
      <c r="BV187">
        <v>169.64285278320313</v>
      </c>
      <c r="BW187">
        <v>323.1646728515625</v>
      </c>
      <c r="BX187">
        <v>0</v>
      </c>
      <c r="BY187">
        <v>1</v>
      </c>
      <c r="BZ187">
        <v>7575.916015625</v>
      </c>
      <c r="CA187">
        <v>6748.69091796875</v>
      </c>
      <c r="CB187">
        <v>0.81845235824584961</v>
      </c>
      <c r="CC187">
        <v>9.4990081787109375</v>
      </c>
      <c r="CD187">
        <v>151.51515197753906</v>
      </c>
      <c r="CE187">
        <v>12.793733596801758</v>
      </c>
      <c r="CF187">
        <v>7.3107051849365234</v>
      </c>
      <c r="CG187">
        <v>0</v>
      </c>
      <c r="CH187">
        <v>3.3942558765411377</v>
      </c>
      <c r="CI187">
        <v>12836.01953125</v>
      </c>
      <c r="CJ187" s="48">
        <v>432</v>
      </c>
      <c r="CK187" s="25">
        <f>ABS(J187-'PO_valitsin (FI)'!$D$8)</f>
        <v>4.2999992370605469</v>
      </c>
      <c r="CR187" s="67">
        <f>ABS(Q187-'PO_valitsin (FI)'!$E$8)</f>
        <v>39.500000000000007</v>
      </c>
      <c r="EN187" s="7">
        <f>ABS(BO187-'PO_valitsin (FI)'!$F$8)</f>
        <v>13.773216342926025</v>
      </c>
      <c r="EO187" s="7">
        <f>ABS(BP187-'PO_valitsin (FI)'!$G$8)</f>
        <v>4165.384765625</v>
      </c>
      <c r="ES187" s="7">
        <f>ABS(BT187-'PO_valitsin (FI)'!$H$8)</f>
        <v>0.18816389143466949</v>
      </c>
      <c r="FI187" s="7">
        <f>ABS(CJ187-'PO_valitsin (FI)'!$J$8)</f>
        <v>1499</v>
      </c>
      <c r="FJ187" s="3">
        <f>IF($B187='PO_valitsin (FI)'!$C$8,100000,PO!CK187/PO!J$297*'PO_valitsin (FI)'!D$5)</f>
        <v>0.19680638155849603</v>
      </c>
      <c r="FQ187" s="3">
        <f>IF($B187='PO_valitsin (FI)'!$C$8,100000,PO!CR187/PO!Q$297*'PO_valitsin (FI)'!E$5)</f>
        <v>0.18681996898507702</v>
      </c>
      <c r="HM187" s="3">
        <f>IF($B187='PO_valitsin (FI)'!$C$8,100000,PO!EN187/PO!BO$297*'PO_valitsin (FI)'!F$5)</f>
        <v>1.1418610562990559</v>
      </c>
      <c r="HN187" s="3">
        <f>IF($B187='PO_valitsin (FI)'!$C$8,100000,PO!EO187/PO!BP$297*'PO_valitsin (FI)'!G$5)</f>
        <v>0.14733129479617857</v>
      </c>
      <c r="HR187" s="3">
        <f>IF($B187='PO_valitsin (FI)'!$C$8,100000,PO!ES187/PO!BT$297*'PO_valitsin (FI)'!H$5)</f>
        <v>2.8095425267748234E-2</v>
      </c>
      <c r="IF187" s="3">
        <f>IF($B187='PO_valitsin (FI)'!$C$8,100000,PO!FG187/PO!CH$297*'PO_valitsin (FI)'!I$5)</f>
        <v>0</v>
      </c>
      <c r="IH187" s="3">
        <f>IF($B187='PO_valitsin (FI)'!$C$8,100000,PO!FI187/PO!CJ$297*'PO_valitsin (FI)'!J$5)</f>
        <v>0.14614716539979322</v>
      </c>
      <c r="II187" s="49">
        <f t="shared" si="8"/>
        <v>1.8470613108063489</v>
      </c>
      <c r="IJ187" s="13">
        <f t="shared" si="9"/>
        <v>257</v>
      </c>
      <c r="IK187" s="14">
        <f t="shared" si="11"/>
        <v>1.849999999999998E-8</v>
      </c>
      <c r="IL187" s="68" t="str">
        <f t="shared" si="10"/>
        <v>Pihtipudas</v>
      </c>
    </row>
    <row r="188" spans="1:246" x14ac:dyDescent="0.2">
      <c r="A188">
        <v>2019</v>
      </c>
      <c r="B188" t="s">
        <v>574</v>
      </c>
      <c r="C188" t="s">
        <v>575</v>
      </c>
      <c r="D188" t="s">
        <v>232</v>
      </c>
      <c r="E188" t="s">
        <v>233</v>
      </c>
      <c r="F188" t="s">
        <v>87</v>
      </c>
      <c r="G188" t="s">
        <v>88</v>
      </c>
      <c r="H188" t="s">
        <v>143</v>
      </c>
      <c r="I188" t="s">
        <v>144</v>
      </c>
      <c r="J188">
        <v>40.200000762939453</v>
      </c>
      <c r="K188">
        <v>81.419998168945313</v>
      </c>
      <c r="L188">
        <v>115.30000305175781</v>
      </c>
      <c r="M188">
        <v>19623</v>
      </c>
      <c r="N188">
        <v>241</v>
      </c>
      <c r="O188">
        <v>1.2999999523162842</v>
      </c>
      <c r="P188">
        <v>157</v>
      </c>
      <c r="Q188">
        <v>97.7</v>
      </c>
      <c r="R188">
        <v>6.2</v>
      </c>
      <c r="S188">
        <v>44</v>
      </c>
      <c r="T188">
        <v>0</v>
      </c>
      <c r="U188">
        <v>4599.2</v>
      </c>
      <c r="V188">
        <v>13.28</v>
      </c>
      <c r="W188">
        <v>1369</v>
      </c>
      <c r="X188">
        <v>134</v>
      </c>
      <c r="Y188">
        <v>473</v>
      </c>
      <c r="Z188">
        <v>34</v>
      </c>
      <c r="AA188">
        <v>448</v>
      </c>
      <c r="AB188">
        <v>2245</v>
      </c>
      <c r="AC188">
        <v>17.469512939453125</v>
      </c>
      <c r="AD188">
        <v>0</v>
      </c>
      <c r="AE188">
        <v>0.8</v>
      </c>
      <c r="AF188">
        <v>0</v>
      </c>
      <c r="AG188">
        <v>5.2</v>
      </c>
      <c r="AH188">
        <v>0</v>
      </c>
      <c r="AI188">
        <v>20</v>
      </c>
      <c r="AJ188">
        <v>1.05</v>
      </c>
      <c r="AK188">
        <v>0.55000000000000004</v>
      </c>
      <c r="AL188">
        <v>1.05</v>
      </c>
      <c r="AM188">
        <v>50.1</v>
      </c>
      <c r="AN188">
        <v>455.1</v>
      </c>
      <c r="AO188">
        <v>38.700000000000003</v>
      </c>
      <c r="AP188">
        <v>41.4</v>
      </c>
      <c r="AQ188">
        <v>33</v>
      </c>
      <c r="AR188">
        <v>23</v>
      </c>
      <c r="AS188">
        <v>149</v>
      </c>
      <c r="AT188">
        <v>4.1669999999999998</v>
      </c>
      <c r="AU188">
        <v>6441</v>
      </c>
      <c r="AV188" s="48">
        <v>8698.4061270958391</v>
      </c>
      <c r="AW188" s="48">
        <v>9120.6304303899778</v>
      </c>
      <c r="AX188">
        <v>1</v>
      </c>
      <c r="AY188">
        <v>7.1545329093933105</v>
      </c>
      <c r="AZ188">
        <v>0</v>
      </c>
      <c r="BA188">
        <v>0</v>
      </c>
      <c r="BB188">
        <v>1</v>
      </c>
      <c r="BC188">
        <v>0</v>
      </c>
      <c r="BD188">
        <v>1</v>
      </c>
      <c r="BE188">
        <v>93.951614379882813</v>
      </c>
      <c r="BF188">
        <v>75.840980529785156</v>
      </c>
      <c r="BG188">
        <v>1101.0032958984375</v>
      </c>
      <c r="BH188">
        <v>16945.373046875</v>
      </c>
      <c r="BI188">
        <v>20857.28125</v>
      </c>
      <c r="BJ188">
        <v>3.8169240951538086</v>
      </c>
      <c r="BK188">
        <v>0.86659634113311768</v>
      </c>
      <c r="BL188">
        <v>23.935388565063477</v>
      </c>
      <c r="BM188">
        <v>-1.7123287916183472</v>
      </c>
      <c r="BN188">
        <v>457.83334350585938</v>
      </c>
      <c r="BO188">
        <v>2.0997597515583037</v>
      </c>
      <c r="BP188">
        <v>27064.890625</v>
      </c>
      <c r="BQ188">
        <v>12.208902359008789</v>
      </c>
      <c r="BS188">
        <v>0.57167607545852661</v>
      </c>
      <c r="BT188">
        <v>0.40768486261367798</v>
      </c>
      <c r="BU188">
        <v>3.8169496059417725</v>
      </c>
      <c r="BV188">
        <v>71.39581298828125</v>
      </c>
      <c r="BW188">
        <v>400.29556274414063</v>
      </c>
      <c r="BX188">
        <v>0</v>
      </c>
      <c r="BY188">
        <v>1</v>
      </c>
      <c r="BZ188">
        <v>10449.498046875</v>
      </c>
      <c r="CA188">
        <v>8489.6318359375</v>
      </c>
      <c r="CB188">
        <v>1.4625694751739502</v>
      </c>
      <c r="CC188">
        <v>11.868725776672363</v>
      </c>
      <c r="CD188">
        <v>47.038326263427734</v>
      </c>
      <c r="CE188">
        <v>5.7106056213378906</v>
      </c>
      <c r="CF188">
        <v>11.936453819274902</v>
      </c>
      <c r="CG188">
        <v>0</v>
      </c>
      <c r="CH188">
        <v>1.4598540067672729</v>
      </c>
      <c r="CI188">
        <v>8662.7060546875</v>
      </c>
      <c r="CJ188" s="48">
        <v>2462</v>
      </c>
      <c r="CK188" s="25">
        <f>ABS(J188-'PO_valitsin (FI)'!$D$8)</f>
        <v>4</v>
      </c>
      <c r="CR188" s="67">
        <f>ABS(Q188-'PO_valitsin (FI)'!$E$8)</f>
        <v>9.8999999999999915</v>
      </c>
      <c r="EN188" s="7">
        <f>ABS(BO188-'PO_valitsin (FI)'!$F$8)</f>
        <v>1.837982827425003</v>
      </c>
      <c r="EO188" s="7">
        <f>ABS(BP188-'PO_valitsin (FI)'!$G$8)</f>
        <v>3990.494140625</v>
      </c>
      <c r="ES188" s="7">
        <f>ABS(BT188-'PO_valitsin (FI)'!$H$8)</f>
        <v>0.21952097117900848</v>
      </c>
      <c r="FI188" s="7">
        <f>ABS(CJ188-'PO_valitsin (FI)'!$J$8)</f>
        <v>531</v>
      </c>
      <c r="FJ188" s="3">
        <f>IF($B188='PO_valitsin (FI)'!$C$8,100000,PO!CK188/PO!J$297*'PO_valitsin (FI)'!D$5)</f>
        <v>0.18307573625806658</v>
      </c>
      <c r="FQ188" s="3">
        <f>IF($B188='PO_valitsin (FI)'!$C$8,100000,PO!CR188/PO!Q$297*'PO_valitsin (FI)'!E$5)</f>
        <v>4.6823232732968623E-2</v>
      </c>
      <c r="HM188" s="3">
        <f>IF($B188='PO_valitsin (FI)'!$C$8,100000,PO!EN188/PO!BO$297*'PO_valitsin (FI)'!F$5)</f>
        <v>0.15237697285289142</v>
      </c>
      <c r="HN188" s="3">
        <f>IF($B188='PO_valitsin (FI)'!$C$8,100000,PO!EO188/PO!BP$297*'PO_valitsin (FI)'!G$5)</f>
        <v>0.1411453447150228</v>
      </c>
      <c r="HR188" s="3">
        <f>IF($B188='PO_valitsin (FI)'!$C$8,100000,PO!ES188/PO!BT$297*'PO_valitsin (FI)'!H$5)</f>
        <v>3.2777463271186198E-2</v>
      </c>
      <c r="IF188" s="3">
        <f>IF($B188='PO_valitsin (FI)'!$C$8,100000,PO!FG188/PO!CH$297*'PO_valitsin (FI)'!I$5)</f>
        <v>0</v>
      </c>
      <c r="IH188" s="3">
        <f>IF($B188='PO_valitsin (FI)'!$C$8,100000,PO!FI188/PO!CJ$297*'PO_valitsin (FI)'!J$5)</f>
        <v>5.1770610291721281E-2</v>
      </c>
      <c r="II188" s="49">
        <f t="shared" si="8"/>
        <v>0.60796937872185697</v>
      </c>
      <c r="IJ188" s="13">
        <f t="shared" si="9"/>
        <v>99</v>
      </c>
      <c r="IK188" s="14">
        <f t="shared" si="11"/>
        <v>1.8599999999999981E-8</v>
      </c>
      <c r="IL188" s="68" t="str">
        <f t="shared" si="10"/>
        <v>Pirkkala</v>
      </c>
    </row>
    <row r="189" spans="1:246" x14ac:dyDescent="0.2">
      <c r="A189">
        <v>2019</v>
      </c>
      <c r="B189" t="s">
        <v>576</v>
      </c>
      <c r="C189" t="s">
        <v>577</v>
      </c>
      <c r="D189" t="s">
        <v>208</v>
      </c>
      <c r="E189" t="s">
        <v>209</v>
      </c>
      <c r="F189" t="s">
        <v>210</v>
      </c>
      <c r="G189" t="s">
        <v>211</v>
      </c>
      <c r="H189" t="s">
        <v>103</v>
      </c>
      <c r="I189" t="s">
        <v>104</v>
      </c>
      <c r="J189">
        <v>49.900001525878906</v>
      </c>
      <c r="K189">
        <v>804.15997314453125</v>
      </c>
      <c r="L189">
        <v>188.5</v>
      </c>
      <c r="M189">
        <v>4246</v>
      </c>
      <c r="N189">
        <v>5.3000001907348633</v>
      </c>
      <c r="O189">
        <v>-1.3999999761581421</v>
      </c>
      <c r="P189">
        <v>-22</v>
      </c>
      <c r="Q189">
        <v>29.400000000000002</v>
      </c>
      <c r="R189">
        <v>14.200000000000001</v>
      </c>
      <c r="S189">
        <v>265</v>
      </c>
      <c r="T189">
        <v>0</v>
      </c>
      <c r="U189">
        <v>2746.1</v>
      </c>
      <c r="V189">
        <v>11.48</v>
      </c>
      <c r="W189">
        <v>588</v>
      </c>
      <c r="X189">
        <v>1206</v>
      </c>
      <c r="Y189">
        <v>1206</v>
      </c>
      <c r="Z189">
        <v>1365</v>
      </c>
      <c r="AA189">
        <v>871</v>
      </c>
      <c r="AB189">
        <v>1096</v>
      </c>
      <c r="AC189">
        <v>12.071428298950195</v>
      </c>
      <c r="AD189">
        <v>0</v>
      </c>
      <c r="AE189">
        <v>0</v>
      </c>
      <c r="AF189">
        <v>0</v>
      </c>
      <c r="AG189">
        <v>6.8</v>
      </c>
      <c r="AH189">
        <v>0</v>
      </c>
      <c r="AI189">
        <v>20.25</v>
      </c>
      <c r="AJ189">
        <v>0.93</v>
      </c>
      <c r="AK189">
        <v>0.5</v>
      </c>
      <c r="AL189">
        <v>1</v>
      </c>
      <c r="AM189">
        <v>60.3</v>
      </c>
      <c r="AN189">
        <v>280.89999999999998</v>
      </c>
      <c r="AO189">
        <v>52.1</v>
      </c>
      <c r="AP189">
        <v>16.7</v>
      </c>
      <c r="AQ189">
        <v>54</v>
      </c>
      <c r="AR189">
        <v>48</v>
      </c>
      <c r="AS189">
        <v>973</v>
      </c>
      <c r="AT189">
        <v>1.667</v>
      </c>
      <c r="AU189">
        <v>11136</v>
      </c>
      <c r="AV189" s="48">
        <v>12141.843971631206</v>
      </c>
      <c r="AW189" s="48">
        <v>11810.616929698708</v>
      </c>
      <c r="AX189">
        <v>1</v>
      </c>
      <c r="AY189">
        <v>85.593582153320313</v>
      </c>
      <c r="AZ189">
        <v>0</v>
      </c>
      <c r="BA189">
        <v>0</v>
      </c>
      <c r="BB189">
        <v>0</v>
      </c>
      <c r="BC189">
        <v>0</v>
      </c>
      <c r="BD189">
        <v>1</v>
      </c>
      <c r="BE189">
        <v>96.124031066894531</v>
      </c>
      <c r="BF189">
        <v>100</v>
      </c>
      <c r="BG189">
        <v>374.42922973632813</v>
      </c>
      <c r="BH189">
        <v>11229.9990234375</v>
      </c>
      <c r="BI189">
        <v>12873.228515625</v>
      </c>
      <c r="BJ189">
        <v>3.1101508140563965</v>
      </c>
      <c r="BK189">
        <v>-15.322015762329102</v>
      </c>
      <c r="BL189">
        <v>23.076923370361328</v>
      </c>
      <c r="BM189">
        <v>-5.7142858505249023</v>
      </c>
      <c r="BN189">
        <v>116</v>
      </c>
      <c r="BO189">
        <v>-3.1973042845726014</v>
      </c>
      <c r="BP189">
        <v>19078.302734375</v>
      </c>
      <c r="BQ189">
        <v>55.702346801757813</v>
      </c>
      <c r="BS189">
        <v>0.64601975679397583</v>
      </c>
      <c r="BT189">
        <v>7.0654734969139099E-2</v>
      </c>
      <c r="BU189">
        <v>0.89495998620986938</v>
      </c>
      <c r="BV189">
        <v>53.933113098144531</v>
      </c>
      <c r="BW189">
        <v>259.53839111328125</v>
      </c>
      <c r="BX189">
        <v>0</v>
      </c>
      <c r="BY189">
        <v>1</v>
      </c>
      <c r="BZ189">
        <v>7762.55712890625</v>
      </c>
      <c r="CA189">
        <v>6771.689453125</v>
      </c>
      <c r="CB189">
        <v>0.7772020697593689</v>
      </c>
      <c r="CC189">
        <v>7.3480925559997559</v>
      </c>
      <c r="CD189">
        <v>109.09091186523438</v>
      </c>
      <c r="CE189">
        <v>11.538461685180664</v>
      </c>
      <c r="CF189">
        <v>15.70512866973877</v>
      </c>
      <c r="CG189">
        <v>0</v>
      </c>
      <c r="CH189">
        <v>2.2435896396636963</v>
      </c>
      <c r="CI189">
        <v>13319.2275390625</v>
      </c>
      <c r="CJ189" s="48">
        <v>348</v>
      </c>
      <c r="CK189" s="25">
        <f>ABS(J189-'PO_valitsin (FI)'!$D$8)</f>
        <v>5.7000007629394531</v>
      </c>
      <c r="CR189" s="67">
        <f>ABS(Q189-'PO_valitsin (FI)'!$E$8)</f>
        <v>58.400000000000006</v>
      </c>
      <c r="EN189" s="7">
        <f>ABS(BO189-'PO_valitsin (FI)'!$F$8)</f>
        <v>3.4590812087059022</v>
      </c>
      <c r="EO189" s="7">
        <f>ABS(BP189-'PO_valitsin (FI)'!$G$8)</f>
        <v>3996.09375</v>
      </c>
      <c r="ES189" s="7">
        <f>ABS(BT189-'PO_valitsin (FI)'!$H$8)</f>
        <v>0.1175091564655304</v>
      </c>
      <c r="FI189" s="7">
        <f>ABS(CJ189-'PO_valitsin (FI)'!$J$8)</f>
        <v>1583</v>
      </c>
      <c r="FJ189" s="3">
        <f>IF($B189='PO_valitsin (FI)'!$C$8,100000,PO!CK189/PO!J$297*'PO_valitsin (FI)'!D$5)</f>
        <v>0.26088295908667036</v>
      </c>
      <c r="FQ189" s="3">
        <f>IF($B189='PO_valitsin (FI)'!$C$8,100000,PO!CR189/PO!Q$297*'PO_valitsin (FI)'!E$5)</f>
        <v>0.27620977692983539</v>
      </c>
      <c r="HM189" s="3">
        <f>IF($B189='PO_valitsin (FI)'!$C$8,100000,PO!EN189/PO!BO$297*'PO_valitsin (FI)'!F$5)</f>
        <v>0.28677325792720626</v>
      </c>
      <c r="HN189" s="3">
        <f>IF($B189='PO_valitsin (FI)'!$C$8,100000,PO!EO189/PO!BP$297*'PO_valitsin (FI)'!G$5)</f>
        <v>0.14134340509743451</v>
      </c>
      <c r="HR189" s="3">
        <f>IF($B189='PO_valitsin (FI)'!$C$8,100000,PO!ES189/PO!BT$297*'PO_valitsin (FI)'!H$5)</f>
        <v>1.7545713465963866E-2</v>
      </c>
      <c r="IF189" s="3">
        <f>IF($B189='PO_valitsin (FI)'!$C$8,100000,PO!FG189/PO!CH$297*'PO_valitsin (FI)'!I$5)</f>
        <v>0</v>
      </c>
      <c r="IH189" s="3">
        <f>IF($B189='PO_valitsin (FI)'!$C$8,100000,PO!FI189/PO!CJ$297*'PO_valitsin (FI)'!J$5)</f>
        <v>0.15433686646289038</v>
      </c>
      <c r="II189" s="49">
        <f t="shared" si="8"/>
        <v>1.1370919976700009</v>
      </c>
      <c r="IJ189" s="13">
        <f t="shared" si="9"/>
        <v>215</v>
      </c>
      <c r="IK189" s="14">
        <f t="shared" si="11"/>
        <v>1.8699999999999982E-8</v>
      </c>
      <c r="IL189" s="68" t="str">
        <f t="shared" si="10"/>
        <v>Polvijärvi</v>
      </c>
    </row>
    <row r="190" spans="1:246" x14ac:dyDescent="0.2">
      <c r="A190">
        <v>2019</v>
      </c>
      <c r="B190" t="s">
        <v>578</v>
      </c>
      <c r="C190" t="s">
        <v>579</v>
      </c>
      <c r="D190" t="s">
        <v>195</v>
      </c>
      <c r="E190" t="s">
        <v>196</v>
      </c>
      <c r="F190" t="s">
        <v>149</v>
      </c>
      <c r="G190" t="s">
        <v>150</v>
      </c>
      <c r="H190" t="s">
        <v>103</v>
      </c>
      <c r="I190" t="s">
        <v>104</v>
      </c>
      <c r="J190">
        <v>48.700000762939453</v>
      </c>
      <c r="K190">
        <v>301.17999267578125</v>
      </c>
      <c r="L190">
        <v>179.10000610351563</v>
      </c>
      <c r="M190">
        <v>2089</v>
      </c>
      <c r="N190">
        <v>6.9000000953674316</v>
      </c>
      <c r="O190">
        <v>-2.7000000476837158</v>
      </c>
      <c r="P190">
        <v>-32</v>
      </c>
      <c r="Q190">
        <v>61.400000000000006</v>
      </c>
      <c r="R190">
        <v>10.100000000000001</v>
      </c>
      <c r="S190">
        <v>99</v>
      </c>
      <c r="T190">
        <v>0</v>
      </c>
      <c r="U190">
        <v>3383</v>
      </c>
      <c r="V190">
        <v>10.29</v>
      </c>
      <c r="W190">
        <v>902.9288330078125</v>
      </c>
      <c r="X190">
        <v>623.908203125</v>
      </c>
      <c r="Y190">
        <v>608.06341552734375</v>
      </c>
      <c r="Z190">
        <v>686</v>
      </c>
      <c r="AA190">
        <v>457</v>
      </c>
      <c r="AB190">
        <v>852</v>
      </c>
      <c r="AC190">
        <v>15.054545402526855</v>
      </c>
      <c r="AD190">
        <v>0</v>
      </c>
      <c r="AE190">
        <v>0</v>
      </c>
      <c r="AF190">
        <v>0</v>
      </c>
      <c r="AG190">
        <v>8.3000000000000007</v>
      </c>
      <c r="AH190">
        <v>0</v>
      </c>
      <c r="AI190">
        <v>21.5</v>
      </c>
      <c r="AJ190">
        <v>1.1000000000000001</v>
      </c>
      <c r="AK190">
        <v>0.45</v>
      </c>
      <c r="AL190">
        <v>1.2</v>
      </c>
      <c r="AM190">
        <v>64.3</v>
      </c>
      <c r="AN190">
        <v>274.2</v>
      </c>
      <c r="AO190">
        <v>43.1</v>
      </c>
      <c r="AP190">
        <v>19.8</v>
      </c>
      <c r="AQ190">
        <v>55</v>
      </c>
      <c r="AR190">
        <v>41</v>
      </c>
      <c r="AS190">
        <v>409</v>
      </c>
      <c r="AT190">
        <v>3.3330000000000002</v>
      </c>
      <c r="AU190">
        <v>7409.93310546875</v>
      </c>
      <c r="AV190" s="48">
        <v>9781.990521327014</v>
      </c>
      <c r="AW190" s="48">
        <v>9602.8708133971286</v>
      </c>
      <c r="AX190">
        <v>1</v>
      </c>
      <c r="AY190">
        <v>95.527397155761719</v>
      </c>
      <c r="AZ190">
        <v>0</v>
      </c>
      <c r="BA190">
        <v>0</v>
      </c>
      <c r="BB190">
        <v>0</v>
      </c>
      <c r="BC190">
        <v>0</v>
      </c>
      <c r="BD190">
        <v>1</v>
      </c>
      <c r="BE190">
        <v>76.388885498046875</v>
      </c>
      <c r="BF190">
        <v>100</v>
      </c>
      <c r="BG190">
        <v>0</v>
      </c>
      <c r="BH190">
        <v>10386.5810546875</v>
      </c>
      <c r="BI190">
        <v>11552.98828125</v>
      </c>
      <c r="BJ190">
        <v>3.4473910331726074</v>
      </c>
      <c r="BK190">
        <v>-5.2271413803100586</v>
      </c>
      <c r="BL190">
        <v>20.833333969116211</v>
      </c>
      <c r="BN190">
        <v>103.5</v>
      </c>
      <c r="BO190">
        <v>-2.5976019859313966</v>
      </c>
      <c r="BP190">
        <v>20384.345703125</v>
      </c>
      <c r="BQ190">
        <v>51.123310089111328</v>
      </c>
      <c r="BS190">
        <v>0.62182861566543579</v>
      </c>
      <c r="BT190">
        <v>9.5739588141441345E-2</v>
      </c>
      <c r="BU190">
        <v>1.1010053157806396</v>
      </c>
      <c r="BV190">
        <v>75.15557861328125</v>
      </c>
      <c r="BW190">
        <v>241.74246215820313</v>
      </c>
      <c r="BX190">
        <v>0</v>
      </c>
      <c r="BY190">
        <v>1</v>
      </c>
      <c r="BZ190">
        <v>7428.5712890625</v>
      </c>
      <c r="CA190">
        <v>6678.5712890625</v>
      </c>
      <c r="CB190">
        <v>0</v>
      </c>
      <c r="CC190">
        <v>9.2867403030395508</v>
      </c>
      <c r="CE190">
        <v>6.7010307312011719</v>
      </c>
      <c r="CF190">
        <v>9.7938146591186523</v>
      </c>
      <c r="CG190">
        <v>0</v>
      </c>
      <c r="CH190">
        <v>1.5463917255401611</v>
      </c>
      <c r="CI190">
        <v>10318.21875</v>
      </c>
      <c r="CJ190" s="48">
        <v>207</v>
      </c>
      <c r="CK190" s="25">
        <f>ABS(J190-'PO_valitsin (FI)'!$D$8)</f>
        <v>4.5</v>
      </c>
      <c r="CR190" s="67">
        <f>ABS(Q190-'PO_valitsin (FI)'!$E$8)</f>
        <v>26.400000000000006</v>
      </c>
      <c r="EN190" s="7">
        <f>ABS(BO190-'PO_valitsin (FI)'!$F$8)</f>
        <v>2.8593789100646974</v>
      </c>
      <c r="EO190" s="7">
        <f>ABS(BP190-'PO_valitsin (FI)'!$G$8)</f>
        <v>2690.05078125</v>
      </c>
      <c r="ES190" s="7">
        <f>ABS(BT190-'PO_valitsin (FI)'!$H$8)</f>
        <v>9.2424303293228149E-2</v>
      </c>
      <c r="FI190" s="7">
        <f>ABS(CJ190-'PO_valitsin (FI)'!$J$8)</f>
        <v>1724</v>
      </c>
      <c r="FJ190" s="3">
        <f>IF($B190='PO_valitsin (FI)'!$C$8,100000,PO!CK190/PO!J$297*'PO_valitsin (FI)'!D$5)</f>
        <v>0.20596020329032488</v>
      </c>
      <c r="FQ190" s="3">
        <f>IF($B190='PO_valitsin (FI)'!$C$8,100000,PO!CR190/PO!Q$297*'PO_valitsin (FI)'!E$5)</f>
        <v>0.12486195395458313</v>
      </c>
      <c r="HM190" s="3">
        <f>IF($B190='PO_valitsin (FI)'!$C$8,100000,PO!EN190/PO!BO$297*'PO_valitsin (FI)'!F$5)</f>
        <v>0.23705526300562629</v>
      </c>
      <c r="HN190" s="3">
        <f>IF($B190='PO_valitsin (FI)'!$C$8,100000,PO!EO190/PO!BP$297*'PO_valitsin (FI)'!G$5)</f>
        <v>9.5148152444343659E-2</v>
      </c>
      <c r="HR190" s="3">
        <f>IF($B190='PO_valitsin (FI)'!$C$8,100000,PO!ES190/PO!BT$297*'PO_valitsin (FI)'!H$5)</f>
        <v>1.3800204100265235E-2</v>
      </c>
      <c r="IF190" s="3">
        <f>IF($B190='PO_valitsin (FI)'!$C$8,100000,PO!FG190/PO!CH$297*'PO_valitsin (FI)'!I$5)</f>
        <v>0</v>
      </c>
      <c r="IH190" s="3">
        <f>IF($B190='PO_valitsin (FI)'!$C$8,100000,PO!FI190/PO!CJ$297*'PO_valitsin (FI)'!J$5)</f>
        <v>0.16808386467594633</v>
      </c>
      <c r="II190" s="49">
        <f t="shared" si="8"/>
        <v>0.84490966027108949</v>
      </c>
      <c r="IJ190" s="13">
        <f t="shared" si="9"/>
        <v>153</v>
      </c>
      <c r="IK190" s="14">
        <f t="shared" si="11"/>
        <v>1.8799999999999983E-8</v>
      </c>
      <c r="IL190" s="68" t="str">
        <f t="shared" si="10"/>
        <v>Pomarkku</v>
      </c>
    </row>
    <row r="191" spans="1:246" x14ac:dyDescent="0.2">
      <c r="A191">
        <v>2019</v>
      </c>
      <c r="B191" t="s">
        <v>195</v>
      </c>
      <c r="C191" t="s">
        <v>580</v>
      </c>
      <c r="D191" t="s">
        <v>195</v>
      </c>
      <c r="E191" t="s">
        <v>196</v>
      </c>
      <c r="F191" t="s">
        <v>149</v>
      </c>
      <c r="G191" t="s">
        <v>150</v>
      </c>
      <c r="H191" t="s">
        <v>143</v>
      </c>
      <c r="I191" t="s">
        <v>144</v>
      </c>
      <c r="J191">
        <v>45.099998474121094</v>
      </c>
      <c r="K191">
        <v>1156.010009765625</v>
      </c>
      <c r="L191">
        <v>150.80000305175781</v>
      </c>
      <c r="M191">
        <v>83934</v>
      </c>
      <c r="N191">
        <v>72.599998474121094</v>
      </c>
      <c r="O191">
        <v>-0.60000002384185791</v>
      </c>
      <c r="P191">
        <v>-164</v>
      </c>
      <c r="Q191">
        <v>93.7</v>
      </c>
      <c r="R191">
        <v>12.600000000000001</v>
      </c>
      <c r="S191">
        <v>463</v>
      </c>
      <c r="T191">
        <v>1</v>
      </c>
      <c r="U191">
        <v>3746.3</v>
      </c>
      <c r="V191">
        <v>10.29</v>
      </c>
      <c r="W191">
        <v>1323</v>
      </c>
      <c r="X191">
        <v>48</v>
      </c>
      <c r="Y191">
        <v>719</v>
      </c>
      <c r="Z191">
        <v>154</v>
      </c>
      <c r="AA191">
        <v>495</v>
      </c>
      <c r="AB191">
        <v>2497</v>
      </c>
      <c r="AC191">
        <v>19.211238861083984</v>
      </c>
      <c r="AD191">
        <v>0.7</v>
      </c>
      <c r="AE191">
        <v>1.2</v>
      </c>
      <c r="AF191">
        <v>1.6</v>
      </c>
      <c r="AG191">
        <v>4.8</v>
      </c>
      <c r="AH191">
        <v>1</v>
      </c>
      <c r="AI191">
        <v>20.25</v>
      </c>
      <c r="AJ191">
        <v>0.93</v>
      </c>
      <c r="AK191">
        <v>0.5</v>
      </c>
      <c r="AL191">
        <v>1.1000000000000001</v>
      </c>
      <c r="AM191">
        <v>56.3</v>
      </c>
      <c r="AN191">
        <v>348.7</v>
      </c>
      <c r="AO191">
        <v>45.4</v>
      </c>
      <c r="AP191">
        <v>28.2</v>
      </c>
      <c r="AQ191">
        <v>14</v>
      </c>
      <c r="AR191">
        <v>6</v>
      </c>
      <c r="AS191">
        <v>325</v>
      </c>
      <c r="AT191">
        <v>4.5</v>
      </c>
      <c r="AU191">
        <v>5190</v>
      </c>
      <c r="AV191" s="48">
        <v>8987.6091813934599</v>
      </c>
      <c r="AW191" s="48">
        <v>8944.1355932203387</v>
      </c>
      <c r="AX191">
        <v>1</v>
      </c>
      <c r="AY191">
        <v>104.72955322265625</v>
      </c>
      <c r="AZ191">
        <v>0</v>
      </c>
      <c r="BA191">
        <v>1</v>
      </c>
      <c r="BB191">
        <v>1</v>
      </c>
      <c r="BC191">
        <v>1</v>
      </c>
      <c r="BD191">
        <v>0</v>
      </c>
      <c r="BE191">
        <v>95.2003173828125</v>
      </c>
      <c r="BF191">
        <v>74.629959106445313</v>
      </c>
      <c r="BG191">
        <v>1.3333333730697632</v>
      </c>
      <c r="BH191">
        <v>11948.6875</v>
      </c>
      <c r="BI191">
        <v>15904.875</v>
      </c>
      <c r="BJ191">
        <v>3.0184431076049805</v>
      </c>
      <c r="BK191">
        <v>4.0439748764038086</v>
      </c>
      <c r="BL191">
        <v>22.922252655029297</v>
      </c>
      <c r="BM191">
        <v>9.8684206008911133</v>
      </c>
      <c r="BN191">
        <v>299.61538696289063</v>
      </c>
      <c r="BO191">
        <v>-0.28410735130310061</v>
      </c>
      <c r="BP191">
        <v>23329.671875</v>
      </c>
      <c r="BQ191">
        <v>31.107597351074219</v>
      </c>
      <c r="BS191">
        <v>0.59036862850189209</v>
      </c>
      <c r="BT191">
        <v>0.54566681385040283</v>
      </c>
      <c r="BU191">
        <v>3.4550957679748535</v>
      </c>
      <c r="BV191">
        <v>158.13615417480469</v>
      </c>
      <c r="BW191">
        <v>505.71878051757813</v>
      </c>
      <c r="BX191">
        <v>1</v>
      </c>
      <c r="BY191">
        <v>4</v>
      </c>
      <c r="BZ191">
        <v>8954.4443359375</v>
      </c>
      <c r="CA191">
        <v>6727.111328125</v>
      </c>
      <c r="CB191">
        <v>0.99482929706573486</v>
      </c>
      <c r="CC191">
        <v>7.8001761436462402</v>
      </c>
      <c r="CD191">
        <v>98.682632446289063</v>
      </c>
      <c r="CE191">
        <v>12.433175086975098</v>
      </c>
      <c r="CF191">
        <v>13.670383453369141</v>
      </c>
      <c r="CG191">
        <v>0.35130593180656433</v>
      </c>
      <c r="CH191">
        <v>1.9092714786529541</v>
      </c>
      <c r="CI191">
        <v>9549.1904296875</v>
      </c>
      <c r="CJ191" s="48">
        <v>7372</v>
      </c>
      <c r="CK191" s="25">
        <f>ABS(J191-'PO_valitsin (FI)'!$D$8)</f>
        <v>0.89999771118164063</v>
      </c>
      <c r="CR191" s="67">
        <f>ABS(Q191-'PO_valitsin (FI)'!$E$8)</f>
        <v>5.8999999999999915</v>
      </c>
      <c r="EN191" s="7">
        <f>ABS(BO191-'PO_valitsin (FI)'!$F$8)</f>
        <v>0.54588427543640139</v>
      </c>
      <c r="EO191" s="7">
        <f>ABS(BP191-'PO_valitsin (FI)'!$G$8)</f>
        <v>255.275390625</v>
      </c>
      <c r="ES191" s="7">
        <f>ABS(BT191-'PO_valitsin (FI)'!$H$8)</f>
        <v>0.35750292241573334</v>
      </c>
      <c r="FI191" s="7">
        <f>ABS(CJ191-'PO_valitsin (FI)'!$J$8)</f>
        <v>5441</v>
      </c>
      <c r="FJ191" s="3">
        <f>IF($B191='PO_valitsin (FI)'!$C$8,100000,PO!CK191/PO!J$297*'PO_valitsin (FI)'!D$5)</f>
        <v>4.1191935901288404E-2</v>
      </c>
      <c r="FQ191" s="3">
        <f>IF($B191='PO_valitsin (FI)'!$C$8,100000,PO!CR191/PO!Q$297*'PO_valitsin (FI)'!E$5)</f>
        <v>2.7904754861062094E-2</v>
      </c>
      <c r="HM191" s="3">
        <f>IF($B191='PO_valitsin (FI)'!$C$8,100000,PO!EN191/PO!BO$297*'PO_valitsin (FI)'!F$5)</f>
        <v>4.5256240797161049E-2</v>
      </c>
      <c r="HN191" s="3">
        <f>IF($B191='PO_valitsin (FI)'!$C$8,100000,PO!EO191/PO!BP$297*'PO_valitsin (FI)'!G$5)</f>
        <v>9.0291908062755562E-3</v>
      </c>
      <c r="HR191" s="3">
        <f>IF($B191='PO_valitsin (FI)'!$C$8,100000,PO!ES191/PO!BT$297*'PO_valitsin (FI)'!H$5)</f>
        <v>5.3380043127032033E-2</v>
      </c>
      <c r="IF191" s="3">
        <f>IF($B191='PO_valitsin (FI)'!$C$8,100000,PO!FG191/PO!CH$297*'PO_valitsin (FI)'!I$5)</f>
        <v>0</v>
      </c>
      <c r="IH191" s="3">
        <f>IF($B191='PO_valitsin (FI)'!$C$8,100000,PO!FI191/PO!CJ$297*'PO_valitsin (FI)'!J$5)</f>
        <v>0.53047813671799526</v>
      </c>
      <c r="II191" s="49">
        <f t="shared" si="8"/>
        <v>0.70724032111081447</v>
      </c>
      <c r="IJ191" s="13">
        <f t="shared" si="9"/>
        <v>123</v>
      </c>
      <c r="IK191" s="14">
        <f t="shared" si="11"/>
        <v>1.8899999999999984E-8</v>
      </c>
      <c r="IL191" s="68" t="str">
        <f t="shared" si="10"/>
        <v>Pori</v>
      </c>
    </row>
    <row r="192" spans="1:246" x14ac:dyDescent="0.2">
      <c r="A192">
        <v>2019</v>
      </c>
      <c r="B192" t="s">
        <v>581</v>
      </c>
      <c r="C192" t="s">
        <v>582</v>
      </c>
      <c r="D192" t="s">
        <v>141</v>
      </c>
      <c r="E192" t="s">
        <v>142</v>
      </c>
      <c r="F192" t="s">
        <v>119</v>
      </c>
      <c r="G192" t="s">
        <v>120</v>
      </c>
      <c r="H192" t="s">
        <v>103</v>
      </c>
      <c r="I192" t="s">
        <v>104</v>
      </c>
      <c r="J192">
        <v>40.299999237060547</v>
      </c>
      <c r="K192">
        <v>146.52000427246094</v>
      </c>
      <c r="L192">
        <v>108.59999847412109</v>
      </c>
      <c r="M192">
        <v>5035</v>
      </c>
      <c r="N192">
        <v>34.400001525878906</v>
      </c>
      <c r="O192">
        <v>-0.69999998807907104</v>
      </c>
      <c r="P192">
        <v>-41</v>
      </c>
      <c r="Q192">
        <v>66.8</v>
      </c>
      <c r="R192">
        <v>4.3</v>
      </c>
      <c r="S192">
        <v>59</v>
      </c>
      <c r="T192">
        <v>0</v>
      </c>
      <c r="U192">
        <v>3972.8</v>
      </c>
      <c r="V192">
        <v>16.3</v>
      </c>
      <c r="W192">
        <v>2686</v>
      </c>
      <c r="X192">
        <v>671</v>
      </c>
      <c r="Y192">
        <v>571</v>
      </c>
      <c r="Z192">
        <v>441</v>
      </c>
      <c r="AA192">
        <v>563</v>
      </c>
      <c r="AB192">
        <v>2420</v>
      </c>
      <c r="AC192">
        <v>16.952829360961914</v>
      </c>
      <c r="AD192">
        <v>0</v>
      </c>
      <c r="AE192">
        <v>0</v>
      </c>
      <c r="AF192">
        <v>0</v>
      </c>
      <c r="AG192">
        <v>11.4</v>
      </c>
      <c r="AH192">
        <v>0</v>
      </c>
      <c r="AI192">
        <v>20.5</v>
      </c>
      <c r="AJ192">
        <v>1</v>
      </c>
      <c r="AK192">
        <v>0.5</v>
      </c>
      <c r="AL192">
        <v>1</v>
      </c>
      <c r="AM192">
        <v>55.3</v>
      </c>
      <c r="AN192">
        <v>339.7</v>
      </c>
      <c r="AO192">
        <v>45.3</v>
      </c>
      <c r="AP192">
        <v>25.2</v>
      </c>
      <c r="AQ192">
        <v>60</v>
      </c>
      <c r="AR192">
        <v>51</v>
      </c>
      <c r="AS192">
        <v>379</v>
      </c>
      <c r="AT192">
        <v>2.1669999999999998</v>
      </c>
      <c r="AU192">
        <v>10391</v>
      </c>
      <c r="AV192" s="48">
        <v>9449.2557510148854</v>
      </c>
      <c r="AW192" s="48">
        <v>9372.9050279329604</v>
      </c>
      <c r="AX192">
        <v>1</v>
      </c>
      <c r="AY192">
        <v>41.916435241699219</v>
      </c>
      <c r="AZ192">
        <v>0</v>
      </c>
      <c r="BA192">
        <v>0</v>
      </c>
      <c r="BB192">
        <v>0</v>
      </c>
      <c r="BC192">
        <v>0</v>
      </c>
      <c r="BD192">
        <v>1</v>
      </c>
      <c r="BE192">
        <v>86.702125549316406</v>
      </c>
      <c r="BF192">
        <v>71.482887268066406</v>
      </c>
      <c r="BG192">
        <v>1106.5089111328125</v>
      </c>
      <c r="BH192">
        <v>12861.5302734375</v>
      </c>
      <c r="BI192">
        <v>16900.8203125</v>
      </c>
      <c r="BJ192">
        <v>3.7122938632965088</v>
      </c>
      <c r="BK192">
        <v>-0.56443923711776733</v>
      </c>
      <c r="BL192">
        <v>28.90625</v>
      </c>
      <c r="BM192">
        <v>-6.7567567825317383</v>
      </c>
      <c r="BN192">
        <v>266.33334350585938</v>
      </c>
      <c r="BO192">
        <v>-2.3761985480785368</v>
      </c>
      <c r="BP192">
        <v>25566.88671875</v>
      </c>
      <c r="BQ192">
        <v>21.912099838256836</v>
      </c>
      <c r="BS192">
        <v>0.68222445249557495</v>
      </c>
      <c r="BT192">
        <v>2.2840118408203125</v>
      </c>
      <c r="BU192">
        <v>2.9195630550384521</v>
      </c>
      <c r="BV192">
        <v>68.718963623046875</v>
      </c>
      <c r="BW192">
        <v>190.06951904296875</v>
      </c>
      <c r="BX192">
        <v>0</v>
      </c>
      <c r="BY192">
        <v>0</v>
      </c>
      <c r="BZ192">
        <v>9346.154296875</v>
      </c>
      <c r="CA192">
        <v>7112.42626953125</v>
      </c>
      <c r="CB192">
        <v>1.3704071044921875</v>
      </c>
      <c r="CC192">
        <v>13.286991119384766</v>
      </c>
      <c r="CD192">
        <v>91.304344177246094</v>
      </c>
      <c r="CE192">
        <v>9.2675638198852539</v>
      </c>
      <c r="CF192">
        <v>18.086696624755859</v>
      </c>
      <c r="CG192">
        <v>0</v>
      </c>
      <c r="CH192">
        <v>0</v>
      </c>
      <c r="CI192">
        <v>10634.5615234375</v>
      </c>
      <c r="CJ192" s="48">
        <v>731</v>
      </c>
      <c r="CK192" s="25">
        <f>ABS(J192-'PO_valitsin (FI)'!$D$8)</f>
        <v>3.9000015258789063</v>
      </c>
      <c r="CR192" s="67">
        <f>ABS(Q192-'PO_valitsin (FI)'!$E$8)</f>
        <v>21.000000000000014</v>
      </c>
      <c r="EN192" s="7">
        <f>ABS(BO192-'PO_valitsin (FI)'!$F$8)</f>
        <v>2.6379754722118376</v>
      </c>
      <c r="EO192" s="7">
        <f>ABS(BP192-'PO_valitsin (FI)'!$G$8)</f>
        <v>2492.490234375</v>
      </c>
      <c r="ES192" s="7">
        <f>ABS(BT192-'PO_valitsin (FI)'!$H$8)</f>
        <v>2.095847949385643</v>
      </c>
      <c r="FI192" s="7">
        <f>ABS(CJ192-'PO_valitsin (FI)'!$J$8)</f>
        <v>1200</v>
      </c>
      <c r="FJ192" s="3">
        <f>IF($B192='PO_valitsin (FI)'!$C$8,100000,PO!CK192/PO!J$297*'PO_valitsin (FI)'!D$5)</f>
        <v>0.17849891268946597</v>
      </c>
      <c r="FQ192" s="3">
        <f>IF($B192='PO_valitsin (FI)'!$C$8,100000,PO!CR192/PO!Q$297*'PO_valitsin (FI)'!E$5)</f>
        <v>9.9322008827509356E-2</v>
      </c>
      <c r="HM192" s="3">
        <f>IF($B192='PO_valitsin (FI)'!$C$8,100000,PO!EN192/PO!BO$297*'PO_valitsin (FI)'!F$5)</f>
        <v>0.21869993066201185</v>
      </c>
      <c r="HN192" s="3">
        <f>IF($B192='PO_valitsin (FI)'!$C$8,100000,PO!EO192/PO!BP$297*'PO_valitsin (FI)'!G$5)</f>
        <v>8.8160358324592625E-2</v>
      </c>
      <c r="HR192" s="3">
        <f>IF($B192='PO_valitsin (FI)'!$C$8,100000,PO!ES192/PO!BT$297*'PO_valitsin (FI)'!H$5)</f>
        <v>0.31293857171832651</v>
      </c>
      <c r="IF192" s="3">
        <f>IF($B192='PO_valitsin (FI)'!$C$8,100000,PO!FG192/PO!CH$297*'PO_valitsin (FI)'!I$5)</f>
        <v>0</v>
      </c>
      <c r="IH192" s="3">
        <f>IF($B192='PO_valitsin (FI)'!$C$8,100000,PO!FI192/PO!CJ$297*'PO_valitsin (FI)'!J$5)</f>
        <v>0.11699572947281646</v>
      </c>
      <c r="II192" s="49">
        <f t="shared" si="8"/>
        <v>1.0146155306947229</v>
      </c>
      <c r="IJ192" s="13">
        <f t="shared" si="9"/>
        <v>196</v>
      </c>
      <c r="IK192" s="14">
        <f t="shared" si="11"/>
        <v>1.8999999999999985E-8</v>
      </c>
      <c r="IL192" s="68" t="str">
        <f t="shared" si="10"/>
        <v>Pornainen</v>
      </c>
    </row>
    <row r="193" spans="1:246" x14ac:dyDescent="0.2">
      <c r="A193">
        <v>2019</v>
      </c>
      <c r="B193" t="s">
        <v>117</v>
      </c>
      <c r="C193" t="s">
        <v>583</v>
      </c>
      <c r="D193" t="s">
        <v>117</v>
      </c>
      <c r="E193" t="s">
        <v>118</v>
      </c>
      <c r="F193" t="s">
        <v>119</v>
      </c>
      <c r="G193" t="s">
        <v>120</v>
      </c>
      <c r="H193" t="s">
        <v>143</v>
      </c>
      <c r="I193" t="s">
        <v>144</v>
      </c>
      <c r="J193">
        <v>42.900001525878906</v>
      </c>
      <c r="K193">
        <v>654.53997802734375</v>
      </c>
      <c r="L193">
        <v>121</v>
      </c>
      <c r="M193">
        <v>50380</v>
      </c>
      <c r="N193">
        <v>77</v>
      </c>
      <c r="O193">
        <v>0.20000000298023224</v>
      </c>
      <c r="P193">
        <v>14</v>
      </c>
      <c r="Q193">
        <v>84.800000000000011</v>
      </c>
      <c r="R193">
        <v>8.2000000000000011</v>
      </c>
      <c r="S193">
        <v>310</v>
      </c>
      <c r="T193">
        <v>0</v>
      </c>
      <c r="U193">
        <v>4822.3999999999996</v>
      </c>
      <c r="V193">
        <v>16.3</v>
      </c>
      <c r="W193">
        <v>641</v>
      </c>
      <c r="X193">
        <v>241</v>
      </c>
      <c r="Y193">
        <v>236</v>
      </c>
      <c r="Z193">
        <v>289</v>
      </c>
      <c r="AA193">
        <v>532</v>
      </c>
      <c r="AB193">
        <v>2679</v>
      </c>
      <c r="AC193">
        <v>17.967819213867188</v>
      </c>
      <c r="AD193">
        <v>0.3</v>
      </c>
      <c r="AE193">
        <v>0.4</v>
      </c>
      <c r="AF193">
        <v>0.7</v>
      </c>
      <c r="AG193">
        <v>5.5</v>
      </c>
      <c r="AH193">
        <v>0</v>
      </c>
      <c r="AI193">
        <v>19.75</v>
      </c>
      <c r="AJ193">
        <v>1.3</v>
      </c>
      <c r="AK193">
        <v>0.5</v>
      </c>
      <c r="AL193">
        <v>1.3</v>
      </c>
      <c r="AM193">
        <v>82.2</v>
      </c>
      <c r="AN193">
        <v>374.9</v>
      </c>
      <c r="AO193">
        <v>38.6</v>
      </c>
      <c r="AP193">
        <v>33.200000000000003</v>
      </c>
      <c r="AQ193">
        <v>75</v>
      </c>
      <c r="AR193">
        <v>38</v>
      </c>
      <c r="AS193">
        <v>338</v>
      </c>
      <c r="AT193">
        <v>3.3330000000000002</v>
      </c>
      <c r="AU193">
        <v>3928</v>
      </c>
      <c r="AV193" s="48">
        <v>9921.5266505419695</v>
      </c>
      <c r="AW193" s="48">
        <v>10078.302556818182</v>
      </c>
      <c r="AX193">
        <v>1</v>
      </c>
      <c r="AY193">
        <v>47.415992736816406</v>
      </c>
      <c r="AZ193">
        <v>0</v>
      </c>
      <c r="BA193">
        <v>1</v>
      </c>
      <c r="BB193">
        <v>0</v>
      </c>
      <c r="BC193">
        <v>1</v>
      </c>
      <c r="BD193">
        <v>1</v>
      </c>
      <c r="BE193">
        <v>96.023391723632813</v>
      </c>
      <c r="BF193">
        <v>86.421829223632813</v>
      </c>
      <c r="BG193">
        <v>1438.0404052734375</v>
      </c>
      <c r="BH193">
        <v>11417.5263671875</v>
      </c>
      <c r="BI193">
        <v>13787.509765625</v>
      </c>
      <c r="BJ193">
        <v>5.0954861640930176</v>
      </c>
      <c r="BK193">
        <v>15.05443286895752</v>
      </c>
      <c r="BL193">
        <v>26.241134643554688</v>
      </c>
      <c r="BM193">
        <v>-3.9182283878326416</v>
      </c>
      <c r="BN193">
        <v>236.75</v>
      </c>
      <c r="BO193">
        <v>0.15953486561775207</v>
      </c>
      <c r="BP193">
        <v>27071.013671875</v>
      </c>
      <c r="BQ193">
        <v>18.268562316894531</v>
      </c>
      <c r="BS193">
        <v>0.59188169240951538</v>
      </c>
      <c r="BT193">
        <v>28.924177169799805</v>
      </c>
      <c r="BU193">
        <v>7.0583562850952148</v>
      </c>
      <c r="BV193">
        <v>123.24334716796875</v>
      </c>
      <c r="BW193">
        <v>383.3465576171875</v>
      </c>
      <c r="BX193">
        <v>0</v>
      </c>
      <c r="BY193">
        <v>4</v>
      </c>
      <c r="BZ193">
        <v>11333.3330078125</v>
      </c>
      <c r="CA193">
        <v>9385.2060546875</v>
      </c>
      <c r="CB193">
        <v>1.1194918155670166</v>
      </c>
      <c r="CC193">
        <v>10.307662010192871</v>
      </c>
      <c r="CD193">
        <v>70.2127685546875</v>
      </c>
      <c r="CE193">
        <v>7.5678796768188477</v>
      </c>
      <c r="CF193">
        <v>10.591180801391602</v>
      </c>
      <c r="CG193">
        <v>0.36587715148925781</v>
      </c>
      <c r="CH193">
        <v>1.1554014682769775</v>
      </c>
      <c r="CI193">
        <v>10382.66796875</v>
      </c>
      <c r="CJ193" s="48">
        <v>5601</v>
      </c>
      <c r="CK193" s="25">
        <f>ABS(J193-'PO_valitsin (FI)'!$D$8)</f>
        <v>1.2999992370605469</v>
      </c>
      <c r="CR193" s="67">
        <f>ABS(Q193-'PO_valitsin (FI)'!$E$8)</f>
        <v>3</v>
      </c>
      <c r="EN193" s="7">
        <f>ABS(BO193-'PO_valitsin (FI)'!$F$8)</f>
        <v>0.10224205851554871</v>
      </c>
      <c r="EO193" s="7">
        <f>ABS(BP193-'PO_valitsin (FI)'!$G$8)</f>
        <v>3996.6171875</v>
      </c>
      <c r="ES193" s="7">
        <f>ABS(BT193-'PO_valitsin (FI)'!$H$8)</f>
        <v>28.736013278365135</v>
      </c>
      <c r="FI193" s="7">
        <f>ABS(CJ193-'PO_valitsin (FI)'!$J$8)</f>
        <v>3670</v>
      </c>
      <c r="FJ193" s="3">
        <f>IF($B193='PO_valitsin (FI)'!$C$8,100000,PO!CK193/PO!J$297*'PO_valitsin (FI)'!D$5)</f>
        <v>5.9499579364946112E-2</v>
      </c>
      <c r="FQ193" s="3">
        <f>IF($B193='PO_valitsin (FI)'!$C$8,100000,PO!CR193/PO!Q$297*'PO_valitsin (FI)'!E$5)</f>
        <v>1.4188858403929899E-2</v>
      </c>
      <c r="HM193" s="3">
        <f>IF($B193='PO_valitsin (FI)'!$C$8,100000,PO!EN193/PO!BO$297*'PO_valitsin (FI)'!F$5)</f>
        <v>8.476322598004904E-3</v>
      </c>
      <c r="HN193" s="3">
        <f>IF($B193='PO_valitsin (FI)'!$C$8,100000,PO!EO193/PO!BP$297*'PO_valitsin (FI)'!G$5)</f>
        <v>0.14136191928734951</v>
      </c>
      <c r="HR193" s="3">
        <f>IF($B193='PO_valitsin (FI)'!$C$8,100000,PO!ES193/PO!BT$297*'PO_valitsin (FI)'!H$5)</f>
        <v>4.2906771719038383</v>
      </c>
      <c r="IF193" s="3">
        <f>IF($B193='PO_valitsin (FI)'!$C$8,100000,PO!FG193/PO!CH$297*'PO_valitsin (FI)'!I$5)</f>
        <v>0</v>
      </c>
      <c r="IH193" s="3">
        <f>IF($B193='PO_valitsin (FI)'!$C$8,100000,PO!FI193/PO!CJ$297*'PO_valitsin (FI)'!J$5)</f>
        <v>0.35781193930436361</v>
      </c>
      <c r="II193" s="49">
        <f t="shared" si="8"/>
        <v>4.8720158099624324</v>
      </c>
      <c r="IJ193" s="13">
        <f t="shared" si="9"/>
        <v>270</v>
      </c>
      <c r="IK193" s="14">
        <f t="shared" si="11"/>
        <v>1.9099999999999986E-8</v>
      </c>
      <c r="IL193" s="68" t="str">
        <f t="shared" si="10"/>
        <v>Porvoo</v>
      </c>
    </row>
    <row r="194" spans="1:246" x14ac:dyDescent="0.2">
      <c r="A194">
        <v>2019</v>
      </c>
      <c r="B194" t="s">
        <v>584</v>
      </c>
      <c r="C194" t="s">
        <v>585</v>
      </c>
      <c r="D194" t="s">
        <v>350</v>
      </c>
      <c r="E194" t="s">
        <v>351</v>
      </c>
      <c r="F194" t="s">
        <v>137</v>
      </c>
      <c r="G194" t="s">
        <v>138</v>
      </c>
      <c r="H194" t="s">
        <v>103</v>
      </c>
      <c r="I194" t="s">
        <v>104</v>
      </c>
      <c r="J194">
        <v>54.900001525878906</v>
      </c>
      <c r="K194">
        <v>3039.7900390625</v>
      </c>
      <c r="L194">
        <v>216.69999694824219</v>
      </c>
      <c r="M194">
        <v>3183</v>
      </c>
      <c r="N194">
        <v>1</v>
      </c>
      <c r="O194">
        <v>-1.7000000476837158</v>
      </c>
      <c r="P194">
        <v>-26</v>
      </c>
      <c r="Q194">
        <v>40.6</v>
      </c>
      <c r="R194">
        <v>16.2</v>
      </c>
      <c r="S194">
        <v>512</v>
      </c>
      <c r="T194">
        <v>0</v>
      </c>
      <c r="U194">
        <v>3134.5</v>
      </c>
      <c r="V194">
        <v>11.36</v>
      </c>
      <c r="W194">
        <v>1951</v>
      </c>
      <c r="X194">
        <v>2244</v>
      </c>
      <c r="Y194">
        <v>878</v>
      </c>
      <c r="Z194">
        <v>1840</v>
      </c>
      <c r="AA194">
        <v>923</v>
      </c>
      <c r="AB194">
        <v>1719</v>
      </c>
      <c r="AC194">
        <v>9.6292133331298828</v>
      </c>
      <c r="AD194">
        <v>0</v>
      </c>
      <c r="AE194">
        <v>0</v>
      </c>
      <c r="AF194">
        <v>0</v>
      </c>
      <c r="AG194">
        <v>6.9</v>
      </c>
      <c r="AH194">
        <v>0</v>
      </c>
      <c r="AI194">
        <v>21.75</v>
      </c>
      <c r="AJ194">
        <v>1</v>
      </c>
      <c r="AK194">
        <v>0.6</v>
      </c>
      <c r="AL194">
        <v>1.1000000000000001</v>
      </c>
      <c r="AM194">
        <v>65.900000000000006</v>
      </c>
      <c r="AN194">
        <v>262.60000000000002</v>
      </c>
      <c r="AO194">
        <v>47.5</v>
      </c>
      <c r="AP194">
        <v>16.899999999999999</v>
      </c>
      <c r="AQ194">
        <v>132</v>
      </c>
      <c r="AR194">
        <v>145</v>
      </c>
      <c r="AS194">
        <v>1388</v>
      </c>
      <c r="AT194">
        <v>1</v>
      </c>
      <c r="AU194">
        <v>7960</v>
      </c>
      <c r="AV194" s="48">
        <v>14715.404699738903</v>
      </c>
      <c r="AW194" s="48">
        <v>14021.739130434782</v>
      </c>
      <c r="AX194">
        <v>0</v>
      </c>
      <c r="AY194">
        <v>118.07720947265625</v>
      </c>
      <c r="AZ194">
        <v>0</v>
      </c>
      <c r="BA194">
        <v>0</v>
      </c>
      <c r="BB194">
        <v>0</v>
      </c>
      <c r="BC194">
        <v>0</v>
      </c>
      <c r="BD194">
        <v>1</v>
      </c>
      <c r="BE194">
        <v>100</v>
      </c>
      <c r="BF194">
        <v>100</v>
      </c>
      <c r="BG194">
        <v>857.14288330078125</v>
      </c>
      <c r="BH194">
        <v>12573.1630859375</v>
      </c>
      <c r="BI194">
        <v>14090.61328125</v>
      </c>
      <c r="BJ194">
        <v>1.8840402364730835</v>
      </c>
      <c r="BK194">
        <v>-4.7748346328735352</v>
      </c>
      <c r="BL194">
        <v>29.629629135131836</v>
      </c>
      <c r="BM194">
        <v>19.047618865966797</v>
      </c>
      <c r="BN194">
        <v>213</v>
      </c>
      <c r="BO194">
        <v>-7.2515355110168453</v>
      </c>
      <c r="BP194">
        <v>19830.384765625</v>
      </c>
      <c r="BQ194">
        <v>62.828784942626953</v>
      </c>
      <c r="BS194">
        <v>0.57964181900024414</v>
      </c>
      <c r="BT194">
        <v>0.18850141763687134</v>
      </c>
      <c r="BU194">
        <v>1.0995916128158569</v>
      </c>
      <c r="BV194">
        <v>107.13163757324219</v>
      </c>
      <c r="BW194">
        <v>265.15866088867188</v>
      </c>
      <c r="BX194">
        <v>0</v>
      </c>
      <c r="BY194">
        <v>1</v>
      </c>
      <c r="BZ194">
        <v>9285.7138671875</v>
      </c>
      <c r="CA194">
        <v>8285.7138671875</v>
      </c>
      <c r="CB194">
        <v>0.78542256355285645</v>
      </c>
      <c r="CC194">
        <v>5.0581212043762207</v>
      </c>
      <c r="CD194">
        <v>120</v>
      </c>
      <c r="CE194">
        <v>16.770185470581055</v>
      </c>
      <c r="CF194">
        <v>12.422360420227051</v>
      </c>
      <c r="CG194">
        <v>0</v>
      </c>
      <c r="CH194">
        <v>5.590062141418457</v>
      </c>
      <c r="CI194">
        <v>15901.3037109375</v>
      </c>
      <c r="CJ194" s="48">
        <v>188</v>
      </c>
      <c r="CK194" s="25">
        <f>ABS(J194-'PO_valitsin (FI)'!$D$8)</f>
        <v>10.700000762939453</v>
      </c>
      <c r="CR194" s="67">
        <f>ABS(Q194-'PO_valitsin (FI)'!$E$8)</f>
        <v>47.20000000000001</v>
      </c>
      <c r="EN194" s="7">
        <f>ABS(BO194-'PO_valitsin (FI)'!$F$8)</f>
        <v>7.5133124351501461</v>
      </c>
      <c r="EO194" s="7">
        <f>ABS(BP194-'PO_valitsin (FI)'!$G$8)</f>
        <v>3244.01171875</v>
      </c>
      <c r="ES194" s="7">
        <f>ABS(BT194-'PO_valitsin (FI)'!$H$8)</f>
        <v>3.3752620220184326E-4</v>
      </c>
      <c r="FI194" s="7">
        <f>ABS(CJ194-'PO_valitsin (FI)'!$J$8)</f>
        <v>1743</v>
      </c>
      <c r="FJ194" s="3">
        <f>IF($B194='PO_valitsin (FI)'!$C$8,100000,PO!CK194/PO!J$297*'PO_valitsin (FI)'!D$5)</f>
        <v>0.48972762940925363</v>
      </c>
      <c r="FQ194" s="3">
        <f>IF($B194='PO_valitsin (FI)'!$C$8,100000,PO!CR194/PO!Q$297*'PO_valitsin (FI)'!E$5)</f>
        <v>0.22323803888849711</v>
      </c>
      <c r="HM194" s="3">
        <f>IF($B194='PO_valitsin (FI)'!$C$8,100000,PO!EN194/PO!BO$297*'PO_valitsin (FI)'!F$5)</f>
        <v>0.62288710638831046</v>
      </c>
      <c r="HN194" s="3">
        <f>IF($B194='PO_valitsin (FI)'!$C$8,100000,PO!EO194/PO!BP$297*'PO_valitsin (FI)'!G$5)</f>
        <v>0.11474196832947325</v>
      </c>
      <c r="HR194" s="3">
        <f>IF($B194='PO_valitsin (FI)'!$C$8,100000,PO!ES194/PO!BT$297*'PO_valitsin (FI)'!H$5)</f>
        <v>5.0397247407913247E-5</v>
      </c>
      <c r="IF194" s="3">
        <f>IF($B194='PO_valitsin (FI)'!$C$8,100000,PO!FG194/PO!CH$297*'PO_valitsin (FI)'!I$5)</f>
        <v>0</v>
      </c>
      <c r="IH194" s="3">
        <f>IF($B194='PO_valitsin (FI)'!$C$8,100000,PO!FI194/PO!CJ$297*'PO_valitsin (FI)'!J$5)</f>
        <v>0.16993629705926588</v>
      </c>
      <c r="II194" s="49">
        <f t="shared" si="8"/>
        <v>1.6205814565222083</v>
      </c>
      <c r="IJ194" s="13">
        <f t="shared" si="9"/>
        <v>251</v>
      </c>
      <c r="IK194" s="14">
        <f t="shared" si="11"/>
        <v>1.9199999999999987E-8</v>
      </c>
      <c r="IL194" s="68" t="str">
        <f t="shared" si="10"/>
        <v>Posio</v>
      </c>
    </row>
    <row r="195" spans="1:246" x14ac:dyDescent="0.2">
      <c r="A195">
        <v>2019</v>
      </c>
      <c r="B195" t="s">
        <v>586</v>
      </c>
      <c r="C195" t="s">
        <v>587</v>
      </c>
      <c r="D195" t="s">
        <v>237</v>
      </c>
      <c r="E195" t="s">
        <v>238</v>
      </c>
      <c r="F195" t="s">
        <v>101</v>
      </c>
      <c r="G195" t="s">
        <v>102</v>
      </c>
      <c r="H195" t="s">
        <v>103</v>
      </c>
      <c r="I195" t="s">
        <v>104</v>
      </c>
      <c r="J195">
        <v>48.299999237060547</v>
      </c>
      <c r="K195">
        <v>5638.27978515625</v>
      </c>
      <c r="L195">
        <v>209.30000305175781</v>
      </c>
      <c r="M195">
        <v>7873</v>
      </c>
      <c r="N195">
        <v>1.3999999761581421</v>
      </c>
      <c r="O195">
        <v>-1.5</v>
      </c>
      <c r="P195">
        <v>-106</v>
      </c>
      <c r="Q195">
        <v>50.7</v>
      </c>
      <c r="R195">
        <v>12.9</v>
      </c>
      <c r="S195">
        <v>834</v>
      </c>
      <c r="T195">
        <v>0</v>
      </c>
      <c r="U195">
        <v>2909.4</v>
      </c>
      <c r="V195">
        <v>11.72</v>
      </c>
      <c r="W195">
        <v>1444</v>
      </c>
      <c r="X195">
        <v>1049</v>
      </c>
      <c r="Y195">
        <v>938</v>
      </c>
      <c r="Z195">
        <v>1060</v>
      </c>
      <c r="AA195">
        <v>1022</v>
      </c>
      <c r="AB195">
        <v>1437</v>
      </c>
      <c r="AC195">
        <v>16.727272033691406</v>
      </c>
      <c r="AD195">
        <v>0</v>
      </c>
      <c r="AE195">
        <v>0.9</v>
      </c>
      <c r="AF195">
        <v>0</v>
      </c>
      <c r="AG195">
        <v>3.9</v>
      </c>
      <c r="AH195">
        <v>0</v>
      </c>
      <c r="AI195">
        <v>20.5</v>
      </c>
      <c r="AJ195">
        <v>0.98</v>
      </c>
      <c r="AK195">
        <v>0.41</v>
      </c>
      <c r="AL195">
        <v>1.05</v>
      </c>
      <c r="AM195">
        <v>61.1</v>
      </c>
      <c r="AN195">
        <v>265.10000000000002</v>
      </c>
      <c r="AO195">
        <v>48.6</v>
      </c>
      <c r="AP195">
        <v>16</v>
      </c>
      <c r="AQ195">
        <v>198</v>
      </c>
      <c r="AR195">
        <v>112</v>
      </c>
      <c r="AS195">
        <v>1037</v>
      </c>
      <c r="AT195">
        <v>5</v>
      </c>
      <c r="AU195">
        <v>9950</v>
      </c>
      <c r="AV195" s="48">
        <v>12808.188304093568</v>
      </c>
      <c r="AW195" s="48">
        <v>13039.809863339275</v>
      </c>
      <c r="AX195">
        <v>0</v>
      </c>
      <c r="AY195">
        <v>81.305381774902344</v>
      </c>
      <c r="AZ195">
        <v>0</v>
      </c>
      <c r="BA195">
        <v>0</v>
      </c>
      <c r="BB195">
        <v>0</v>
      </c>
      <c r="BC195">
        <v>0</v>
      </c>
      <c r="BD195">
        <v>1</v>
      </c>
      <c r="BE195">
        <v>69.396553039550781</v>
      </c>
      <c r="BF195">
        <v>85.294120788574219</v>
      </c>
      <c r="BG195">
        <v>580</v>
      </c>
      <c r="BH195">
        <v>9616.2939453125</v>
      </c>
      <c r="BI195">
        <v>11860.337890625</v>
      </c>
      <c r="BJ195">
        <v>3.4923157691955566</v>
      </c>
      <c r="BK195">
        <v>9.0361871719360352</v>
      </c>
      <c r="BL195">
        <v>27.272727966308594</v>
      </c>
      <c r="BM195">
        <v>-8.0459766387939453</v>
      </c>
      <c r="BN195">
        <v>154.66667175292969</v>
      </c>
      <c r="BO195">
        <v>0.49898236989974976</v>
      </c>
      <c r="BP195">
        <v>18852.416015625</v>
      </c>
      <c r="BQ195">
        <v>61.40509033203125</v>
      </c>
      <c r="BS195">
        <v>0.54959988594055176</v>
      </c>
      <c r="BT195">
        <v>0.11431474983692169</v>
      </c>
      <c r="BU195">
        <v>2.4768195152282715</v>
      </c>
      <c r="BV195">
        <v>91.324783325195313</v>
      </c>
      <c r="BW195">
        <v>562.301513671875</v>
      </c>
      <c r="BX195">
        <v>0</v>
      </c>
      <c r="BY195">
        <v>1</v>
      </c>
      <c r="BZ195">
        <v>7246.66650390625</v>
      </c>
      <c r="CA195">
        <v>5875.5556640625</v>
      </c>
      <c r="CB195">
        <v>1.0161310434341431</v>
      </c>
      <c r="CC195">
        <v>10.262924194335938</v>
      </c>
      <c r="CD195">
        <v>52.5</v>
      </c>
      <c r="CE195">
        <v>4.9504952430725098</v>
      </c>
      <c r="CF195">
        <v>12.747525215148926</v>
      </c>
      <c r="CG195">
        <v>0.8663366436958313</v>
      </c>
      <c r="CH195">
        <v>1.6089109182357788</v>
      </c>
      <c r="CI195">
        <v>13638.0380859375</v>
      </c>
      <c r="CJ195" s="48">
        <v>855</v>
      </c>
      <c r="CK195" s="25">
        <f>ABS(J195-'PO_valitsin (FI)'!$D$8)</f>
        <v>4.0999984741210938</v>
      </c>
      <c r="CR195" s="67">
        <f>ABS(Q195-'PO_valitsin (FI)'!$E$8)</f>
        <v>37.100000000000009</v>
      </c>
      <c r="EN195" s="7">
        <f>ABS(BO195-'PO_valitsin (FI)'!$F$8)</f>
        <v>0.23720544576644897</v>
      </c>
      <c r="EO195" s="7">
        <f>ABS(BP195-'PO_valitsin (FI)'!$G$8)</f>
        <v>4221.98046875</v>
      </c>
      <c r="ES195" s="7">
        <f>ABS(BT195-'PO_valitsin (FI)'!$H$8)</f>
        <v>7.3849141597747803E-2</v>
      </c>
      <c r="FI195" s="7">
        <f>ABS(CJ195-'PO_valitsin (FI)'!$J$8)</f>
        <v>1076</v>
      </c>
      <c r="FJ195" s="3">
        <f>IF($B195='PO_valitsin (FI)'!$C$8,100000,PO!CK195/PO!J$297*'PO_valitsin (FI)'!D$5)</f>
        <v>0.18765255982666718</v>
      </c>
      <c r="FQ195" s="3">
        <f>IF($B195='PO_valitsin (FI)'!$C$8,100000,PO!CR195/PO!Q$297*'PO_valitsin (FI)'!E$5)</f>
        <v>0.17546888226193311</v>
      </c>
      <c r="HM195" s="3">
        <f>IF($B195='PO_valitsin (FI)'!$C$8,100000,PO!EN195/PO!BO$297*'PO_valitsin (FI)'!F$5)</f>
        <v>1.9665389268489805E-2</v>
      </c>
      <c r="HN195" s="3">
        <f>IF($B195='PO_valitsin (FI)'!$C$8,100000,PO!EO195/PO!BP$297*'PO_valitsin (FI)'!G$5)</f>
        <v>0.14933310703934</v>
      </c>
      <c r="HR195" s="3">
        <f>IF($B195='PO_valitsin (FI)'!$C$8,100000,PO!ES195/PO!BT$297*'PO_valitsin (FI)'!H$5)</f>
        <v>1.1026680108639544E-2</v>
      </c>
      <c r="IF195" s="3">
        <f>IF($B195='PO_valitsin (FI)'!$C$8,100000,PO!FG195/PO!CH$297*'PO_valitsin (FI)'!I$5)</f>
        <v>0</v>
      </c>
      <c r="IH195" s="3">
        <f>IF($B195='PO_valitsin (FI)'!$C$8,100000,PO!FI195/PO!CJ$297*'PO_valitsin (FI)'!J$5)</f>
        <v>0.10490617076062543</v>
      </c>
      <c r="II195" s="49">
        <f t="shared" si="8"/>
        <v>0.64805280856569514</v>
      </c>
      <c r="IJ195" s="13">
        <f t="shared" si="9"/>
        <v>107</v>
      </c>
      <c r="IK195" s="14">
        <f t="shared" si="11"/>
        <v>1.9299999999999988E-8</v>
      </c>
      <c r="IL195" s="68" t="str">
        <f t="shared" si="10"/>
        <v>Pudasjärvi</v>
      </c>
    </row>
    <row r="196" spans="1:246" x14ac:dyDescent="0.2">
      <c r="A196">
        <v>2019</v>
      </c>
      <c r="B196" t="s">
        <v>588</v>
      </c>
      <c r="C196" t="s">
        <v>589</v>
      </c>
      <c r="D196" t="s">
        <v>117</v>
      </c>
      <c r="E196" t="s">
        <v>118</v>
      </c>
      <c r="F196" t="s">
        <v>119</v>
      </c>
      <c r="G196" t="s">
        <v>120</v>
      </c>
      <c r="H196" t="s">
        <v>103</v>
      </c>
      <c r="I196" t="s">
        <v>104</v>
      </c>
      <c r="J196">
        <v>45.200000762939453</v>
      </c>
      <c r="K196">
        <v>145.07000732421875</v>
      </c>
      <c r="L196">
        <v>129.60000610351563</v>
      </c>
      <c r="M196">
        <v>1860</v>
      </c>
      <c r="N196">
        <v>12.800000190734863</v>
      </c>
      <c r="O196">
        <v>-2.0999999046325684</v>
      </c>
      <c r="P196">
        <v>-37</v>
      </c>
      <c r="Q196">
        <v>39.900000000000006</v>
      </c>
      <c r="R196">
        <v>9.2000000000000011</v>
      </c>
      <c r="S196">
        <v>64</v>
      </c>
      <c r="T196">
        <v>0</v>
      </c>
      <c r="U196">
        <v>3634.9</v>
      </c>
      <c r="V196">
        <v>16.3</v>
      </c>
      <c r="W196">
        <v>0</v>
      </c>
      <c r="X196">
        <v>1389</v>
      </c>
      <c r="Y196">
        <v>667</v>
      </c>
      <c r="Z196">
        <v>921</v>
      </c>
      <c r="AA196">
        <v>825</v>
      </c>
      <c r="AB196">
        <v>0</v>
      </c>
      <c r="AC196">
        <v>7.3684210777282715</v>
      </c>
      <c r="AD196">
        <v>0</v>
      </c>
      <c r="AE196">
        <v>0</v>
      </c>
      <c r="AF196">
        <v>0</v>
      </c>
      <c r="AG196">
        <v>8.3000000000000007</v>
      </c>
      <c r="AH196">
        <v>0</v>
      </c>
      <c r="AI196">
        <v>21.5</v>
      </c>
      <c r="AJ196">
        <v>1.1499999999999999</v>
      </c>
      <c r="AK196">
        <v>0.65</v>
      </c>
      <c r="AL196">
        <v>1.25</v>
      </c>
      <c r="AM196">
        <v>63.6</v>
      </c>
      <c r="AN196">
        <v>292.5</v>
      </c>
      <c r="AO196">
        <v>49.2</v>
      </c>
      <c r="AP196">
        <v>19.600000000000001</v>
      </c>
      <c r="AQ196">
        <v>79</v>
      </c>
      <c r="AR196">
        <v>52</v>
      </c>
      <c r="AS196">
        <v>453</v>
      </c>
      <c r="AT196">
        <v>1.5</v>
      </c>
      <c r="AU196">
        <v>9500</v>
      </c>
      <c r="AV196" s="48">
        <v>11955.39033457249</v>
      </c>
      <c r="AW196" s="48">
        <v>9709.7791798107264</v>
      </c>
      <c r="AX196">
        <v>0</v>
      </c>
      <c r="AY196">
        <v>63.832546234130859</v>
      </c>
      <c r="AZ196">
        <v>0</v>
      </c>
      <c r="BA196">
        <v>0</v>
      </c>
      <c r="BB196">
        <v>0</v>
      </c>
      <c r="BC196">
        <v>0</v>
      </c>
      <c r="BD196">
        <v>1</v>
      </c>
      <c r="BE196">
        <v>88.059700012207031</v>
      </c>
      <c r="BF196">
        <v>98.529411315917969</v>
      </c>
      <c r="BG196">
        <v>869.15887451171875</v>
      </c>
      <c r="BH196">
        <v>12608.005859375</v>
      </c>
      <c r="BI196">
        <v>13710.1044921875</v>
      </c>
      <c r="BJ196">
        <v>3.6587097644805908</v>
      </c>
      <c r="BK196">
        <v>-13.872398376464844</v>
      </c>
      <c r="BL196">
        <v>18.032787322998047</v>
      </c>
      <c r="BM196">
        <v>-50</v>
      </c>
      <c r="BN196">
        <v>147</v>
      </c>
      <c r="BO196">
        <v>-3.2207272887229919</v>
      </c>
      <c r="BP196">
        <v>23526.880859375</v>
      </c>
      <c r="BQ196">
        <v>33.605495452880859</v>
      </c>
      <c r="BS196">
        <v>0.69516128301620483</v>
      </c>
      <c r="BT196">
        <v>0.91397851705551147</v>
      </c>
      <c r="BU196">
        <v>2.9569892883300781</v>
      </c>
      <c r="BV196">
        <v>90.860214233398438</v>
      </c>
      <c r="BW196">
        <v>319.35482788085938</v>
      </c>
      <c r="BX196">
        <v>0</v>
      </c>
      <c r="BY196">
        <v>0</v>
      </c>
      <c r="BZ196">
        <v>8719.6259765625</v>
      </c>
      <c r="CA196">
        <v>8018.69140625</v>
      </c>
      <c r="CB196">
        <v>0.96774190664291382</v>
      </c>
      <c r="CC196">
        <v>6.2365589141845703</v>
      </c>
      <c r="CD196">
        <v>77.777778625488281</v>
      </c>
      <c r="CE196">
        <v>11.206896781921387</v>
      </c>
      <c r="CF196">
        <v>12.068965911865234</v>
      </c>
      <c r="CG196">
        <v>0</v>
      </c>
      <c r="CH196">
        <v>0</v>
      </c>
      <c r="CI196">
        <v>13177.78515625</v>
      </c>
      <c r="CJ196" s="48">
        <v>129</v>
      </c>
      <c r="CK196" s="25">
        <f>ABS(J196-'PO_valitsin (FI)'!$D$8)</f>
        <v>1</v>
      </c>
      <c r="CR196" s="67">
        <f>ABS(Q196-'PO_valitsin (FI)'!$E$8)</f>
        <v>47.900000000000006</v>
      </c>
      <c r="EN196" s="7">
        <f>ABS(BO196-'PO_valitsin (FI)'!$F$8)</f>
        <v>3.4825042128562926</v>
      </c>
      <c r="EO196" s="7">
        <f>ABS(BP196-'PO_valitsin (FI)'!$G$8)</f>
        <v>452.484375</v>
      </c>
      <c r="ES196" s="7">
        <f>ABS(BT196-'PO_valitsin (FI)'!$H$8)</f>
        <v>0.72581462562084198</v>
      </c>
      <c r="FI196" s="7">
        <f>ABS(CJ196-'PO_valitsin (FI)'!$J$8)</f>
        <v>1802</v>
      </c>
      <c r="FJ196" s="3">
        <f>IF($B196='PO_valitsin (FI)'!$C$8,100000,PO!CK196/PO!J$297*'PO_valitsin (FI)'!D$5)</f>
        <v>4.5768934064516646E-2</v>
      </c>
      <c r="FQ196" s="3">
        <f>IF($B196='PO_valitsin (FI)'!$C$8,100000,PO!CR196/PO!Q$297*'PO_valitsin (FI)'!E$5)</f>
        <v>0.22654877251608072</v>
      </c>
      <c r="HM196" s="3">
        <f>IF($B196='PO_valitsin (FI)'!$C$8,100000,PO!EN196/PO!BO$297*'PO_valitsin (FI)'!F$5)</f>
        <v>0.28871512942584121</v>
      </c>
      <c r="HN196" s="3">
        <f>IF($B196='PO_valitsin (FI)'!$C$8,100000,PO!EO196/PO!BP$297*'PO_valitsin (FI)'!G$5)</f>
        <v>1.6004550022352321E-2</v>
      </c>
      <c r="HR196" s="3">
        <f>IF($B196='PO_valitsin (FI)'!$C$8,100000,PO!ES196/PO!BT$297*'PO_valitsin (FI)'!H$5)</f>
        <v>0.10837398406723087</v>
      </c>
      <c r="IF196" s="3">
        <f>IF($B196='PO_valitsin (FI)'!$C$8,100000,PO!FG196/PO!CH$297*'PO_valitsin (FI)'!I$5)</f>
        <v>0</v>
      </c>
      <c r="IH196" s="3">
        <f>IF($B196='PO_valitsin (FI)'!$C$8,100000,PO!FI196/PO!CJ$297*'PO_valitsin (FI)'!J$5)</f>
        <v>0.17568858709167939</v>
      </c>
      <c r="II196" s="49">
        <f t="shared" ref="II196:II259" si="12">SUM(FJ196:IH196)+IK196</f>
        <v>0.86109997658770121</v>
      </c>
      <c r="IJ196" s="13">
        <f t="shared" ref="IJ196:IJ259" si="13">_xlfn.RANK.EQ(II196,$II$3:$II$295,1)</f>
        <v>157</v>
      </c>
      <c r="IK196" s="14">
        <f t="shared" si="11"/>
        <v>1.9399999999999988E-8</v>
      </c>
      <c r="IL196" s="68" t="str">
        <f t="shared" ref="IL196:IL259" si="14">B196</f>
        <v>Pukkila</v>
      </c>
    </row>
    <row r="197" spans="1:246" x14ac:dyDescent="0.2">
      <c r="A197">
        <v>2019</v>
      </c>
      <c r="B197" t="s">
        <v>590</v>
      </c>
      <c r="C197" t="s">
        <v>591</v>
      </c>
      <c r="D197" t="s">
        <v>592</v>
      </c>
      <c r="E197" t="s">
        <v>593</v>
      </c>
      <c r="F197" t="s">
        <v>87</v>
      </c>
      <c r="G197" t="s">
        <v>88</v>
      </c>
      <c r="H197" t="s">
        <v>103</v>
      </c>
      <c r="I197" t="s">
        <v>104</v>
      </c>
      <c r="J197">
        <v>50.700000762939453</v>
      </c>
      <c r="K197">
        <v>361.07998657226563</v>
      </c>
      <c r="L197">
        <v>177.89999389648438</v>
      </c>
      <c r="M197">
        <v>2828</v>
      </c>
      <c r="N197">
        <v>7.8000001907348633</v>
      </c>
      <c r="O197">
        <v>-2.2999999523162842</v>
      </c>
      <c r="P197">
        <v>-116</v>
      </c>
      <c r="Q197">
        <v>41.2</v>
      </c>
      <c r="R197">
        <v>7</v>
      </c>
      <c r="S197">
        <v>154</v>
      </c>
      <c r="T197">
        <v>0</v>
      </c>
      <c r="U197">
        <v>3162.7</v>
      </c>
      <c r="V197">
        <v>13.28</v>
      </c>
      <c r="W197">
        <v>1000</v>
      </c>
      <c r="X197">
        <v>640</v>
      </c>
      <c r="Y197">
        <v>720</v>
      </c>
      <c r="Z197">
        <v>849</v>
      </c>
      <c r="AA197">
        <v>624</v>
      </c>
      <c r="AB197">
        <v>1904</v>
      </c>
      <c r="AC197">
        <v>13.933961868286133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22</v>
      </c>
      <c r="AJ197">
        <v>1.05</v>
      </c>
      <c r="AK197">
        <v>0.6</v>
      </c>
      <c r="AL197">
        <v>1.05</v>
      </c>
      <c r="AM197">
        <v>59.5</v>
      </c>
      <c r="AN197">
        <v>284.8</v>
      </c>
      <c r="AO197">
        <v>45.1</v>
      </c>
      <c r="AP197">
        <v>20.399999999999999</v>
      </c>
      <c r="AQ197">
        <v>101</v>
      </c>
      <c r="AR197">
        <v>95</v>
      </c>
      <c r="AS197">
        <v>459</v>
      </c>
      <c r="AT197">
        <v>3.5</v>
      </c>
      <c r="AU197">
        <v>5667</v>
      </c>
      <c r="AV197" s="48">
        <v>10391.89527027027</v>
      </c>
      <c r="AW197" s="48">
        <v>10927.437168141592</v>
      </c>
      <c r="AX197">
        <v>1</v>
      </c>
      <c r="AY197">
        <v>55.582714080810547</v>
      </c>
      <c r="AZ197">
        <v>0</v>
      </c>
      <c r="BA197">
        <v>0</v>
      </c>
      <c r="BB197">
        <v>0</v>
      </c>
      <c r="BC197">
        <v>0</v>
      </c>
      <c r="BD197">
        <v>1</v>
      </c>
      <c r="BE197">
        <v>55.128204345703125</v>
      </c>
      <c r="BF197">
        <v>100</v>
      </c>
      <c r="BG197">
        <v>682.5396728515625</v>
      </c>
      <c r="BH197">
        <v>11884.75390625</v>
      </c>
      <c r="BI197">
        <v>13685.474609375</v>
      </c>
      <c r="BJ197">
        <v>2.6509902477264404</v>
      </c>
      <c r="BK197">
        <v>-2.7071201801300049</v>
      </c>
      <c r="BL197">
        <v>23.636363983154297</v>
      </c>
      <c r="BM197">
        <v>17.391304016113281</v>
      </c>
      <c r="BN197">
        <v>101.66666412353516</v>
      </c>
      <c r="BO197">
        <v>-1.0852351486682892</v>
      </c>
      <c r="BP197">
        <v>20524.4375</v>
      </c>
      <c r="BQ197">
        <v>52.588893890380859</v>
      </c>
      <c r="BS197">
        <v>0.70403110980987549</v>
      </c>
      <c r="BT197">
        <v>0.10608203709125519</v>
      </c>
      <c r="BU197">
        <v>2.9349362850189209</v>
      </c>
      <c r="BV197">
        <v>78.147102355957031</v>
      </c>
      <c r="BW197">
        <v>292.07919311523438</v>
      </c>
      <c r="BX197">
        <v>0</v>
      </c>
      <c r="BY197">
        <v>1</v>
      </c>
      <c r="BZ197">
        <v>8142.85693359375</v>
      </c>
      <c r="CA197">
        <v>7071.4287109375</v>
      </c>
      <c r="CB197">
        <v>0.9547383189201355</v>
      </c>
      <c r="CC197">
        <v>9.370579719543457</v>
      </c>
      <c r="CD197">
        <v>48.148147583007813</v>
      </c>
      <c r="CE197">
        <v>4.9056601524353027</v>
      </c>
      <c r="CF197">
        <v>8.3018865585327148</v>
      </c>
      <c r="CG197">
        <v>3.7735848426818848</v>
      </c>
      <c r="CH197">
        <v>1.1320754289627075</v>
      </c>
      <c r="CI197">
        <v>11143.8271484375</v>
      </c>
      <c r="CJ197" s="48">
        <v>288</v>
      </c>
      <c r="CK197" s="25">
        <f>ABS(J197-'PO_valitsin (FI)'!$D$8)</f>
        <v>6.5</v>
      </c>
      <c r="CR197" s="67">
        <f>ABS(Q197-'PO_valitsin (FI)'!$E$8)</f>
        <v>46.600000000000009</v>
      </c>
      <c r="EN197" s="7">
        <f>ABS(BO197-'PO_valitsin (FI)'!$F$8)</f>
        <v>1.34701207280159</v>
      </c>
      <c r="EO197" s="7">
        <f>ABS(BP197-'PO_valitsin (FI)'!$G$8)</f>
        <v>2549.958984375</v>
      </c>
      <c r="ES197" s="7">
        <f>ABS(BT197-'PO_valitsin (FI)'!$H$8)</f>
        <v>8.2081854343414307E-2</v>
      </c>
      <c r="FI197" s="7">
        <f>ABS(CJ197-'PO_valitsin (FI)'!$J$8)</f>
        <v>1643</v>
      </c>
      <c r="FJ197" s="3">
        <f>IF($B197='PO_valitsin (FI)'!$C$8,100000,PO!CK197/PO!J$297*'PO_valitsin (FI)'!D$5)</f>
        <v>0.29749807141935819</v>
      </c>
      <c r="FQ197" s="3">
        <f>IF($B197='PO_valitsin (FI)'!$C$8,100000,PO!CR197/PO!Q$297*'PO_valitsin (FI)'!E$5)</f>
        <v>0.22040026720771114</v>
      </c>
      <c r="HM197" s="3">
        <f>IF($B197='PO_valitsin (FI)'!$C$8,100000,PO!EN197/PO!BO$297*'PO_valitsin (FI)'!F$5)</f>
        <v>0.11167330781722445</v>
      </c>
      <c r="HN197" s="3">
        <f>IF($B197='PO_valitsin (FI)'!$C$8,100000,PO!EO197/PO!BP$297*'PO_valitsin (FI)'!G$5)</f>
        <v>9.0193050578545181E-2</v>
      </c>
      <c r="HR197" s="3">
        <f>IF($B197='PO_valitsin (FI)'!$C$8,100000,PO!ES197/PO!BT$297*'PO_valitsin (FI)'!H$5)</f>
        <v>1.2255935966036708E-2</v>
      </c>
      <c r="IF197" s="3">
        <f>IF($B197='PO_valitsin (FI)'!$C$8,100000,PO!FG197/PO!CH$297*'PO_valitsin (FI)'!I$5)</f>
        <v>0</v>
      </c>
      <c r="IH197" s="3">
        <f>IF($B197='PO_valitsin (FI)'!$C$8,100000,PO!FI197/PO!CJ$297*'PO_valitsin (FI)'!J$5)</f>
        <v>0.1601866529365312</v>
      </c>
      <c r="II197" s="49">
        <f t="shared" si="12"/>
        <v>0.89220730542540683</v>
      </c>
      <c r="IJ197" s="13">
        <f t="shared" si="13"/>
        <v>164</v>
      </c>
      <c r="IK197" s="14">
        <f t="shared" ref="IK197:IK260" si="15">IK196+0.0000000001</f>
        <v>1.9499999999999989E-8</v>
      </c>
      <c r="IL197" s="68" t="str">
        <f t="shared" si="14"/>
        <v>Punkalaidun</v>
      </c>
    </row>
    <row r="198" spans="1:246" x14ac:dyDescent="0.2">
      <c r="A198">
        <v>2019</v>
      </c>
      <c r="B198" t="s">
        <v>594</v>
      </c>
      <c r="C198" t="s">
        <v>595</v>
      </c>
      <c r="D198" t="s">
        <v>224</v>
      </c>
      <c r="E198" t="s">
        <v>225</v>
      </c>
      <c r="F198" t="s">
        <v>226</v>
      </c>
      <c r="G198" t="s">
        <v>227</v>
      </c>
      <c r="H198" t="s">
        <v>103</v>
      </c>
      <c r="I198" t="s">
        <v>104</v>
      </c>
      <c r="J198">
        <v>54.599998474121094</v>
      </c>
      <c r="K198">
        <v>2461.280029296875</v>
      </c>
      <c r="L198">
        <v>233.80000305175781</v>
      </c>
      <c r="M198">
        <v>2528</v>
      </c>
      <c r="N198">
        <v>1</v>
      </c>
      <c r="O198">
        <v>-2.7000000476837158</v>
      </c>
      <c r="P198">
        <v>-26</v>
      </c>
      <c r="Q198">
        <v>56.7</v>
      </c>
      <c r="R198">
        <v>18.400000000000002</v>
      </c>
      <c r="S198">
        <v>455</v>
      </c>
      <c r="T198">
        <v>0</v>
      </c>
      <c r="U198">
        <v>3350.5</v>
      </c>
      <c r="V198">
        <v>11.07</v>
      </c>
      <c r="W198">
        <v>0</v>
      </c>
      <c r="X198">
        <v>1786</v>
      </c>
      <c r="Y198">
        <v>0</v>
      </c>
      <c r="Z198">
        <v>1812</v>
      </c>
      <c r="AA198">
        <v>588</v>
      </c>
      <c r="AB198">
        <v>1794</v>
      </c>
      <c r="AC198">
        <v>13.780488014221191</v>
      </c>
      <c r="AD198">
        <v>0</v>
      </c>
      <c r="AE198">
        <v>0</v>
      </c>
      <c r="AF198">
        <v>0</v>
      </c>
      <c r="AG198">
        <v>9.6</v>
      </c>
      <c r="AH198">
        <v>1</v>
      </c>
      <c r="AI198">
        <v>21.5</v>
      </c>
      <c r="AJ198">
        <v>0.93</v>
      </c>
      <c r="AK198">
        <v>0.55000000000000004</v>
      </c>
      <c r="AL198">
        <v>1.1000000000000001</v>
      </c>
      <c r="AM198">
        <v>0</v>
      </c>
      <c r="AN198">
        <v>261</v>
      </c>
      <c r="AO198">
        <v>46.8</v>
      </c>
      <c r="AP198">
        <v>17.100000000000001</v>
      </c>
      <c r="AQ198">
        <v>121</v>
      </c>
      <c r="AR198">
        <v>121</v>
      </c>
      <c r="AS198">
        <v>1092</v>
      </c>
      <c r="AT198">
        <v>2.5</v>
      </c>
      <c r="AU198">
        <v>6125</v>
      </c>
      <c r="AV198" s="48">
        <v>15198.830409356726</v>
      </c>
      <c r="AW198" s="48">
        <v>13727.810650887574</v>
      </c>
      <c r="AX198">
        <v>0</v>
      </c>
      <c r="AY198">
        <v>105.07777404785156</v>
      </c>
      <c r="AZ198">
        <v>0</v>
      </c>
      <c r="BA198">
        <v>0</v>
      </c>
      <c r="BB198">
        <v>0</v>
      </c>
      <c r="BC198">
        <v>0</v>
      </c>
      <c r="BD198">
        <v>1</v>
      </c>
      <c r="BE198">
        <v>87.801094055175781</v>
      </c>
      <c r="BF198">
        <v>0</v>
      </c>
      <c r="BG198">
        <v>0</v>
      </c>
      <c r="BJ198">
        <v>0</v>
      </c>
      <c r="BL198">
        <v>25.404497146606445</v>
      </c>
      <c r="BM198">
        <v>23.076923370361328</v>
      </c>
      <c r="BN198">
        <v>168</v>
      </c>
      <c r="BO198">
        <v>-3.9001966238021852</v>
      </c>
      <c r="BP198">
        <v>19776.6640625</v>
      </c>
      <c r="BQ198">
        <v>62.609783172607422</v>
      </c>
      <c r="BS198">
        <v>0.58702534437179565</v>
      </c>
      <c r="BT198">
        <v>0.15822784602642059</v>
      </c>
      <c r="BU198">
        <v>1.5427215099334717</v>
      </c>
      <c r="BV198">
        <v>80.696205139160156</v>
      </c>
      <c r="BW198">
        <v>298.65505981445313</v>
      </c>
      <c r="BX198">
        <v>0</v>
      </c>
      <c r="BY198">
        <v>1</v>
      </c>
      <c r="BZ198">
        <v>8297.296875</v>
      </c>
      <c r="CA198">
        <v>-216.21621704101563</v>
      </c>
      <c r="CB198">
        <v>0.63291138410568237</v>
      </c>
      <c r="CC198">
        <v>6.1708860397338867</v>
      </c>
      <c r="CD198">
        <v>75</v>
      </c>
      <c r="CE198">
        <v>7.6923074722290039</v>
      </c>
      <c r="CF198">
        <v>14.102563858032227</v>
      </c>
      <c r="CG198">
        <v>0</v>
      </c>
      <c r="CH198">
        <v>3.2051281929016113</v>
      </c>
      <c r="CI198">
        <v>17015.404296875</v>
      </c>
      <c r="CJ198" s="48">
        <v>168</v>
      </c>
      <c r="CK198" s="25">
        <f>ABS(J198-'PO_valitsin (FI)'!$D$8)</f>
        <v>10.399997711181641</v>
      </c>
      <c r="CR198" s="67">
        <f>ABS(Q198-'PO_valitsin (FI)'!$E$8)</f>
        <v>31.100000000000009</v>
      </c>
      <c r="EN198" s="7">
        <f>ABS(BO198-'PO_valitsin (FI)'!$F$8)</f>
        <v>4.161973547935486</v>
      </c>
      <c r="EO198" s="7">
        <f>ABS(BP198-'PO_valitsin (FI)'!$G$8)</f>
        <v>3297.732421875</v>
      </c>
      <c r="ES198" s="7">
        <f>ABS(BT198-'PO_valitsin (FI)'!$H$8)</f>
        <v>2.9936045408248901E-2</v>
      </c>
      <c r="FI198" s="7">
        <f>ABS(CJ198-'PO_valitsin (FI)'!$J$8)</f>
        <v>1763</v>
      </c>
      <c r="FJ198" s="3">
        <f>IF($B198='PO_valitsin (FI)'!$C$8,100000,PO!CK198/PO!J$297*'PO_valitsin (FI)'!D$5)</f>
        <v>0.47599680951419654</v>
      </c>
      <c r="FQ198" s="3">
        <f>IF($B198='PO_valitsin (FI)'!$C$8,100000,PO!CR198/PO!Q$297*'PO_valitsin (FI)'!E$5)</f>
        <v>0.14709116545407333</v>
      </c>
      <c r="HM198" s="3">
        <f>IF($B198='PO_valitsin (FI)'!$C$8,100000,PO!EN198/PO!BO$297*'PO_valitsin (FI)'!F$5)</f>
        <v>0.34504616738814181</v>
      </c>
      <c r="HN198" s="3">
        <f>IF($B198='PO_valitsin (FI)'!$C$8,100000,PO!EO198/PO!BP$297*'PO_valitsin (FI)'!G$5)</f>
        <v>0.11664209069369853</v>
      </c>
      <c r="HR198" s="3">
        <f>IF($B198='PO_valitsin (FI)'!$C$8,100000,PO!ES198/PO!BT$297*'PO_valitsin (FI)'!H$5)</f>
        <v>4.4698582717789545E-3</v>
      </c>
      <c r="IF198" s="3">
        <f>IF($B198='PO_valitsin (FI)'!$C$8,100000,PO!FG198/PO!CH$297*'PO_valitsin (FI)'!I$5)</f>
        <v>0</v>
      </c>
      <c r="IH198" s="3">
        <f>IF($B198='PO_valitsin (FI)'!$C$8,100000,PO!FI198/PO!CJ$297*'PO_valitsin (FI)'!J$5)</f>
        <v>0.17188622588381286</v>
      </c>
      <c r="II198" s="49">
        <f t="shared" si="12"/>
        <v>1.2611323368057021</v>
      </c>
      <c r="IJ198" s="13">
        <f t="shared" si="13"/>
        <v>229</v>
      </c>
      <c r="IK198" s="14">
        <f t="shared" si="15"/>
        <v>1.959999999999999E-8</v>
      </c>
      <c r="IL198" s="68" t="str">
        <f t="shared" si="14"/>
        <v>Puolanka</v>
      </c>
    </row>
    <row r="199" spans="1:246" x14ac:dyDescent="0.2">
      <c r="A199">
        <v>2019</v>
      </c>
      <c r="B199" t="s">
        <v>596</v>
      </c>
      <c r="C199" t="s">
        <v>597</v>
      </c>
      <c r="D199" t="s">
        <v>215</v>
      </c>
      <c r="E199" t="s">
        <v>216</v>
      </c>
      <c r="F199" t="s">
        <v>131</v>
      </c>
      <c r="G199" t="s">
        <v>132</v>
      </c>
      <c r="H199" t="s">
        <v>103</v>
      </c>
      <c r="I199" t="s">
        <v>104</v>
      </c>
      <c r="J199">
        <v>56.200000762939453</v>
      </c>
      <c r="K199">
        <v>794.17999267578125</v>
      </c>
      <c r="L199">
        <v>191.39999389648438</v>
      </c>
      <c r="M199">
        <v>2151</v>
      </c>
      <c r="N199">
        <v>2.7000000476837158</v>
      </c>
      <c r="O199">
        <v>-2.0999999046325684</v>
      </c>
      <c r="P199">
        <v>-16</v>
      </c>
      <c r="Q199">
        <v>50.400000000000006</v>
      </c>
      <c r="R199">
        <v>11.200000000000001</v>
      </c>
      <c r="S199">
        <v>249</v>
      </c>
      <c r="T199">
        <v>0</v>
      </c>
      <c r="U199">
        <v>4354.3</v>
      </c>
      <c r="V199">
        <v>11.04</v>
      </c>
      <c r="W199">
        <v>1263</v>
      </c>
      <c r="X199">
        <v>2105</v>
      </c>
      <c r="Y199">
        <v>947</v>
      </c>
      <c r="Z199">
        <v>907</v>
      </c>
      <c r="AA199">
        <v>1075</v>
      </c>
      <c r="AB199">
        <v>1804</v>
      </c>
      <c r="AC199">
        <v>12.913043022155762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20</v>
      </c>
      <c r="AJ199">
        <v>0.95</v>
      </c>
      <c r="AK199">
        <v>0.48</v>
      </c>
      <c r="AL199">
        <v>1.08</v>
      </c>
      <c r="AM199">
        <v>65</v>
      </c>
      <c r="AN199">
        <v>292</v>
      </c>
      <c r="AO199">
        <v>43.5</v>
      </c>
      <c r="AP199">
        <v>22.5</v>
      </c>
      <c r="AQ199">
        <v>121</v>
      </c>
      <c r="AR199">
        <v>66</v>
      </c>
      <c r="AS199">
        <v>895</v>
      </c>
      <c r="AT199">
        <v>1.667</v>
      </c>
      <c r="AU199">
        <v>14714</v>
      </c>
      <c r="AV199" s="48">
        <v>16413.223140495869</v>
      </c>
      <c r="AW199" s="48">
        <v>16180.995475113123</v>
      </c>
      <c r="AX199">
        <v>0</v>
      </c>
      <c r="AY199">
        <v>51.589126586914063</v>
      </c>
      <c r="AZ199">
        <v>1</v>
      </c>
      <c r="BA199">
        <v>0</v>
      </c>
      <c r="BB199">
        <v>0</v>
      </c>
      <c r="BC199">
        <v>0</v>
      </c>
      <c r="BD199">
        <v>1</v>
      </c>
      <c r="BE199">
        <v>100</v>
      </c>
      <c r="BF199">
        <v>100</v>
      </c>
      <c r="BG199">
        <v>1425</v>
      </c>
      <c r="BH199">
        <v>18346.154296875</v>
      </c>
      <c r="BI199">
        <v>21192.30859375</v>
      </c>
      <c r="BJ199">
        <v>1.2087401151657104</v>
      </c>
      <c r="BK199">
        <v>-25.697303771972656</v>
      </c>
      <c r="BL199">
        <v>19.047618865966797</v>
      </c>
      <c r="BM199">
        <v>-41.666667938232422</v>
      </c>
      <c r="BN199">
        <v>121</v>
      </c>
      <c r="BO199">
        <v>-3.402105724811554</v>
      </c>
      <c r="BP199">
        <v>21609.634765625</v>
      </c>
      <c r="BQ199">
        <v>46.458038330078125</v>
      </c>
      <c r="BS199">
        <v>0.62064158916473389</v>
      </c>
      <c r="BT199">
        <v>0.18596002459526062</v>
      </c>
      <c r="BU199">
        <v>1.8596001863479614</v>
      </c>
      <c r="BV199">
        <v>132.0316162109375</v>
      </c>
      <c r="BW199">
        <v>408.64715576171875</v>
      </c>
      <c r="BX199">
        <v>0</v>
      </c>
      <c r="BY199">
        <v>0</v>
      </c>
      <c r="BZ199">
        <v>13775</v>
      </c>
      <c r="CA199">
        <v>11925</v>
      </c>
      <c r="CB199">
        <v>0.32543003559112549</v>
      </c>
      <c r="CC199">
        <v>4.6025104522705078</v>
      </c>
      <c r="CD199">
        <v>214.28572082519531</v>
      </c>
      <c r="CE199">
        <v>15.151515007019043</v>
      </c>
      <c r="CF199">
        <v>6.0606060028076172</v>
      </c>
      <c r="CG199">
        <v>0</v>
      </c>
      <c r="CH199">
        <v>7.070706844329834</v>
      </c>
      <c r="CI199">
        <v>18570.0703125</v>
      </c>
      <c r="CJ199" s="48">
        <v>114</v>
      </c>
      <c r="CK199" s="25">
        <f>ABS(J199-'PO_valitsin (FI)'!$D$8)</f>
        <v>12</v>
      </c>
      <c r="CR199" s="67">
        <f>ABS(Q199-'PO_valitsin (FI)'!$E$8)</f>
        <v>37.400000000000006</v>
      </c>
      <c r="EN199" s="7">
        <f>ABS(BO199-'PO_valitsin (FI)'!$F$8)</f>
        <v>3.6638826489448548</v>
      </c>
      <c r="EO199" s="7">
        <f>ABS(BP199-'PO_valitsin (FI)'!$G$8)</f>
        <v>1464.76171875</v>
      </c>
      <c r="ES199" s="7">
        <f>ABS(BT199-'PO_valitsin (FI)'!$H$8)</f>
        <v>2.2038668394088745E-3</v>
      </c>
      <c r="FI199" s="7">
        <f>ABS(CJ199-'PO_valitsin (FI)'!$J$8)</f>
        <v>1817</v>
      </c>
      <c r="FJ199" s="3">
        <f>IF($B199='PO_valitsin (FI)'!$C$8,100000,PO!CK199/PO!J$297*'PO_valitsin (FI)'!D$5)</f>
        <v>0.54922720877419973</v>
      </c>
      <c r="FQ199" s="3">
        <f>IF($B199='PO_valitsin (FI)'!$C$8,100000,PO!CR199/PO!Q$297*'PO_valitsin (FI)'!E$5)</f>
        <v>0.17688776810232609</v>
      </c>
      <c r="HM199" s="3">
        <f>IF($B199='PO_valitsin (FI)'!$C$8,100000,PO!EN199/PO!BO$297*'PO_valitsin (FI)'!F$5)</f>
        <v>0.30375221063224572</v>
      </c>
      <c r="HN199" s="3">
        <f>IF($B199='PO_valitsin (FI)'!$C$8,100000,PO!EO199/PO!BP$297*'PO_valitsin (FI)'!G$5)</f>
        <v>5.1809197165230587E-2</v>
      </c>
      <c r="HR199" s="3">
        <f>IF($B199='PO_valitsin (FI)'!$C$8,100000,PO!ES199/PO!BT$297*'PO_valitsin (FI)'!H$5)</f>
        <v>3.290672594756506E-4</v>
      </c>
      <c r="IF199" s="3">
        <f>IF($B199='PO_valitsin (FI)'!$C$8,100000,PO!FG199/PO!CH$297*'PO_valitsin (FI)'!I$5)</f>
        <v>0</v>
      </c>
      <c r="IH199" s="3">
        <f>IF($B199='PO_valitsin (FI)'!$C$8,100000,PO!FI199/PO!CJ$297*'PO_valitsin (FI)'!J$5)</f>
        <v>0.17715103371008956</v>
      </c>
      <c r="II199" s="49">
        <f t="shared" si="12"/>
        <v>1.2591565053435672</v>
      </c>
      <c r="IJ199" s="13">
        <f t="shared" si="13"/>
        <v>227</v>
      </c>
      <c r="IK199" s="14">
        <f t="shared" si="15"/>
        <v>1.9699999999999991E-8</v>
      </c>
      <c r="IL199" s="68" t="str">
        <f t="shared" si="14"/>
        <v>Puumala</v>
      </c>
    </row>
    <row r="200" spans="1:246" x14ac:dyDescent="0.2">
      <c r="A200">
        <v>2019</v>
      </c>
      <c r="B200" t="s">
        <v>598</v>
      </c>
      <c r="C200" t="s">
        <v>599</v>
      </c>
      <c r="D200" t="s">
        <v>179</v>
      </c>
      <c r="E200" t="s">
        <v>180</v>
      </c>
      <c r="F200" t="s">
        <v>181</v>
      </c>
      <c r="G200" t="s">
        <v>182</v>
      </c>
      <c r="H200" t="s">
        <v>103</v>
      </c>
      <c r="I200" t="s">
        <v>104</v>
      </c>
      <c r="J200">
        <v>46.299999237060547</v>
      </c>
      <c r="K200">
        <v>324.6300048828125</v>
      </c>
      <c r="L200">
        <v>143.80000305175781</v>
      </c>
      <c r="M200">
        <v>5140</v>
      </c>
      <c r="N200">
        <v>15.800000190734863</v>
      </c>
      <c r="O200">
        <v>-0.89999997615814209</v>
      </c>
      <c r="P200">
        <v>-11</v>
      </c>
      <c r="Q200">
        <v>74.400000000000006</v>
      </c>
      <c r="R200">
        <v>9.6000000000000014</v>
      </c>
      <c r="S200">
        <v>146</v>
      </c>
      <c r="T200">
        <v>0</v>
      </c>
      <c r="U200">
        <v>4070.8</v>
      </c>
      <c r="V200">
        <v>10.59</v>
      </c>
      <c r="W200">
        <v>2676</v>
      </c>
      <c r="X200">
        <v>317</v>
      </c>
      <c r="Y200">
        <v>691</v>
      </c>
      <c r="Z200">
        <v>317</v>
      </c>
      <c r="AA200">
        <v>581</v>
      </c>
      <c r="AB200">
        <v>1106</v>
      </c>
      <c r="AC200">
        <v>15.266129493713379</v>
      </c>
      <c r="AD200">
        <v>0</v>
      </c>
      <c r="AE200">
        <v>0</v>
      </c>
      <c r="AF200">
        <v>0</v>
      </c>
      <c r="AG200">
        <v>4.0999999999999996</v>
      </c>
      <c r="AH200">
        <v>0</v>
      </c>
      <c r="AI200">
        <v>20.25</v>
      </c>
      <c r="AJ200">
        <v>1.3</v>
      </c>
      <c r="AK200">
        <v>0.62</v>
      </c>
      <c r="AL200">
        <v>1.55</v>
      </c>
      <c r="AM200">
        <v>42.6</v>
      </c>
      <c r="AN200">
        <v>335.7</v>
      </c>
      <c r="AO200">
        <v>43.6</v>
      </c>
      <c r="AP200">
        <v>27.8</v>
      </c>
      <c r="AQ200">
        <v>82</v>
      </c>
      <c r="AR200">
        <v>36</v>
      </c>
      <c r="AS200">
        <v>466</v>
      </c>
      <c r="AT200">
        <v>2.3330000000000002</v>
      </c>
      <c r="AU200">
        <v>10177</v>
      </c>
      <c r="AV200" s="48">
        <v>8941.2827461607958</v>
      </c>
      <c r="AW200" s="48">
        <v>8678.7564766839387</v>
      </c>
      <c r="AX200">
        <v>1</v>
      </c>
      <c r="AY200">
        <v>95.578369140625</v>
      </c>
      <c r="AZ200">
        <v>0</v>
      </c>
      <c r="BA200">
        <v>1</v>
      </c>
      <c r="BB200">
        <v>0</v>
      </c>
      <c r="BC200">
        <v>0</v>
      </c>
      <c r="BD200">
        <v>1</v>
      </c>
      <c r="BE200">
        <v>95.2608642578125</v>
      </c>
      <c r="BF200">
        <v>89.139305114746094</v>
      </c>
      <c r="BG200">
        <v>848.591552734375</v>
      </c>
      <c r="BH200">
        <v>15944.2568359375</v>
      </c>
      <c r="BI200">
        <v>23217.9453125</v>
      </c>
      <c r="BJ200">
        <v>2.3537743091583252</v>
      </c>
      <c r="BK200">
        <v>-18.721403121948242</v>
      </c>
      <c r="BL200">
        <v>23.728813171386719</v>
      </c>
      <c r="BM200">
        <v>-24.390243530273438</v>
      </c>
      <c r="BN200">
        <v>158.75</v>
      </c>
      <c r="BO200">
        <v>1.4945310831069947</v>
      </c>
      <c r="BP200">
        <v>24909.560546875</v>
      </c>
      <c r="BQ200">
        <v>29.624507904052734</v>
      </c>
      <c r="BS200">
        <v>0.68871593475341797</v>
      </c>
      <c r="BT200">
        <v>7.1789884567260742</v>
      </c>
      <c r="BU200">
        <v>3.4241244792938232</v>
      </c>
      <c r="BV200">
        <v>87.548637390136719</v>
      </c>
      <c r="BW200">
        <v>314.98052978515625</v>
      </c>
      <c r="BX200">
        <v>0</v>
      </c>
      <c r="BY200">
        <v>0</v>
      </c>
      <c r="BZ200">
        <v>9890.8447265625</v>
      </c>
      <c r="CA200">
        <v>6792.25341796875</v>
      </c>
      <c r="CB200">
        <v>1.2062256336212158</v>
      </c>
      <c r="CC200">
        <v>10.155641555786133</v>
      </c>
      <c r="CD200">
        <v>85.483871459960938</v>
      </c>
      <c r="CE200">
        <v>9.7701148986816406</v>
      </c>
      <c r="CF200">
        <v>11.685823440551758</v>
      </c>
      <c r="CG200">
        <v>0</v>
      </c>
      <c r="CH200">
        <v>3.6398468017578125</v>
      </c>
      <c r="CI200">
        <v>9608.666015625</v>
      </c>
      <c r="CJ200" s="48">
        <v>573</v>
      </c>
      <c r="CK200" s="25">
        <f>ABS(J200-'PO_valitsin (FI)'!$D$8)</f>
        <v>2.0999984741210938</v>
      </c>
      <c r="CR200" s="67">
        <f>ABS(Q200-'PO_valitsin (FI)'!$E$8)</f>
        <v>13.400000000000006</v>
      </c>
      <c r="EN200" s="7">
        <f>ABS(BO200-'PO_valitsin (FI)'!$F$8)</f>
        <v>1.2327541589736939</v>
      </c>
      <c r="EO200" s="7">
        <f>ABS(BP200-'PO_valitsin (FI)'!$G$8)</f>
        <v>1835.1640625</v>
      </c>
      <c r="ES200" s="7">
        <f>ABS(BT200-'PO_valitsin (FI)'!$H$8)</f>
        <v>6.9908245652914047</v>
      </c>
      <c r="FI200" s="7">
        <f>ABS(CJ200-'PO_valitsin (FI)'!$J$8)</f>
        <v>1358</v>
      </c>
      <c r="FJ200" s="3">
        <f>IF($B200='PO_valitsin (FI)'!$C$8,100000,PO!CK200/PO!J$297*'PO_valitsin (FI)'!D$5)</f>
        <v>9.6114691697633911E-2</v>
      </c>
      <c r="FQ200" s="3">
        <f>IF($B200='PO_valitsin (FI)'!$C$8,100000,PO!CR200/PO!Q$297*'PO_valitsin (FI)'!E$5)</f>
        <v>6.3376900870886904E-2</v>
      </c>
      <c r="HM200" s="3">
        <f>IF($B200='PO_valitsin (FI)'!$C$8,100000,PO!EN200/PO!BO$297*'PO_valitsin (FI)'!F$5)</f>
        <v>0.10220081722928302</v>
      </c>
      <c r="HN200" s="3">
        <f>IF($B200='PO_valitsin (FI)'!$C$8,100000,PO!EO200/PO!BP$297*'PO_valitsin (FI)'!G$5)</f>
        <v>6.4910473510835703E-2</v>
      </c>
      <c r="HR200" s="3">
        <f>IF($B200='PO_valitsin (FI)'!$C$8,100000,PO!ES200/PO!BT$297*'PO_valitsin (FI)'!H$5)</f>
        <v>1.0438250805536557</v>
      </c>
      <c r="IF200" s="3">
        <f>IF($B200='PO_valitsin (FI)'!$C$8,100000,PO!FG200/PO!CH$297*'PO_valitsin (FI)'!I$5)</f>
        <v>0</v>
      </c>
      <c r="IH200" s="3">
        <f>IF($B200='PO_valitsin (FI)'!$C$8,100000,PO!FI200/PO!CJ$297*'PO_valitsin (FI)'!J$5)</f>
        <v>0.13240016718673728</v>
      </c>
      <c r="II200" s="49">
        <f t="shared" si="12"/>
        <v>1.5028281508490324</v>
      </c>
      <c r="IJ200" s="13">
        <f t="shared" si="13"/>
        <v>248</v>
      </c>
      <c r="IK200" s="14">
        <f t="shared" si="15"/>
        <v>1.9799999999999992E-8</v>
      </c>
      <c r="IL200" s="68" t="str">
        <f t="shared" si="14"/>
        <v>Pyhtää</v>
      </c>
    </row>
    <row r="201" spans="1:246" x14ac:dyDescent="0.2">
      <c r="A201">
        <v>2019</v>
      </c>
      <c r="B201" t="s">
        <v>600</v>
      </c>
      <c r="C201" t="s">
        <v>601</v>
      </c>
      <c r="D201" t="s">
        <v>602</v>
      </c>
      <c r="E201" t="s">
        <v>603</v>
      </c>
      <c r="F201" t="s">
        <v>101</v>
      </c>
      <c r="G201" t="s">
        <v>102</v>
      </c>
      <c r="H201" t="s">
        <v>103</v>
      </c>
      <c r="I201" t="s">
        <v>104</v>
      </c>
      <c r="J201">
        <v>45.700000762939453</v>
      </c>
      <c r="K201">
        <v>543.1099853515625</v>
      </c>
      <c r="L201">
        <v>173.30000305175781</v>
      </c>
      <c r="M201">
        <v>3077</v>
      </c>
      <c r="N201">
        <v>5.6999998092651367</v>
      </c>
      <c r="O201">
        <v>-2.2000000476837158</v>
      </c>
      <c r="P201">
        <v>-57</v>
      </c>
      <c r="Q201">
        <v>70.100000000000009</v>
      </c>
      <c r="R201">
        <v>8.9</v>
      </c>
      <c r="S201">
        <v>122</v>
      </c>
      <c r="T201">
        <v>0</v>
      </c>
      <c r="U201">
        <v>3649.7</v>
      </c>
      <c r="V201">
        <v>11.72</v>
      </c>
      <c r="W201">
        <v>756</v>
      </c>
      <c r="X201">
        <v>927</v>
      </c>
      <c r="Y201">
        <v>585</v>
      </c>
      <c r="Z201">
        <v>472</v>
      </c>
      <c r="AA201">
        <v>614</v>
      </c>
      <c r="AB201">
        <v>3050</v>
      </c>
      <c r="AC201">
        <v>16.527273178100586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20.75</v>
      </c>
      <c r="AJ201">
        <v>1.1499999999999999</v>
      </c>
      <c r="AK201">
        <v>0.5</v>
      </c>
      <c r="AL201">
        <v>1.3</v>
      </c>
      <c r="AM201">
        <v>76.400000000000006</v>
      </c>
      <c r="AN201">
        <v>308.2</v>
      </c>
      <c r="AO201">
        <v>50.8</v>
      </c>
      <c r="AP201">
        <v>20.399999999999999</v>
      </c>
      <c r="AQ201">
        <v>114</v>
      </c>
      <c r="AR201">
        <v>99</v>
      </c>
      <c r="AS201">
        <v>765</v>
      </c>
      <c r="AT201">
        <v>2.1669999999999998</v>
      </c>
      <c r="AU201">
        <v>7255</v>
      </c>
      <c r="AV201" s="48">
        <v>12446.837146702557</v>
      </c>
      <c r="AW201" s="48">
        <v>12412.950067476384</v>
      </c>
      <c r="AX201">
        <v>0</v>
      </c>
      <c r="AY201">
        <v>84.112442016601563</v>
      </c>
      <c r="AZ201">
        <v>0</v>
      </c>
      <c r="BA201">
        <v>0</v>
      </c>
      <c r="BB201">
        <v>0</v>
      </c>
      <c r="BC201">
        <v>0</v>
      </c>
      <c r="BD201">
        <v>1</v>
      </c>
      <c r="BE201">
        <v>38.255035400390625</v>
      </c>
      <c r="BF201">
        <v>100</v>
      </c>
      <c r="BG201">
        <v>774.35894775390625</v>
      </c>
      <c r="BH201">
        <v>9497.9189453125</v>
      </c>
      <c r="BI201">
        <v>10437.642578125</v>
      </c>
      <c r="BJ201">
        <v>4.841728687286377</v>
      </c>
      <c r="BK201">
        <v>26.216793060302734</v>
      </c>
      <c r="BL201">
        <v>18.75</v>
      </c>
      <c r="BM201">
        <v>50</v>
      </c>
      <c r="BN201">
        <v>101</v>
      </c>
      <c r="BO201">
        <v>-2.4054824590682982</v>
      </c>
      <c r="BP201">
        <v>22114.9765625</v>
      </c>
      <c r="BQ201">
        <v>47.582115173339844</v>
      </c>
      <c r="BS201">
        <v>0.62268441915512085</v>
      </c>
      <c r="BT201">
        <v>0.25999349355697632</v>
      </c>
      <c r="BU201">
        <v>2.4699382781982422</v>
      </c>
      <c r="BV201">
        <v>131.6217041015625</v>
      </c>
      <c r="BW201">
        <v>437.11407470703125</v>
      </c>
      <c r="BX201">
        <v>0</v>
      </c>
      <c r="BY201">
        <v>1</v>
      </c>
      <c r="BZ201">
        <v>7974.35888671875</v>
      </c>
      <c r="CA201">
        <v>7256.41015625</v>
      </c>
      <c r="CB201">
        <v>1.6574585437774658</v>
      </c>
      <c r="CC201">
        <v>10.529736518859863</v>
      </c>
      <c r="CD201">
        <v>60.784313201904297</v>
      </c>
      <c r="CE201">
        <v>8.9506168365478516</v>
      </c>
      <c r="CF201">
        <v>20.061727523803711</v>
      </c>
      <c r="CG201">
        <v>0</v>
      </c>
      <c r="CH201">
        <v>3.7037036418914795</v>
      </c>
      <c r="CI201">
        <v>13450.1103515625</v>
      </c>
      <c r="CJ201" s="48">
        <v>353</v>
      </c>
      <c r="CK201" s="25">
        <f>ABS(J201-'PO_valitsin (FI)'!$D$8)</f>
        <v>1.5</v>
      </c>
      <c r="CR201" s="67">
        <f>ABS(Q201-'PO_valitsin (FI)'!$E$8)</f>
        <v>17.700000000000003</v>
      </c>
      <c r="EN201" s="7">
        <f>ABS(BO201-'PO_valitsin (FI)'!$F$8)</f>
        <v>2.6672593832015989</v>
      </c>
      <c r="EO201" s="7">
        <f>ABS(BP201-'PO_valitsin (FI)'!$G$8)</f>
        <v>959.419921875</v>
      </c>
      <c r="ES201" s="7">
        <f>ABS(BT201-'PO_valitsin (FI)'!$H$8)</f>
        <v>7.1829602122306824E-2</v>
      </c>
      <c r="FI201" s="7">
        <f>ABS(CJ201-'PO_valitsin (FI)'!$J$8)</f>
        <v>1578</v>
      </c>
      <c r="FJ201" s="3">
        <f>IF($B201='PO_valitsin (FI)'!$C$8,100000,PO!CK201/PO!J$297*'PO_valitsin (FI)'!D$5)</f>
        <v>6.8653401096774966E-2</v>
      </c>
      <c r="FQ201" s="3">
        <f>IF($B201='PO_valitsin (FI)'!$C$8,100000,PO!CR201/PO!Q$297*'PO_valitsin (FI)'!E$5)</f>
        <v>8.3714264583186412E-2</v>
      </c>
      <c r="HM201" s="3">
        <f>IF($B201='PO_valitsin (FI)'!$C$8,100000,PO!EN201/PO!BO$297*'PO_valitsin (FI)'!F$5)</f>
        <v>0.22112769747426483</v>
      </c>
      <c r="HN201" s="3">
        <f>IF($B201='PO_valitsin (FI)'!$C$8,100000,PO!EO201/PO!BP$297*'PO_valitsin (FI)'!G$5)</f>
        <v>3.393505937545311E-2</v>
      </c>
      <c r="HR201" s="3">
        <f>IF($B201='PO_valitsin (FI)'!$C$8,100000,PO!ES201/PO!BT$297*'PO_valitsin (FI)'!H$5)</f>
        <v>1.0725135428760198E-2</v>
      </c>
      <c r="IF201" s="3">
        <f>IF($B201='PO_valitsin (FI)'!$C$8,100000,PO!FG201/PO!CH$297*'PO_valitsin (FI)'!I$5)</f>
        <v>0</v>
      </c>
      <c r="IH201" s="3">
        <f>IF($B201='PO_valitsin (FI)'!$C$8,100000,PO!FI201/PO!CJ$297*'PO_valitsin (FI)'!J$5)</f>
        <v>0.15384938425675365</v>
      </c>
      <c r="II201" s="49">
        <f t="shared" si="12"/>
        <v>0.57200496211519314</v>
      </c>
      <c r="IJ201" s="13">
        <f t="shared" si="13"/>
        <v>87</v>
      </c>
      <c r="IK201" s="14">
        <f t="shared" si="15"/>
        <v>1.9899999999999993E-8</v>
      </c>
      <c r="IL201" s="68" t="str">
        <f t="shared" si="14"/>
        <v>Pyhäjoki</v>
      </c>
    </row>
    <row r="202" spans="1:246" x14ac:dyDescent="0.2">
      <c r="A202">
        <v>2019</v>
      </c>
      <c r="B202" t="s">
        <v>604</v>
      </c>
      <c r="C202" t="s">
        <v>605</v>
      </c>
      <c r="D202" t="s">
        <v>162</v>
      </c>
      <c r="E202" t="s">
        <v>163</v>
      </c>
      <c r="F202" t="s">
        <v>101</v>
      </c>
      <c r="G202" t="s">
        <v>102</v>
      </c>
      <c r="H202" t="s">
        <v>103</v>
      </c>
      <c r="I202" t="s">
        <v>104</v>
      </c>
      <c r="J202">
        <v>49.799999237060547</v>
      </c>
      <c r="K202">
        <v>1310.800048828125</v>
      </c>
      <c r="L202">
        <v>206.69999694824219</v>
      </c>
      <c r="M202">
        <v>5131</v>
      </c>
      <c r="N202">
        <v>3.9000000953674316</v>
      </c>
      <c r="O202">
        <v>-2.2000000476837158</v>
      </c>
      <c r="P202">
        <v>-64</v>
      </c>
      <c r="Q202">
        <v>54.7</v>
      </c>
      <c r="R202">
        <v>12.200000000000001</v>
      </c>
      <c r="S202">
        <v>348</v>
      </c>
      <c r="T202">
        <v>0</v>
      </c>
      <c r="U202">
        <v>3846</v>
      </c>
      <c r="V202">
        <v>11.72</v>
      </c>
      <c r="W202">
        <v>317</v>
      </c>
      <c r="X202">
        <v>1683</v>
      </c>
      <c r="Y202">
        <v>970</v>
      </c>
      <c r="Z202">
        <v>1091</v>
      </c>
      <c r="AA202">
        <v>669</v>
      </c>
      <c r="AB202">
        <v>1678</v>
      </c>
      <c r="AC202">
        <v>12.34375</v>
      </c>
      <c r="AD202">
        <v>0</v>
      </c>
      <c r="AE202">
        <v>0</v>
      </c>
      <c r="AF202">
        <v>3</v>
      </c>
      <c r="AG202">
        <v>4.7</v>
      </c>
      <c r="AH202">
        <v>1</v>
      </c>
      <c r="AI202">
        <v>20.75</v>
      </c>
      <c r="AJ202">
        <v>1.3</v>
      </c>
      <c r="AK202">
        <v>0.5</v>
      </c>
      <c r="AL202">
        <v>1.3</v>
      </c>
      <c r="AM202">
        <v>57.5</v>
      </c>
      <c r="AN202">
        <v>276.10000000000002</v>
      </c>
      <c r="AO202">
        <v>47.5</v>
      </c>
      <c r="AP202">
        <v>18.600000000000001</v>
      </c>
      <c r="AQ202">
        <v>116</v>
      </c>
      <c r="AR202">
        <v>137</v>
      </c>
      <c r="AS202">
        <v>944</v>
      </c>
      <c r="AT202">
        <v>2.8330000000000002</v>
      </c>
      <c r="AU202">
        <v>8800</v>
      </c>
      <c r="AV202" s="48">
        <v>10640.324214792299</v>
      </c>
      <c r="AW202" s="48">
        <v>10072.434607645875</v>
      </c>
      <c r="AX202">
        <v>1</v>
      </c>
      <c r="AY202">
        <v>122.55829620361328</v>
      </c>
      <c r="AZ202">
        <v>0</v>
      </c>
      <c r="BA202">
        <v>0</v>
      </c>
      <c r="BB202">
        <v>0</v>
      </c>
      <c r="BC202">
        <v>0</v>
      </c>
      <c r="BD202">
        <v>1</v>
      </c>
      <c r="BE202">
        <v>84.076431274414063</v>
      </c>
      <c r="BF202">
        <v>100</v>
      </c>
      <c r="BG202">
        <v>917.91046142578125</v>
      </c>
      <c r="BH202">
        <v>12147.9560546875</v>
      </c>
      <c r="BI202">
        <v>14432.1865234375</v>
      </c>
      <c r="BJ202">
        <v>3.0033133029937744</v>
      </c>
      <c r="BK202">
        <v>14.023153305053711</v>
      </c>
      <c r="BL202">
        <v>30.909090042114258</v>
      </c>
      <c r="BM202">
        <v>-13.793103218078613</v>
      </c>
      <c r="BN202">
        <v>273</v>
      </c>
      <c r="BO202">
        <v>0.34944965839385989</v>
      </c>
      <c r="BP202">
        <v>21002.333984375</v>
      </c>
      <c r="BQ202">
        <v>45.666454315185547</v>
      </c>
      <c r="BS202">
        <v>0.59052819013595581</v>
      </c>
      <c r="BT202">
        <v>0.23387253284454346</v>
      </c>
      <c r="BU202">
        <v>1.1693626642227173</v>
      </c>
      <c r="BV202">
        <v>97.251998901367188</v>
      </c>
      <c r="BW202">
        <v>328.59091186523438</v>
      </c>
      <c r="BX202">
        <v>0</v>
      </c>
      <c r="BY202">
        <v>1</v>
      </c>
      <c r="BZ202">
        <v>8298.5078125</v>
      </c>
      <c r="CA202">
        <v>6985.07470703125</v>
      </c>
      <c r="CB202">
        <v>0.9744688868522644</v>
      </c>
      <c r="CC202">
        <v>8.8871564865112305</v>
      </c>
      <c r="CD202">
        <v>88</v>
      </c>
      <c r="CE202">
        <v>8.7719297409057617</v>
      </c>
      <c r="CF202">
        <v>10.087718963623047</v>
      </c>
      <c r="CG202">
        <v>0</v>
      </c>
      <c r="CH202">
        <v>2.8508772850036621</v>
      </c>
      <c r="CI202">
        <v>12308.96875</v>
      </c>
      <c r="CJ202" s="48">
        <v>496</v>
      </c>
      <c r="CK202" s="25">
        <f>ABS(J202-'PO_valitsin (FI)'!$D$8)</f>
        <v>5.5999984741210938</v>
      </c>
      <c r="CR202" s="67">
        <f>ABS(Q202-'PO_valitsin (FI)'!$E$8)</f>
        <v>33.100000000000009</v>
      </c>
      <c r="EN202" s="7">
        <f>ABS(BO202-'PO_valitsin (FI)'!$F$8)</f>
        <v>8.7672734260559104E-2</v>
      </c>
      <c r="EO202" s="7">
        <f>ABS(BP202-'PO_valitsin (FI)'!$G$8)</f>
        <v>2072.0625</v>
      </c>
      <c r="ES202" s="7">
        <f>ABS(BT202-'PO_valitsin (FI)'!$H$8)</f>
        <v>4.5708641409873962E-2</v>
      </c>
      <c r="FI202" s="7">
        <f>ABS(CJ202-'PO_valitsin (FI)'!$J$8)</f>
        <v>1435</v>
      </c>
      <c r="FJ202" s="3">
        <f>IF($B202='PO_valitsin (FI)'!$C$8,100000,PO!CK202/PO!J$297*'PO_valitsin (FI)'!D$5)</f>
        <v>0.25630596092344216</v>
      </c>
      <c r="FQ202" s="3">
        <f>IF($B202='PO_valitsin (FI)'!$C$8,100000,PO!CR202/PO!Q$297*'PO_valitsin (FI)'!E$5)</f>
        <v>0.1565504043900266</v>
      </c>
      <c r="HM202" s="3">
        <f>IF($B202='PO_valitsin (FI)'!$C$8,100000,PO!EN202/PO!BO$297*'PO_valitsin (FI)'!F$5)</f>
        <v>7.2684606455633996E-3</v>
      </c>
      <c r="HN202" s="3">
        <f>IF($B202='PO_valitsin (FI)'!$C$8,100000,PO!EO202/PO!BP$297*'PO_valitsin (FI)'!G$5)</f>
        <v>7.3289664268938348E-2</v>
      </c>
      <c r="HR202" s="3">
        <f>IF($B202='PO_valitsin (FI)'!$C$8,100000,PO!ES202/PO!BT$297*'PO_valitsin (FI)'!H$5)</f>
        <v>6.8249211314132061E-3</v>
      </c>
      <c r="IF202" s="3">
        <f>IF($B202='PO_valitsin (FI)'!$C$8,100000,PO!FG202/PO!CH$297*'PO_valitsin (FI)'!I$5)</f>
        <v>0</v>
      </c>
      <c r="IH202" s="3">
        <f>IF($B202='PO_valitsin (FI)'!$C$8,100000,PO!FI202/PO!CJ$297*'PO_valitsin (FI)'!J$5)</f>
        <v>0.13990739316124301</v>
      </c>
      <c r="II202" s="49">
        <f t="shared" si="12"/>
        <v>0.64014682452062677</v>
      </c>
      <c r="IJ202" s="13">
        <f t="shared" si="13"/>
        <v>105</v>
      </c>
      <c r="IK202" s="14">
        <f t="shared" si="15"/>
        <v>1.9999999999999994E-8</v>
      </c>
      <c r="IL202" s="68" t="str">
        <f t="shared" si="14"/>
        <v>Pyhäjärvi</v>
      </c>
    </row>
    <row r="203" spans="1:246" x14ac:dyDescent="0.2">
      <c r="A203">
        <v>2019</v>
      </c>
      <c r="B203" t="s">
        <v>606</v>
      </c>
      <c r="C203" t="s">
        <v>607</v>
      </c>
      <c r="D203" t="s">
        <v>165</v>
      </c>
      <c r="E203" t="s">
        <v>166</v>
      </c>
      <c r="F203" t="s">
        <v>101</v>
      </c>
      <c r="G203" t="s">
        <v>102</v>
      </c>
      <c r="H203" t="s">
        <v>103</v>
      </c>
      <c r="I203" t="s">
        <v>104</v>
      </c>
      <c r="J203">
        <v>41.799999237060547</v>
      </c>
      <c r="K203">
        <v>810.66998291015625</v>
      </c>
      <c r="L203">
        <v>172.69999694824219</v>
      </c>
      <c r="M203">
        <v>1578</v>
      </c>
      <c r="N203">
        <v>1.8999999761581421</v>
      </c>
      <c r="O203">
        <v>1.2999999523162842</v>
      </c>
      <c r="P203">
        <v>3</v>
      </c>
      <c r="Q203">
        <v>56.900000000000006</v>
      </c>
      <c r="R203">
        <v>10.9</v>
      </c>
      <c r="S203">
        <v>173</v>
      </c>
      <c r="T203">
        <v>0</v>
      </c>
      <c r="U203">
        <v>3023.4</v>
      </c>
      <c r="V203">
        <v>11.72</v>
      </c>
      <c r="W203">
        <v>851</v>
      </c>
      <c r="X203">
        <v>596</v>
      </c>
      <c r="Y203">
        <v>553</v>
      </c>
      <c r="Z203">
        <v>389</v>
      </c>
      <c r="AA203">
        <v>534</v>
      </c>
      <c r="AB203">
        <v>838</v>
      </c>
      <c r="AC203">
        <v>13.803921699523926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19.75</v>
      </c>
      <c r="AJ203">
        <v>1.05</v>
      </c>
      <c r="AK203">
        <v>0.6</v>
      </c>
      <c r="AL203">
        <v>1.2</v>
      </c>
      <c r="AM203">
        <v>55.7</v>
      </c>
      <c r="AN203">
        <v>291.8</v>
      </c>
      <c r="AO203">
        <v>49.6</v>
      </c>
      <c r="AP203">
        <v>18</v>
      </c>
      <c r="AQ203">
        <v>111</v>
      </c>
      <c r="AR203">
        <v>128</v>
      </c>
      <c r="AS203">
        <v>869</v>
      </c>
      <c r="AT203">
        <v>1.833</v>
      </c>
      <c r="AU203">
        <v>9391</v>
      </c>
      <c r="AV203" s="48">
        <v>9474.1200828157343</v>
      </c>
      <c r="AW203" s="48">
        <v>8788.7323943661977</v>
      </c>
      <c r="AX203">
        <v>0</v>
      </c>
      <c r="AY203">
        <v>109.88068389892578</v>
      </c>
      <c r="AZ203">
        <v>0</v>
      </c>
      <c r="BA203">
        <v>0</v>
      </c>
      <c r="BB203">
        <v>0</v>
      </c>
      <c r="BC203">
        <v>0</v>
      </c>
      <c r="BD203">
        <v>1</v>
      </c>
      <c r="BE203">
        <v>89.333335876464844</v>
      </c>
      <c r="BF203">
        <v>100</v>
      </c>
      <c r="BG203">
        <v>274.80917358398438</v>
      </c>
      <c r="BH203">
        <v>9470.0341796875</v>
      </c>
      <c r="BI203">
        <v>11183.1376953125</v>
      </c>
      <c r="BJ203">
        <v>4.6240177154541016</v>
      </c>
      <c r="BK203">
        <v>13.996686935424805</v>
      </c>
      <c r="BL203">
        <v>25.862068176269531</v>
      </c>
      <c r="BM203">
        <v>-14.814814567565918</v>
      </c>
      <c r="BN203">
        <v>268</v>
      </c>
      <c r="BO203">
        <v>1.3111736655235291</v>
      </c>
      <c r="BP203">
        <v>19073.267578125</v>
      </c>
      <c r="BQ203">
        <v>53.733856201171875</v>
      </c>
      <c r="BS203">
        <v>0.54245883226394653</v>
      </c>
      <c r="BT203">
        <v>0</v>
      </c>
      <c r="BU203">
        <v>1.9011406898498535</v>
      </c>
      <c r="BV203">
        <v>177.43980407714844</v>
      </c>
      <c r="BW203">
        <v>284.53738403320313</v>
      </c>
      <c r="BX203">
        <v>0</v>
      </c>
      <c r="BY203">
        <v>0</v>
      </c>
      <c r="BZ203">
        <v>6229.0078125</v>
      </c>
      <c r="CA203">
        <v>5274.80908203125</v>
      </c>
      <c r="CB203">
        <v>1.4575412273406982</v>
      </c>
      <c r="CC203">
        <v>14.385297775268555</v>
      </c>
      <c r="CD203">
        <v>82.608695983886719</v>
      </c>
      <c r="CE203">
        <v>7.9295153617858887</v>
      </c>
      <c r="CF203">
        <v>1.7621145248413086</v>
      </c>
      <c r="CG203">
        <v>0</v>
      </c>
      <c r="CH203">
        <v>5.726872444152832</v>
      </c>
      <c r="CI203">
        <v>10458.7578125</v>
      </c>
      <c r="CJ203" s="48">
        <v>245</v>
      </c>
      <c r="CK203" s="25">
        <f>ABS(J203-'PO_valitsin (FI)'!$D$8)</f>
        <v>2.4000015258789063</v>
      </c>
      <c r="CR203" s="67">
        <f>ABS(Q203-'PO_valitsin (FI)'!$E$8)</f>
        <v>30.900000000000006</v>
      </c>
      <c r="EN203" s="7">
        <f>ABS(BO203-'PO_valitsin (FI)'!$F$8)</f>
        <v>1.0493967413902283</v>
      </c>
      <c r="EO203" s="7">
        <f>ABS(BP203-'PO_valitsin (FI)'!$G$8)</f>
        <v>4001.12890625</v>
      </c>
      <c r="ES203" s="7">
        <f>ABS(BT203-'PO_valitsin (FI)'!$H$8)</f>
        <v>0.18816389143466949</v>
      </c>
      <c r="FI203" s="7">
        <f>ABS(CJ203-'PO_valitsin (FI)'!$J$8)</f>
        <v>1686</v>
      </c>
      <c r="FJ203" s="3">
        <f>IF($B203='PO_valitsin (FI)'!$C$8,100000,PO!CK203/PO!J$297*'PO_valitsin (FI)'!D$5)</f>
        <v>0.109845511592691</v>
      </c>
      <c r="FQ203" s="3">
        <f>IF($B203='PO_valitsin (FI)'!$C$8,100000,PO!CR203/PO!Q$297*'PO_valitsin (FI)'!E$5)</f>
        <v>0.14614524156047798</v>
      </c>
      <c r="HM203" s="3">
        <f>IF($B203='PO_valitsin (FI)'!$C$8,100000,PO!EN203/PO!BO$297*'PO_valitsin (FI)'!F$5)</f>
        <v>8.6999669631710019E-2</v>
      </c>
      <c r="HN203" s="3">
        <f>IF($B203='PO_valitsin (FI)'!$C$8,100000,PO!EO203/PO!BP$297*'PO_valitsin (FI)'!G$5)</f>
        <v>0.14152150055116919</v>
      </c>
      <c r="HR203" s="3">
        <f>IF($B203='PO_valitsin (FI)'!$C$8,100000,PO!ES203/PO!BT$297*'PO_valitsin (FI)'!H$5)</f>
        <v>2.8095425267748234E-2</v>
      </c>
      <c r="IF203" s="3">
        <f>IF($B203='PO_valitsin (FI)'!$C$8,100000,PO!FG203/PO!CH$297*'PO_valitsin (FI)'!I$5)</f>
        <v>0</v>
      </c>
      <c r="IH203" s="3">
        <f>IF($B203='PO_valitsin (FI)'!$C$8,100000,PO!FI203/PO!CJ$297*'PO_valitsin (FI)'!J$5)</f>
        <v>0.1643789999093071</v>
      </c>
      <c r="II203" s="49">
        <f t="shared" si="12"/>
        <v>0.67698636861310357</v>
      </c>
      <c r="IJ203" s="13">
        <f t="shared" si="13"/>
        <v>114</v>
      </c>
      <c r="IK203" s="14">
        <f t="shared" si="15"/>
        <v>2.0099999999999995E-8</v>
      </c>
      <c r="IL203" s="68" t="str">
        <f t="shared" si="14"/>
        <v>Pyhäntä</v>
      </c>
    </row>
    <row r="204" spans="1:246" x14ac:dyDescent="0.2">
      <c r="A204">
        <v>2019</v>
      </c>
      <c r="B204" t="s">
        <v>608</v>
      </c>
      <c r="C204" t="s">
        <v>609</v>
      </c>
      <c r="D204" t="s">
        <v>420</v>
      </c>
      <c r="E204" t="s">
        <v>421</v>
      </c>
      <c r="F204" t="s">
        <v>125</v>
      </c>
      <c r="G204" t="s">
        <v>126</v>
      </c>
      <c r="H204" t="s">
        <v>103</v>
      </c>
      <c r="I204" t="s">
        <v>104</v>
      </c>
      <c r="J204">
        <v>47.299999237060547</v>
      </c>
      <c r="K204">
        <v>143.52999877929688</v>
      </c>
      <c r="L204">
        <v>131.19999694824219</v>
      </c>
      <c r="M204">
        <v>2004</v>
      </c>
      <c r="N204">
        <v>14</v>
      </c>
      <c r="O204">
        <v>-1.2000000476837158</v>
      </c>
      <c r="P204">
        <v>-11</v>
      </c>
      <c r="Q204">
        <v>42.6</v>
      </c>
      <c r="R204">
        <v>6.6000000000000005</v>
      </c>
      <c r="S204">
        <v>56</v>
      </c>
      <c r="T204">
        <v>0</v>
      </c>
      <c r="U204">
        <v>4172.2</v>
      </c>
      <c r="V204">
        <v>12.51</v>
      </c>
      <c r="W204">
        <v>1268</v>
      </c>
      <c r="X204">
        <v>585</v>
      </c>
      <c r="Y204">
        <v>1024</v>
      </c>
      <c r="Z204">
        <v>264</v>
      </c>
      <c r="AA204">
        <v>1177</v>
      </c>
      <c r="AB204">
        <v>1434</v>
      </c>
      <c r="AC204">
        <v>15.89707088470459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21.75</v>
      </c>
      <c r="AJ204">
        <v>1.8</v>
      </c>
      <c r="AK204">
        <v>0.7</v>
      </c>
      <c r="AL204">
        <v>1.8</v>
      </c>
      <c r="AM204">
        <v>52</v>
      </c>
      <c r="AN204">
        <v>298.3</v>
      </c>
      <c r="AO204">
        <v>46.1</v>
      </c>
      <c r="AP204">
        <v>21.8</v>
      </c>
      <c r="AQ204">
        <v>121</v>
      </c>
      <c r="AR204">
        <v>52</v>
      </c>
      <c r="AS204">
        <v>481</v>
      </c>
      <c r="AT204">
        <v>2.1669999999999998</v>
      </c>
      <c r="AU204">
        <v>6722</v>
      </c>
      <c r="AV204" s="48">
        <v>10590.038314176245</v>
      </c>
      <c r="AW204" s="48">
        <v>10533.834586466166</v>
      </c>
      <c r="AX204">
        <v>0</v>
      </c>
      <c r="AY204">
        <v>71.428260803222656</v>
      </c>
      <c r="AZ204">
        <v>0</v>
      </c>
      <c r="BA204">
        <v>0</v>
      </c>
      <c r="BB204">
        <v>0</v>
      </c>
      <c r="BC204">
        <v>0</v>
      </c>
      <c r="BD204">
        <v>1</v>
      </c>
      <c r="BE204">
        <v>90.196075439453125</v>
      </c>
      <c r="BF204">
        <v>100</v>
      </c>
      <c r="BG204">
        <v>10.204081535339355</v>
      </c>
      <c r="BH204">
        <v>11145.9970703125</v>
      </c>
      <c r="BI204">
        <v>13520.408203125</v>
      </c>
      <c r="BJ204">
        <v>2.5429141521453857</v>
      </c>
      <c r="BK204">
        <v>10.804283142089844</v>
      </c>
      <c r="BL204">
        <v>29.629629135131836</v>
      </c>
      <c r="BM204">
        <v>-25</v>
      </c>
      <c r="BN204">
        <v>49.666667938232422</v>
      </c>
      <c r="BO204">
        <v>-0.86765465736389158</v>
      </c>
      <c r="BP204">
        <v>24519.939453125</v>
      </c>
      <c r="BQ204">
        <v>29.156267166137695</v>
      </c>
      <c r="BS204">
        <v>0.73702597618103027</v>
      </c>
      <c r="BT204">
        <v>0.34930139780044556</v>
      </c>
      <c r="BU204">
        <v>2.0459082126617432</v>
      </c>
      <c r="BV204">
        <v>64.870262145996094</v>
      </c>
      <c r="BW204">
        <v>192.61477661132813</v>
      </c>
      <c r="BX204">
        <v>0</v>
      </c>
      <c r="BY204">
        <v>0</v>
      </c>
      <c r="BZ204">
        <v>7030.6123046875</v>
      </c>
      <c r="CA204">
        <v>5795.91845703125</v>
      </c>
      <c r="CB204">
        <v>0.89820361137390137</v>
      </c>
      <c r="CC204">
        <v>6.1377243995666504</v>
      </c>
      <c r="CD204">
        <v>44.444442749023438</v>
      </c>
      <c r="CE204">
        <v>6.5040650367736816</v>
      </c>
      <c r="CF204">
        <v>10.569106101989746</v>
      </c>
      <c r="CG204">
        <v>0</v>
      </c>
      <c r="CH204">
        <v>0.81300812959671021</v>
      </c>
      <c r="CI204">
        <v>11456.3154296875</v>
      </c>
      <c r="CJ204" s="48">
        <v>131</v>
      </c>
      <c r="CK204" s="25">
        <f>ABS(J204-'PO_valitsin (FI)'!$D$8)</f>
        <v>3.0999984741210938</v>
      </c>
      <c r="CR204" s="67">
        <f>ABS(Q204-'PO_valitsin (FI)'!$E$8)</f>
        <v>45.20000000000001</v>
      </c>
      <c r="EN204" s="7">
        <f>ABS(BO204-'PO_valitsin (FI)'!$F$8)</f>
        <v>1.1294315814971925</v>
      </c>
      <c r="EO204" s="7">
        <f>ABS(BP204-'PO_valitsin (FI)'!$G$8)</f>
        <v>1445.54296875</v>
      </c>
      <c r="ES204" s="7">
        <f>ABS(BT204-'PO_valitsin (FI)'!$H$8)</f>
        <v>0.16113750636577606</v>
      </c>
      <c r="FI204" s="7">
        <f>ABS(CJ204-'PO_valitsin (FI)'!$J$8)</f>
        <v>1800</v>
      </c>
      <c r="FJ204" s="3">
        <f>IF($B204='PO_valitsin (FI)'!$C$8,100000,PO!CK204/PO!J$297*'PO_valitsin (FI)'!D$5)</f>
        <v>0.14188362576215055</v>
      </c>
      <c r="FQ204" s="3">
        <f>IF($B204='PO_valitsin (FI)'!$C$8,100000,PO!CR204/PO!Q$297*'PO_valitsin (FI)'!E$5)</f>
        <v>0.21377879995254384</v>
      </c>
      <c r="HM204" s="3">
        <f>IF($B204='PO_valitsin (FI)'!$C$8,100000,PO!EN204/PO!BO$297*'PO_valitsin (FI)'!F$5)</f>
        <v>9.3634914790855561E-2</v>
      </c>
      <c r="HN204" s="3">
        <f>IF($B204='PO_valitsin (FI)'!$C$8,100000,PO!EO204/PO!BP$297*'PO_valitsin (FI)'!G$5)</f>
        <v>5.1129422431037651E-2</v>
      </c>
      <c r="HR204" s="3">
        <f>IF($B204='PO_valitsin (FI)'!$C$8,100000,PO!ES204/PO!BT$297*'PO_valitsin (FI)'!H$5)</f>
        <v>2.4060018813454546E-2</v>
      </c>
      <c r="IF204" s="3">
        <f>IF($B204='PO_valitsin (FI)'!$C$8,100000,PO!FG204/PO!CH$297*'PO_valitsin (FI)'!I$5)</f>
        <v>0</v>
      </c>
      <c r="IH204" s="3">
        <f>IF($B204='PO_valitsin (FI)'!$C$8,100000,PO!FI204/PO!CJ$297*'PO_valitsin (FI)'!J$5)</f>
        <v>0.17549359420922467</v>
      </c>
      <c r="II204" s="49">
        <f t="shared" si="12"/>
        <v>0.69998039615926688</v>
      </c>
      <c r="IJ204" s="13">
        <f t="shared" si="13"/>
        <v>122</v>
      </c>
      <c r="IK204" s="14">
        <f t="shared" si="15"/>
        <v>2.0199999999999996E-8</v>
      </c>
      <c r="IL204" s="68" t="str">
        <f t="shared" si="14"/>
        <v>Pyhäranta</v>
      </c>
    </row>
    <row r="205" spans="1:246" x14ac:dyDescent="0.2">
      <c r="A205">
        <v>2019</v>
      </c>
      <c r="B205" t="s">
        <v>610</v>
      </c>
      <c r="C205" t="s">
        <v>611</v>
      </c>
      <c r="D205" t="s">
        <v>232</v>
      </c>
      <c r="E205" t="s">
        <v>233</v>
      </c>
      <c r="F205" t="s">
        <v>87</v>
      </c>
      <c r="G205" t="s">
        <v>88</v>
      </c>
      <c r="H205" t="s">
        <v>103</v>
      </c>
      <c r="I205" t="s">
        <v>104</v>
      </c>
      <c r="J205">
        <v>47.900001525878906</v>
      </c>
      <c r="K205">
        <v>560.719970703125</v>
      </c>
      <c r="L205">
        <v>150.60000610351563</v>
      </c>
      <c r="M205">
        <v>6435</v>
      </c>
      <c r="N205">
        <v>11.5</v>
      </c>
      <c r="O205">
        <v>-1</v>
      </c>
      <c r="P205">
        <v>0</v>
      </c>
      <c r="Q205">
        <v>56.300000000000004</v>
      </c>
      <c r="R205">
        <v>7.9</v>
      </c>
      <c r="S205">
        <v>243</v>
      </c>
      <c r="T205">
        <v>0</v>
      </c>
      <c r="U205">
        <v>3635.1</v>
      </c>
      <c r="V205">
        <v>13.28</v>
      </c>
      <c r="W205">
        <v>1318</v>
      </c>
      <c r="X205">
        <v>729</v>
      </c>
      <c r="Y205">
        <v>744</v>
      </c>
      <c r="Z205">
        <v>714</v>
      </c>
      <c r="AA205">
        <v>631</v>
      </c>
      <c r="AB205">
        <v>1696</v>
      </c>
      <c r="AC205">
        <v>14.680672645568848</v>
      </c>
      <c r="AD205">
        <v>0</v>
      </c>
      <c r="AE205">
        <v>0</v>
      </c>
      <c r="AF205">
        <v>2.1</v>
      </c>
      <c r="AG205">
        <v>2.7</v>
      </c>
      <c r="AH205">
        <v>0</v>
      </c>
      <c r="AI205">
        <v>21.5</v>
      </c>
      <c r="AJ205">
        <v>1.1000000000000001</v>
      </c>
      <c r="AK205">
        <v>0.48</v>
      </c>
      <c r="AL205">
        <v>1.1000000000000001</v>
      </c>
      <c r="AM205">
        <v>73.099999999999994</v>
      </c>
      <c r="AN205">
        <v>323</v>
      </c>
      <c r="AO205">
        <v>45.6</v>
      </c>
      <c r="AP205">
        <v>24.5</v>
      </c>
      <c r="AQ205">
        <v>84</v>
      </c>
      <c r="AR205">
        <v>57</v>
      </c>
      <c r="AS205">
        <v>248</v>
      </c>
      <c r="AT205">
        <v>3.6669999999999998</v>
      </c>
      <c r="AU205">
        <v>6795</v>
      </c>
      <c r="AV205" s="48">
        <v>9695.2686447473934</v>
      </c>
      <c r="AW205" s="48">
        <v>9860.9539207760718</v>
      </c>
      <c r="AX205">
        <v>1</v>
      </c>
      <c r="AY205">
        <v>32.563785552978516</v>
      </c>
      <c r="AZ205">
        <v>0</v>
      </c>
      <c r="BA205">
        <v>0</v>
      </c>
      <c r="BB205">
        <v>0</v>
      </c>
      <c r="BC205">
        <v>0</v>
      </c>
      <c r="BD205">
        <v>1</v>
      </c>
      <c r="BE205">
        <v>82.142860412597656</v>
      </c>
      <c r="BF205">
        <v>95.726493835449219</v>
      </c>
      <c r="BG205">
        <v>1087.378662109375</v>
      </c>
      <c r="BH205">
        <v>12258.775390625</v>
      </c>
      <c r="BI205">
        <v>13378.8447265625</v>
      </c>
      <c r="BJ205">
        <v>3.5101630687713623</v>
      </c>
      <c r="BK205">
        <v>3.0921361446380615</v>
      </c>
      <c r="BL205">
        <v>27.388534545898438</v>
      </c>
      <c r="BM205">
        <v>-25.333333969116211</v>
      </c>
      <c r="BN205">
        <v>118.14286041259766</v>
      </c>
      <c r="BO205">
        <v>-0.79025753140449528</v>
      </c>
      <c r="BP205">
        <v>22250.259765625</v>
      </c>
      <c r="BQ205">
        <v>41.012577056884766</v>
      </c>
      <c r="BS205">
        <v>0.66371405124664307</v>
      </c>
      <c r="BT205">
        <v>0.43512043356895447</v>
      </c>
      <c r="BU205">
        <v>2.5485625267028809</v>
      </c>
      <c r="BV205">
        <v>95.260292053222656</v>
      </c>
      <c r="BW205">
        <v>335.042724609375</v>
      </c>
      <c r="BX205">
        <v>0</v>
      </c>
      <c r="BY205">
        <v>1</v>
      </c>
      <c r="BZ205">
        <v>9779.935546875</v>
      </c>
      <c r="CA205">
        <v>8961.1650390625</v>
      </c>
      <c r="CB205">
        <v>0.87024086713790894</v>
      </c>
      <c r="CC205">
        <v>9.013209342956543</v>
      </c>
      <c r="CD205">
        <v>96.428573608398438</v>
      </c>
      <c r="CE205">
        <v>9.3103446960449219</v>
      </c>
      <c r="CF205">
        <v>27.068965911865234</v>
      </c>
      <c r="CG205">
        <v>0</v>
      </c>
      <c r="CH205">
        <v>1.3793103694915771</v>
      </c>
      <c r="CI205">
        <v>10907.39453125</v>
      </c>
      <c r="CJ205" s="48">
        <v>630</v>
      </c>
      <c r="CK205" s="25">
        <f>ABS(J205-'PO_valitsin (FI)'!$D$8)</f>
        <v>3.7000007629394531</v>
      </c>
      <c r="CR205" s="67">
        <f>ABS(Q205-'PO_valitsin (FI)'!$E$8)</f>
        <v>31.500000000000007</v>
      </c>
      <c r="EN205" s="7">
        <f>ABS(BO205-'PO_valitsin (FI)'!$F$8)</f>
        <v>1.0520344555377961</v>
      </c>
      <c r="EO205" s="7">
        <f>ABS(BP205-'PO_valitsin (FI)'!$G$8)</f>
        <v>824.13671875</v>
      </c>
      <c r="ES205" s="7">
        <f>ABS(BT205-'PO_valitsin (FI)'!$H$8)</f>
        <v>0.24695654213428497</v>
      </c>
      <c r="FI205" s="7">
        <f>ABS(CJ205-'PO_valitsin (FI)'!$J$8)</f>
        <v>1301</v>
      </c>
      <c r="FJ205" s="3">
        <f>IF($B205='PO_valitsin (FI)'!$C$8,100000,PO!CK205/PO!J$297*'PO_valitsin (FI)'!D$5)</f>
        <v>0.16934509095763711</v>
      </c>
      <c r="FQ205" s="3">
        <f>IF($B205='PO_valitsin (FI)'!$C$8,100000,PO!CR205/PO!Q$297*'PO_valitsin (FI)'!E$5)</f>
        <v>0.14898301324126398</v>
      </c>
      <c r="HM205" s="3">
        <f>IF($B205='PO_valitsin (FI)'!$C$8,100000,PO!EN205/PO!BO$297*'PO_valitsin (FI)'!F$5)</f>
        <v>8.7218347897393661E-2</v>
      </c>
      <c r="HN205" s="3">
        <f>IF($B205='PO_valitsin (FI)'!$C$8,100000,PO!EO205/PO!BP$297*'PO_valitsin (FI)'!G$5)</f>
        <v>2.9150039358799253E-2</v>
      </c>
      <c r="HR205" s="3">
        <f>IF($B205='PO_valitsin (FI)'!$C$8,100000,PO!ES205/PO!BT$297*'PO_valitsin (FI)'!H$5)</f>
        <v>3.687396673725956E-2</v>
      </c>
      <c r="IF205" s="3">
        <f>IF($B205='PO_valitsin (FI)'!$C$8,100000,PO!FG205/PO!CH$297*'PO_valitsin (FI)'!I$5)</f>
        <v>0</v>
      </c>
      <c r="IH205" s="3">
        <f>IF($B205='PO_valitsin (FI)'!$C$8,100000,PO!FI205/PO!CJ$297*'PO_valitsin (FI)'!J$5)</f>
        <v>0.12684287003677849</v>
      </c>
      <c r="II205" s="49">
        <f t="shared" si="12"/>
        <v>0.59841334852913208</v>
      </c>
      <c r="IJ205" s="13">
        <f t="shared" si="13"/>
        <v>96</v>
      </c>
      <c r="IK205" s="14">
        <f t="shared" si="15"/>
        <v>2.0299999999999996E-8</v>
      </c>
      <c r="IL205" s="68" t="str">
        <f t="shared" si="14"/>
        <v>Pälkäne</v>
      </c>
    </row>
    <row r="206" spans="1:246" x14ac:dyDescent="0.2">
      <c r="A206">
        <v>2019</v>
      </c>
      <c r="B206" t="s">
        <v>612</v>
      </c>
      <c r="C206" t="s">
        <v>613</v>
      </c>
      <c r="D206" t="s">
        <v>123</v>
      </c>
      <c r="E206" t="s">
        <v>124</v>
      </c>
      <c r="F206" t="s">
        <v>125</v>
      </c>
      <c r="G206" t="s">
        <v>126</v>
      </c>
      <c r="H206" t="s">
        <v>103</v>
      </c>
      <c r="I206" t="s">
        <v>104</v>
      </c>
      <c r="J206">
        <v>44.400001525878906</v>
      </c>
      <c r="K206">
        <v>750.08001708984375</v>
      </c>
      <c r="L206">
        <v>143.19999694824219</v>
      </c>
      <c r="M206">
        <v>8276</v>
      </c>
      <c r="N206">
        <v>11</v>
      </c>
      <c r="O206">
        <v>-0.69999998807907104</v>
      </c>
      <c r="P206">
        <v>-69</v>
      </c>
      <c r="Q206">
        <v>51.7</v>
      </c>
      <c r="R206">
        <v>7.9</v>
      </c>
      <c r="S206">
        <v>336</v>
      </c>
      <c r="T206">
        <v>0</v>
      </c>
      <c r="U206">
        <v>3340.9</v>
      </c>
      <c r="V206">
        <v>12.51</v>
      </c>
      <c r="W206">
        <v>495</v>
      </c>
      <c r="X206">
        <v>505</v>
      </c>
      <c r="Y206">
        <v>306</v>
      </c>
      <c r="Z206">
        <v>762</v>
      </c>
      <c r="AA206">
        <v>465</v>
      </c>
      <c r="AB206">
        <v>1709</v>
      </c>
      <c r="AC206">
        <v>16.404668807983398</v>
      </c>
      <c r="AD206">
        <v>0</v>
      </c>
      <c r="AE206">
        <v>0</v>
      </c>
      <c r="AF206">
        <v>0</v>
      </c>
      <c r="AG206">
        <v>8.1999999999999993</v>
      </c>
      <c r="AH206">
        <v>0</v>
      </c>
      <c r="AI206">
        <v>21.25</v>
      </c>
      <c r="AJ206">
        <v>1.05</v>
      </c>
      <c r="AK206">
        <v>0.5</v>
      </c>
      <c r="AL206">
        <v>1.1000000000000001</v>
      </c>
      <c r="AM206">
        <v>61.4</v>
      </c>
      <c r="AN206">
        <v>293.5</v>
      </c>
      <c r="AO206">
        <v>45</v>
      </c>
      <c r="AP206">
        <v>20.8</v>
      </c>
      <c r="AQ206">
        <v>56</v>
      </c>
      <c r="AR206">
        <v>37</v>
      </c>
      <c r="AS206">
        <v>508</v>
      </c>
      <c r="AT206">
        <v>2.8330000000000002</v>
      </c>
      <c r="AU206">
        <v>3971</v>
      </c>
      <c r="AV206" s="48">
        <v>9305.4435483870966</v>
      </c>
      <c r="AW206" s="48">
        <v>9758.8794397198599</v>
      </c>
      <c r="AX206">
        <v>0</v>
      </c>
      <c r="AY206">
        <v>35.160739898681641</v>
      </c>
      <c r="AZ206">
        <v>0</v>
      </c>
      <c r="BA206">
        <v>0</v>
      </c>
      <c r="BB206">
        <v>0</v>
      </c>
      <c r="BC206">
        <v>0</v>
      </c>
      <c r="BD206">
        <v>1</v>
      </c>
      <c r="BE206">
        <v>96.142433166503906</v>
      </c>
      <c r="BF206">
        <v>63.227016448974609</v>
      </c>
      <c r="BG206">
        <v>463.95562744140625</v>
      </c>
      <c r="BH206">
        <v>7760.99267578125</v>
      </c>
      <c r="BI206">
        <v>11903.400390625</v>
      </c>
      <c r="BJ206">
        <v>4.013702392578125</v>
      </c>
      <c r="BK206">
        <v>24.061254501342773</v>
      </c>
      <c r="BL206">
        <v>28.654970169067383</v>
      </c>
      <c r="BM206">
        <v>-16.260162353515625</v>
      </c>
      <c r="BN206">
        <v>330.66665649414063</v>
      </c>
      <c r="BO206">
        <v>0.34827834367752075</v>
      </c>
      <c r="BP206">
        <v>21478.748046875</v>
      </c>
      <c r="BQ206">
        <v>43.251461029052734</v>
      </c>
      <c r="BS206">
        <v>0.70251327753067017</v>
      </c>
      <c r="BT206">
        <v>0.61623972654342651</v>
      </c>
      <c r="BU206">
        <v>3.6370227336883545</v>
      </c>
      <c r="BV206">
        <v>89.89849853515625</v>
      </c>
      <c r="BW206">
        <v>182.33445739746094</v>
      </c>
      <c r="BX206">
        <v>0</v>
      </c>
      <c r="BY206">
        <v>1</v>
      </c>
      <c r="BZ206">
        <v>7308.6875</v>
      </c>
      <c r="CA206">
        <v>4765.24951171875</v>
      </c>
      <c r="CB206">
        <v>1.2445626258850098</v>
      </c>
      <c r="CC206">
        <v>10.669405937194824</v>
      </c>
      <c r="CD206">
        <v>105.82524108886719</v>
      </c>
      <c r="CE206">
        <v>12.344281196594238</v>
      </c>
      <c r="CF206">
        <v>13.70328426361084</v>
      </c>
      <c r="CG206">
        <v>0.45300114154815674</v>
      </c>
      <c r="CH206">
        <v>1.1325027942657471</v>
      </c>
      <c r="CI206">
        <v>10625.2099609375</v>
      </c>
      <c r="CJ206" s="48">
        <v>996</v>
      </c>
      <c r="CK206" s="25">
        <f>ABS(J206-'PO_valitsin (FI)'!$D$8)</f>
        <v>0.20000076293945313</v>
      </c>
      <c r="CR206" s="67">
        <f>ABS(Q206-'PO_valitsin (FI)'!$E$8)</f>
        <v>36.100000000000009</v>
      </c>
      <c r="EN206" s="7">
        <f>ABS(BO206-'PO_valitsin (FI)'!$F$8)</f>
        <v>8.6501419544219971E-2</v>
      </c>
      <c r="EO206" s="7">
        <f>ABS(BP206-'PO_valitsin (FI)'!$G$8)</f>
        <v>1595.6484375</v>
      </c>
      <c r="ES206" s="7">
        <f>ABS(BT206-'PO_valitsin (FI)'!$H$8)</f>
        <v>0.42807583510875702</v>
      </c>
      <c r="FI206" s="7">
        <f>ABS(CJ206-'PO_valitsin (FI)'!$J$8)</f>
        <v>935</v>
      </c>
      <c r="FJ206" s="3">
        <f>IF($B206='PO_valitsin (FI)'!$C$8,100000,PO!CK206/PO!J$297*'PO_valitsin (FI)'!D$5)</f>
        <v>9.1538217318288539E-3</v>
      </c>
      <c r="FQ206" s="3">
        <f>IF($B206='PO_valitsin (FI)'!$C$8,100000,PO!CR206/PO!Q$297*'PO_valitsin (FI)'!E$5)</f>
        <v>0.17073926279395649</v>
      </c>
      <c r="HM206" s="3">
        <f>IF($B206='PO_valitsin (FI)'!$C$8,100000,PO!EN206/PO!BO$297*'PO_valitsin (FI)'!F$5)</f>
        <v>7.171353432116878E-3</v>
      </c>
      <c r="HN206" s="3">
        <f>IF($B206='PO_valitsin (FI)'!$C$8,100000,PO!EO206/PO!BP$297*'PO_valitsin (FI)'!G$5)</f>
        <v>5.6438711803158001E-2</v>
      </c>
      <c r="HR206" s="3">
        <f>IF($B206='PO_valitsin (FI)'!$C$8,100000,PO!ES206/PO!BT$297*'PO_valitsin (FI)'!H$5)</f>
        <v>6.3917537751406267E-2</v>
      </c>
      <c r="IF206" s="3">
        <f>IF($B206='PO_valitsin (FI)'!$C$8,100000,PO!FG206/PO!CH$297*'PO_valitsin (FI)'!I$5)</f>
        <v>0</v>
      </c>
      <c r="IH206" s="3">
        <f>IF($B206='PO_valitsin (FI)'!$C$8,100000,PO!FI206/PO!CJ$297*'PO_valitsin (FI)'!J$5)</f>
        <v>9.1159172547569486E-2</v>
      </c>
      <c r="II206" s="49">
        <f t="shared" si="12"/>
        <v>0.39857988046003606</v>
      </c>
      <c r="IJ206" s="13">
        <f t="shared" si="13"/>
        <v>35</v>
      </c>
      <c r="IK206" s="14">
        <f t="shared" si="15"/>
        <v>2.0399999999999997E-8</v>
      </c>
      <c r="IL206" s="68" t="str">
        <f t="shared" si="14"/>
        <v>Pöytyä</v>
      </c>
    </row>
    <row r="207" spans="1:246" x14ac:dyDescent="0.2">
      <c r="A207">
        <v>2019</v>
      </c>
      <c r="B207" t="s">
        <v>602</v>
      </c>
      <c r="C207" t="s">
        <v>614</v>
      </c>
      <c r="D207" t="s">
        <v>602</v>
      </c>
      <c r="E207" t="s">
        <v>603</v>
      </c>
      <c r="F207" t="s">
        <v>101</v>
      </c>
      <c r="G207" t="s">
        <v>102</v>
      </c>
      <c r="H207" t="s">
        <v>143</v>
      </c>
      <c r="I207" t="s">
        <v>144</v>
      </c>
      <c r="J207">
        <v>43.400001525878906</v>
      </c>
      <c r="K207">
        <v>1015.4299926757813</v>
      </c>
      <c r="L207">
        <v>168.69999694824219</v>
      </c>
      <c r="M207">
        <v>24679</v>
      </c>
      <c r="N207">
        <v>24.299999237060547</v>
      </c>
      <c r="O207">
        <v>-0.5</v>
      </c>
      <c r="P207">
        <v>-201</v>
      </c>
      <c r="Q207">
        <v>87.300000000000011</v>
      </c>
      <c r="R207">
        <v>9.8000000000000007</v>
      </c>
      <c r="S207">
        <v>333</v>
      </c>
      <c r="T207">
        <v>1</v>
      </c>
      <c r="U207">
        <v>3759.4</v>
      </c>
      <c r="V207">
        <v>11.72</v>
      </c>
      <c r="W207">
        <v>259</v>
      </c>
      <c r="X207">
        <v>93</v>
      </c>
      <c r="Y207">
        <v>196</v>
      </c>
      <c r="Z207">
        <v>291</v>
      </c>
      <c r="AA207">
        <v>0</v>
      </c>
      <c r="AB207">
        <v>1029</v>
      </c>
      <c r="AC207">
        <v>16.434579849243164</v>
      </c>
      <c r="AD207">
        <v>0</v>
      </c>
      <c r="AE207">
        <v>1.3</v>
      </c>
      <c r="AF207">
        <v>1.3</v>
      </c>
      <c r="AG207">
        <v>4.2</v>
      </c>
      <c r="AH207">
        <v>0</v>
      </c>
      <c r="AI207">
        <v>21</v>
      </c>
      <c r="AJ207">
        <v>1</v>
      </c>
      <c r="AK207">
        <v>0.5</v>
      </c>
      <c r="AL207">
        <v>1</v>
      </c>
      <c r="AM207">
        <v>53.2</v>
      </c>
      <c r="AN207">
        <v>318.60000000000002</v>
      </c>
      <c r="AO207">
        <v>49.2</v>
      </c>
      <c r="AP207">
        <v>22.5</v>
      </c>
      <c r="AQ207">
        <v>91</v>
      </c>
      <c r="AR207">
        <v>59</v>
      </c>
      <c r="AS207">
        <v>761</v>
      </c>
      <c r="AT207">
        <v>2.8330000000000002</v>
      </c>
      <c r="AU207">
        <v>6000</v>
      </c>
      <c r="AV207" s="48">
        <v>8573.5270115880521</v>
      </c>
      <c r="AW207" s="48">
        <v>9257.4791564492407</v>
      </c>
      <c r="AX207">
        <v>1</v>
      </c>
      <c r="AY207">
        <v>59.514663696289063</v>
      </c>
      <c r="AZ207">
        <v>0</v>
      </c>
      <c r="BA207">
        <v>0</v>
      </c>
      <c r="BB207">
        <v>0</v>
      </c>
      <c r="BC207">
        <v>1</v>
      </c>
      <c r="BD207">
        <v>1</v>
      </c>
      <c r="BE207">
        <v>86.643440246582031</v>
      </c>
      <c r="BF207">
        <v>77.56756591796875</v>
      </c>
      <c r="BG207">
        <v>426.7320556640625</v>
      </c>
      <c r="BH207">
        <v>12082.6279296875</v>
      </c>
      <c r="BI207">
        <v>15439.810546875</v>
      </c>
      <c r="BJ207">
        <v>3.5159122943878174</v>
      </c>
      <c r="BK207">
        <v>-3.5542013645172119</v>
      </c>
      <c r="BL207">
        <v>25.153373718261719</v>
      </c>
      <c r="BM207">
        <v>-16.216217041015625</v>
      </c>
      <c r="BN207">
        <v>210.33332824707031</v>
      </c>
      <c r="BO207">
        <v>0.51865835189819331</v>
      </c>
      <c r="BP207">
        <v>22485.37109375</v>
      </c>
      <c r="BQ207">
        <v>38.596977233886719</v>
      </c>
      <c r="BS207">
        <v>0.5804935097694397</v>
      </c>
      <c r="BT207">
        <v>6.4832448959350586E-2</v>
      </c>
      <c r="BU207">
        <v>3.067385196685791</v>
      </c>
      <c r="BV207">
        <v>116.61737060546875</v>
      </c>
      <c r="BW207">
        <v>405.00021362304688</v>
      </c>
      <c r="BX207">
        <v>0</v>
      </c>
      <c r="BY207">
        <v>4</v>
      </c>
      <c r="BZ207">
        <v>8213.9794921875</v>
      </c>
      <c r="CA207">
        <v>6427.95849609375</v>
      </c>
      <c r="CB207">
        <v>1.2561286687850952</v>
      </c>
      <c r="CC207">
        <v>11.451031684875488</v>
      </c>
      <c r="CD207">
        <v>78.06451416015625</v>
      </c>
      <c r="CE207">
        <v>8.3864116668701172</v>
      </c>
      <c r="CF207">
        <v>18.542108535766602</v>
      </c>
      <c r="CG207">
        <v>0.49539986252784729</v>
      </c>
      <c r="CH207">
        <v>1.8046709299087524</v>
      </c>
      <c r="CI207">
        <v>8719.8876953125</v>
      </c>
      <c r="CJ207" s="48">
        <v>3077</v>
      </c>
      <c r="CK207" s="25">
        <f>ABS(J207-'PO_valitsin (FI)'!$D$8)</f>
        <v>0.79999923706054688</v>
      </c>
      <c r="CR207" s="67">
        <f>ABS(Q207-'PO_valitsin (FI)'!$E$8)</f>
        <v>0.5</v>
      </c>
      <c r="EN207" s="7">
        <f>ABS(BO207-'PO_valitsin (FI)'!$F$8)</f>
        <v>0.25688142776489253</v>
      </c>
      <c r="EO207" s="7">
        <f>ABS(BP207-'PO_valitsin (FI)'!$G$8)</f>
        <v>589.025390625</v>
      </c>
      <c r="ES207" s="7">
        <f>ABS(BT207-'PO_valitsin (FI)'!$H$8)</f>
        <v>0.12333144247531891</v>
      </c>
      <c r="FI207" s="7">
        <f>ABS(CJ207-'PO_valitsin (FI)'!$J$8)</f>
        <v>1146</v>
      </c>
      <c r="FJ207" s="3">
        <f>IF($B207='PO_valitsin (FI)'!$C$8,100000,PO!CK207/PO!J$297*'PO_valitsin (FI)'!D$5)</f>
        <v>3.6615112332687792E-2</v>
      </c>
      <c r="FQ207" s="3">
        <f>IF($B207='PO_valitsin (FI)'!$C$8,100000,PO!CR207/PO!Q$297*'PO_valitsin (FI)'!E$5)</f>
        <v>2.3648097339883166E-3</v>
      </c>
      <c r="HM207" s="3">
        <f>IF($B207='PO_valitsin (FI)'!$C$8,100000,PO!EN207/PO!BO$297*'PO_valitsin (FI)'!F$5)</f>
        <v>2.1296615920934223E-2</v>
      </c>
      <c r="HN207" s="3">
        <f>IF($B207='PO_valitsin (FI)'!$C$8,100000,PO!EO207/PO!BP$297*'PO_valitsin (FI)'!G$5)</f>
        <v>2.0834059361040758E-2</v>
      </c>
      <c r="HR207" s="3">
        <f>IF($B207='PO_valitsin (FI)'!$C$8,100000,PO!ES207/PO!BT$297*'PO_valitsin (FI)'!H$5)</f>
        <v>1.8415059865149408E-2</v>
      </c>
      <c r="IF207" s="3">
        <f>IF($B207='PO_valitsin (FI)'!$C$8,100000,PO!FG207/PO!CH$297*'PO_valitsin (FI)'!I$5)</f>
        <v>0</v>
      </c>
      <c r="IH207" s="3">
        <f>IF($B207='PO_valitsin (FI)'!$C$8,100000,PO!FI207/PO!CJ$297*'PO_valitsin (FI)'!J$5)</f>
        <v>0.11173092164653971</v>
      </c>
      <c r="II207" s="49">
        <f t="shared" si="12"/>
        <v>0.21125659936034022</v>
      </c>
      <c r="IJ207" s="13">
        <f t="shared" si="13"/>
        <v>6</v>
      </c>
      <c r="IK207" s="14">
        <f t="shared" si="15"/>
        <v>2.0499999999999998E-8</v>
      </c>
      <c r="IL207" s="68" t="str">
        <f t="shared" si="14"/>
        <v>Raahe</v>
      </c>
    </row>
    <row r="208" spans="1:246" x14ac:dyDescent="0.2">
      <c r="A208">
        <v>2019</v>
      </c>
      <c r="B208" t="s">
        <v>191</v>
      </c>
      <c r="C208" t="s">
        <v>615</v>
      </c>
      <c r="D208" t="s">
        <v>191</v>
      </c>
      <c r="E208" t="s">
        <v>192</v>
      </c>
      <c r="F208" t="s">
        <v>119</v>
      </c>
      <c r="G208" t="s">
        <v>120</v>
      </c>
      <c r="H208" t="s">
        <v>89</v>
      </c>
      <c r="I208" t="s">
        <v>90</v>
      </c>
      <c r="J208">
        <v>46.5</v>
      </c>
      <c r="K208">
        <v>1148.300048828125</v>
      </c>
      <c r="L208">
        <v>139.5</v>
      </c>
      <c r="M208">
        <v>27536</v>
      </c>
      <c r="N208">
        <v>24</v>
      </c>
      <c r="O208">
        <v>-0.20000000298023224</v>
      </c>
      <c r="P208">
        <v>-19</v>
      </c>
      <c r="Q208">
        <v>77.2</v>
      </c>
      <c r="R208">
        <v>8.8000000000000007</v>
      </c>
      <c r="S208">
        <v>484</v>
      </c>
      <c r="T208">
        <v>0</v>
      </c>
      <c r="U208">
        <v>4143.5</v>
      </c>
      <c r="V208">
        <v>16.3</v>
      </c>
      <c r="W208">
        <v>2501</v>
      </c>
      <c r="X208">
        <v>194</v>
      </c>
      <c r="Y208">
        <v>1103</v>
      </c>
      <c r="Z208">
        <v>829</v>
      </c>
      <c r="AA208">
        <v>576</v>
      </c>
      <c r="AB208">
        <v>3066</v>
      </c>
      <c r="AC208">
        <v>15.14438533782959</v>
      </c>
      <c r="AD208">
        <v>0</v>
      </c>
      <c r="AE208">
        <v>0.4</v>
      </c>
      <c r="AF208">
        <v>1.2</v>
      </c>
      <c r="AG208">
        <v>4.0999999999999996</v>
      </c>
      <c r="AH208">
        <v>0</v>
      </c>
      <c r="AI208">
        <v>22</v>
      </c>
      <c r="AJ208">
        <v>1.35</v>
      </c>
      <c r="AK208">
        <v>0.41</v>
      </c>
      <c r="AL208">
        <v>1.8</v>
      </c>
      <c r="AM208">
        <v>78</v>
      </c>
      <c r="AN208">
        <v>336.6</v>
      </c>
      <c r="AO208">
        <v>39.1</v>
      </c>
      <c r="AP208">
        <v>29.1</v>
      </c>
      <c r="AQ208">
        <v>94</v>
      </c>
      <c r="AR208">
        <v>66</v>
      </c>
      <c r="AS208">
        <v>544</v>
      </c>
      <c r="AT208">
        <v>4.6669999999999998</v>
      </c>
      <c r="AU208">
        <v>7690</v>
      </c>
      <c r="AV208" s="48">
        <v>11966.850828729283</v>
      </c>
      <c r="AW208" s="48">
        <v>11863.775901765157</v>
      </c>
      <c r="AX208">
        <v>1</v>
      </c>
      <c r="AY208">
        <v>72.657302856445313</v>
      </c>
      <c r="AZ208">
        <v>0</v>
      </c>
      <c r="BA208">
        <v>1</v>
      </c>
      <c r="BB208">
        <v>0</v>
      </c>
      <c r="BC208">
        <v>1</v>
      </c>
      <c r="BD208">
        <v>1</v>
      </c>
      <c r="BE208">
        <v>92.902069091796875</v>
      </c>
      <c r="BF208">
        <v>94.322036743164063</v>
      </c>
      <c r="BG208">
        <v>1359.1549072265625</v>
      </c>
      <c r="BH208">
        <v>12527.0859375</v>
      </c>
      <c r="BI208">
        <v>13776.6337890625</v>
      </c>
      <c r="BJ208">
        <v>4.0223708152770996</v>
      </c>
      <c r="BK208">
        <v>-3.2306301593780518</v>
      </c>
      <c r="BL208">
        <v>27.931488037109375</v>
      </c>
      <c r="BM208">
        <v>-7.5268816947937012</v>
      </c>
      <c r="BN208">
        <v>137</v>
      </c>
      <c r="BO208">
        <v>-0.50005724132061002</v>
      </c>
      <c r="BP208">
        <v>23604.416015625</v>
      </c>
      <c r="BQ208">
        <v>32.325607299804688</v>
      </c>
      <c r="BS208">
        <v>0.63469642400741577</v>
      </c>
      <c r="BT208">
        <v>64.562751770019531</v>
      </c>
      <c r="BU208">
        <v>4.739250659942627</v>
      </c>
      <c r="BV208">
        <v>112.50726318359375</v>
      </c>
      <c r="BW208">
        <v>332.21963500976563</v>
      </c>
      <c r="BX208">
        <v>0</v>
      </c>
      <c r="BY208">
        <v>4</v>
      </c>
      <c r="BZ208">
        <v>10745.7744140625</v>
      </c>
      <c r="CA208">
        <v>9771.126953125</v>
      </c>
      <c r="CB208">
        <v>0.93695527315139771</v>
      </c>
      <c r="CC208">
        <v>8.6359672546386719</v>
      </c>
      <c r="CD208">
        <v>88.372093200683594</v>
      </c>
      <c r="CE208">
        <v>9.5878887176513672</v>
      </c>
      <c r="CF208">
        <v>12.405383110046387</v>
      </c>
      <c r="CG208">
        <v>0.25231286883354187</v>
      </c>
      <c r="CH208">
        <v>1.4297729730606079</v>
      </c>
      <c r="CI208">
        <v>12064.9931640625</v>
      </c>
      <c r="CJ208" s="48">
        <v>2609</v>
      </c>
      <c r="CK208" s="25">
        <f>ABS(J208-'PO_valitsin (FI)'!$D$8)</f>
        <v>2.2999992370605469</v>
      </c>
      <c r="CR208" s="67">
        <f>ABS(Q208-'PO_valitsin (FI)'!$E$8)</f>
        <v>10.600000000000009</v>
      </c>
      <c r="EN208" s="7">
        <f>ABS(BO208-'PO_valitsin (FI)'!$F$8)</f>
        <v>0.76183416545391081</v>
      </c>
      <c r="EO208" s="7">
        <f>ABS(BP208-'PO_valitsin (FI)'!$G$8)</f>
        <v>530.01953125</v>
      </c>
      <c r="ES208" s="7">
        <f>ABS(BT208-'PO_valitsin (FI)'!$H$8)</f>
        <v>64.374587878584862</v>
      </c>
      <c r="FI208" s="7">
        <f>ABS(CJ208-'PO_valitsin (FI)'!$J$8)</f>
        <v>678</v>
      </c>
      <c r="FJ208" s="3">
        <f>IF($B208='PO_valitsin (FI)'!$C$8,100000,PO!CK208/PO!J$297*'PO_valitsin (FI)'!D$5)</f>
        <v>0.10526851342946275</v>
      </c>
      <c r="FQ208" s="3">
        <f>IF($B208='PO_valitsin (FI)'!$C$8,100000,PO!CR208/PO!Q$297*'PO_valitsin (FI)'!E$5)</f>
        <v>5.0133966360552347E-2</v>
      </c>
      <c r="HM208" s="3">
        <f>IF($B208='PO_valitsin (FI)'!$C$8,100000,PO!EN208/PO!BO$297*'PO_valitsin (FI)'!F$5)</f>
        <v>6.3159449705202722E-2</v>
      </c>
      <c r="HN208" s="3">
        <f>IF($B208='PO_valitsin (FI)'!$C$8,100000,PO!EO208/PO!BP$297*'PO_valitsin (FI)'!G$5)</f>
        <v>1.8746998944912417E-2</v>
      </c>
      <c r="HR208" s="3">
        <f>IF($B208='PO_valitsin (FI)'!$C$8,100000,PO!ES208/PO!BT$297*'PO_valitsin (FI)'!H$5)</f>
        <v>9.6120005230271772</v>
      </c>
      <c r="IF208" s="3">
        <f>IF($B208='PO_valitsin (FI)'!$C$8,100000,PO!FG208/PO!CH$297*'PO_valitsin (FI)'!I$5)</f>
        <v>0</v>
      </c>
      <c r="IH208" s="3">
        <f>IF($B208='PO_valitsin (FI)'!$C$8,100000,PO!FI208/PO!CJ$297*'PO_valitsin (FI)'!J$5)</f>
        <v>6.6102587152141304E-2</v>
      </c>
      <c r="II208" s="49">
        <f t="shared" si="12"/>
        <v>9.9154120592194488</v>
      </c>
      <c r="IJ208" s="13">
        <f t="shared" si="13"/>
        <v>282</v>
      </c>
      <c r="IK208" s="14">
        <f t="shared" si="15"/>
        <v>2.0599999999999999E-8</v>
      </c>
      <c r="IL208" s="68" t="str">
        <f t="shared" si="14"/>
        <v>Raasepori</v>
      </c>
    </row>
    <row r="209" spans="1:246" x14ac:dyDescent="0.2">
      <c r="A209">
        <v>2019</v>
      </c>
      <c r="B209" t="s">
        <v>616</v>
      </c>
      <c r="C209" t="s">
        <v>617</v>
      </c>
      <c r="D209" t="s">
        <v>298</v>
      </c>
      <c r="E209" t="s">
        <v>299</v>
      </c>
      <c r="F209" t="s">
        <v>125</v>
      </c>
      <c r="G209" t="s">
        <v>126</v>
      </c>
      <c r="H209" t="s">
        <v>143</v>
      </c>
      <c r="I209" t="s">
        <v>144</v>
      </c>
      <c r="J209">
        <v>44.200000762939453</v>
      </c>
      <c r="K209">
        <v>48.759998321533203</v>
      </c>
      <c r="L209">
        <v>124.80000305175781</v>
      </c>
      <c r="M209">
        <v>24056</v>
      </c>
      <c r="N209">
        <v>493.39999389648438</v>
      </c>
      <c r="O209">
        <v>-0.5</v>
      </c>
      <c r="P209">
        <v>-111</v>
      </c>
      <c r="Q209">
        <v>99.2</v>
      </c>
      <c r="R209">
        <v>7.8000000000000007</v>
      </c>
      <c r="S209">
        <v>34</v>
      </c>
      <c r="T209">
        <v>0</v>
      </c>
      <c r="U209">
        <v>4119.6000000000004</v>
      </c>
      <c r="V209">
        <v>12.51</v>
      </c>
      <c r="W209">
        <v>627</v>
      </c>
      <c r="X209">
        <v>21</v>
      </c>
      <c r="Y209">
        <v>581</v>
      </c>
      <c r="Z209">
        <v>56</v>
      </c>
      <c r="AA209">
        <v>415</v>
      </c>
      <c r="AB209">
        <v>1561</v>
      </c>
      <c r="AC209">
        <v>18.040624618530273</v>
      </c>
      <c r="AD209">
        <v>0.8</v>
      </c>
      <c r="AE209">
        <v>1.7</v>
      </c>
      <c r="AF209">
        <v>1.8</v>
      </c>
      <c r="AG209">
        <v>3.9</v>
      </c>
      <c r="AH209">
        <v>0</v>
      </c>
      <c r="AI209">
        <v>19.75</v>
      </c>
      <c r="AJ209">
        <v>1.25</v>
      </c>
      <c r="AK209">
        <v>0.45</v>
      </c>
      <c r="AL209">
        <v>0.93</v>
      </c>
      <c r="AM209">
        <v>80.099999999999994</v>
      </c>
      <c r="AN209">
        <v>358.6</v>
      </c>
      <c r="AO209">
        <v>43.1</v>
      </c>
      <c r="AP209">
        <v>30</v>
      </c>
      <c r="AQ209">
        <v>21</v>
      </c>
      <c r="AR209">
        <v>13</v>
      </c>
      <c r="AS209">
        <v>406</v>
      </c>
      <c r="AT209">
        <v>5</v>
      </c>
      <c r="AU209">
        <v>4109</v>
      </c>
      <c r="AV209" s="48">
        <v>8505.8396226415098</v>
      </c>
      <c r="AW209" s="48">
        <v>8395.5551111111108</v>
      </c>
      <c r="AX209">
        <v>1</v>
      </c>
      <c r="AY209">
        <v>6.518427848815918</v>
      </c>
      <c r="AZ209">
        <v>0</v>
      </c>
      <c r="BA209">
        <v>0</v>
      </c>
      <c r="BB209">
        <v>0</v>
      </c>
      <c r="BC209">
        <v>0</v>
      </c>
      <c r="BD209">
        <v>1</v>
      </c>
      <c r="BE209">
        <v>89.10638427734375</v>
      </c>
      <c r="BF209">
        <v>84.108802795410156</v>
      </c>
      <c r="BG209">
        <v>782.5494384765625</v>
      </c>
      <c r="BH209">
        <v>10506.634765625</v>
      </c>
      <c r="BI209">
        <v>12888.626953125</v>
      </c>
      <c r="BJ209">
        <v>4.8847150802612305</v>
      </c>
      <c r="BK209">
        <v>0.73009878396987915</v>
      </c>
      <c r="BL209">
        <v>27.699529647827148</v>
      </c>
      <c r="BM209">
        <v>-1.9083969593048096</v>
      </c>
      <c r="BN209">
        <v>222.30000305175781</v>
      </c>
      <c r="BO209">
        <v>-0.84548664018511777</v>
      </c>
      <c r="BP209">
        <v>25549.232421875</v>
      </c>
      <c r="BQ209">
        <v>22.303949356079102</v>
      </c>
      <c r="BS209">
        <v>0.64499503374099731</v>
      </c>
      <c r="BT209">
        <v>1.3759560585021973</v>
      </c>
      <c r="BU209">
        <v>8.272364616394043</v>
      </c>
      <c r="BV209">
        <v>82.515792846679688</v>
      </c>
      <c r="BW209">
        <v>500.95611572265625</v>
      </c>
      <c r="BX209">
        <v>0</v>
      </c>
      <c r="BY209">
        <v>2</v>
      </c>
      <c r="BZ209">
        <v>10323.7900390625</v>
      </c>
      <c r="CA209">
        <v>8415.814453125</v>
      </c>
      <c r="CB209">
        <v>1.068340539932251</v>
      </c>
      <c r="CC209">
        <v>8.2931489944458008</v>
      </c>
      <c r="CD209">
        <v>88.715950012207031</v>
      </c>
      <c r="CE209">
        <v>11.428571701049805</v>
      </c>
      <c r="CF209">
        <v>15.839598655700684</v>
      </c>
      <c r="CG209">
        <v>0.85213035345077515</v>
      </c>
      <c r="CH209">
        <v>2.0050125122070313</v>
      </c>
      <c r="CI209">
        <v>9280.3837890625</v>
      </c>
      <c r="CJ209" s="48">
        <v>2240</v>
      </c>
      <c r="CK209" s="25">
        <f>ABS(J209-'PO_valitsin (FI)'!$D$8)</f>
        <v>0</v>
      </c>
      <c r="CR209" s="67">
        <f>ABS(Q209-'PO_valitsin (FI)'!$E$8)</f>
        <v>11.399999999999991</v>
      </c>
      <c r="EN209" s="7">
        <f>ABS(BO209-'PO_valitsin (FI)'!$F$8)</f>
        <v>1.1072635643184185</v>
      </c>
      <c r="EO209" s="7">
        <f>ABS(BP209-'PO_valitsin (FI)'!$G$8)</f>
        <v>2474.8359375</v>
      </c>
      <c r="ES209" s="7">
        <f>ABS(BT209-'PO_valitsin (FI)'!$H$8)</f>
        <v>1.1877921670675278</v>
      </c>
      <c r="FI209" s="7">
        <f>ABS(CJ209-'PO_valitsin (FI)'!$J$8)</f>
        <v>309</v>
      </c>
      <c r="FJ209" s="3">
        <f>IF($B209='PO_valitsin (FI)'!$C$8,100000,PO!CK209/PO!J$297*'PO_valitsin (FI)'!D$5)</f>
        <v>0</v>
      </c>
      <c r="FQ209" s="3">
        <f>IF($B209='PO_valitsin (FI)'!$C$8,100000,PO!CR209/PO!Q$297*'PO_valitsin (FI)'!E$5)</f>
        <v>5.3917661934933574E-2</v>
      </c>
      <c r="HM209" s="3">
        <f>IF($B209='PO_valitsin (FI)'!$C$8,100000,PO!EN209/PO!BO$297*'PO_valitsin (FI)'!F$5)</f>
        <v>9.1797087308764846E-2</v>
      </c>
      <c r="HN209" s="3">
        <f>IF($B209='PO_valitsin (FI)'!$C$8,100000,PO!EO209/PO!BP$297*'PO_valitsin (FI)'!G$5)</f>
        <v>8.7535918911750152E-2</v>
      </c>
      <c r="HR209" s="3">
        <f>IF($B209='PO_valitsin (FI)'!$C$8,100000,PO!ES209/PO!BT$297*'PO_valitsin (FI)'!H$5)</f>
        <v>0.17735350714219816</v>
      </c>
      <c r="IF209" s="3">
        <f>IF($B209='PO_valitsin (FI)'!$C$8,100000,PO!FG209/PO!CH$297*'PO_valitsin (FI)'!I$5)</f>
        <v>0</v>
      </c>
      <c r="IH209" s="3">
        <f>IF($B209='PO_valitsin (FI)'!$C$8,100000,PO!FI209/PO!CJ$297*'PO_valitsin (FI)'!J$5)</f>
        <v>3.0126400339250237E-2</v>
      </c>
      <c r="II209" s="49">
        <f t="shared" si="12"/>
        <v>0.44073059633689698</v>
      </c>
      <c r="IJ209" s="13">
        <f t="shared" si="13"/>
        <v>41</v>
      </c>
      <c r="IK209" s="14">
        <f t="shared" si="15"/>
        <v>2.07E-8</v>
      </c>
      <c r="IL209" s="68" t="str">
        <f t="shared" si="14"/>
        <v>Raisio</v>
      </c>
    </row>
    <row r="210" spans="1:246" x14ac:dyDescent="0.2">
      <c r="A210">
        <v>2019</v>
      </c>
      <c r="B210" t="s">
        <v>618</v>
      </c>
      <c r="C210" t="s">
        <v>619</v>
      </c>
      <c r="D210" t="s">
        <v>129</v>
      </c>
      <c r="E210" t="s">
        <v>130</v>
      </c>
      <c r="F210" t="s">
        <v>131</v>
      </c>
      <c r="G210" t="s">
        <v>132</v>
      </c>
      <c r="H210" t="s">
        <v>103</v>
      </c>
      <c r="I210" t="s">
        <v>104</v>
      </c>
      <c r="J210">
        <v>51.400001525878906</v>
      </c>
      <c r="K210">
        <v>559.19000244140625</v>
      </c>
      <c r="L210">
        <v>181.10000610351563</v>
      </c>
      <c r="M210">
        <v>3431</v>
      </c>
      <c r="N210">
        <v>6.0999999046325684</v>
      </c>
      <c r="O210">
        <v>-2.4000000953674316</v>
      </c>
      <c r="P210">
        <v>-42</v>
      </c>
      <c r="Q210">
        <v>39</v>
      </c>
      <c r="R210">
        <v>12.9</v>
      </c>
      <c r="S210">
        <v>220</v>
      </c>
      <c r="T210">
        <v>0</v>
      </c>
      <c r="U210">
        <v>3355.9</v>
      </c>
      <c r="V210">
        <v>11.04</v>
      </c>
      <c r="W210">
        <v>625</v>
      </c>
      <c r="X210">
        <v>1313</v>
      </c>
      <c r="Y210">
        <v>750</v>
      </c>
      <c r="Z210">
        <v>1202</v>
      </c>
      <c r="AA210">
        <v>701</v>
      </c>
      <c r="AB210">
        <v>2528</v>
      </c>
      <c r="AC210">
        <v>13.333333015441895</v>
      </c>
      <c r="AD210">
        <v>0</v>
      </c>
      <c r="AE210">
        <v>2.7</v>
      </c>
      <c r="AF210">
        <v>0</v>
      </c>
      <c r="AG210">
        <v>3.3</v>
      </c>
      <c r="AH210">
        <v>0</v>
      </c>
      <c r="AI210">
        <v>21.5</v>
      </c>
      <c r="AJ210">
        <v>1</v>
      </c>
      <c r="AK210">
        <v>0.45</v>
      </c>
      <c r="AL210">
        <v>1</v>
      </c>
      <c r="AM210">
        <v>63.4</v>
      </c>
      <c r="AN210">
        <v>297.3</v>
      </c>
      <c r="AO210">
        <v>47.5</v>
      </c>
      <c r="AP210">
        <v>20.8</v>
      </c>
      <c r="AQ210">
        <v>68</v>
      </c>
      <c r="AR210">
        <v>39</v>
      </c>
      <c r="AS210">
        <v>874</v>
      </c>
      <c r="AT210">
        <v>1.833</v>
      </c>
      <c r="AU210">
        <v>13250</v>
      </c>
      <c r="AV210" s="48">
        <v>12937.984496124031</v>
      </c>
      <c r="AW210" s="48">
        <v>12682.170542635658</v>
      </c>
      <c r="AX210">
        <v>0</v>
      </c>
      <c r="AY210">
        <v>97.715446472167969</v>
      </c>
      <c r="AZ210">
        <v>0</v>
      </c>
      <c r="BA210">
        <v>0</v>
      </c>
      <c r="BB210">
        <v>0</v>
      </c>
      <c r="BC210">
        <v>0</v>
      </c>
      <c r="BD210">
        <v>1</v>
      </c>
      <c r="BE210">
        <v>79.069770812988281</v>
      </c>
      <c r="BF210">
        <v>100</v>
      </c>
      <c r="BG210">
        <v>542.2535400390625</v>
      </c>
      <c r="BH210">
        <v>13840.138671875</v>
      </c>
      <c r="BI210">
        <v>15606.255859375</v>
      </c>
      <c r="BJ210">
        <v>2.6239581108093262</v>
      </c>
      <c r="BK210">
        <v>11.145678520202637</v>
      </c>
      <c r="BL210">
        <v>28.333333969116211</v>
      </c>
      <c r="BM210">
        <v>-54.545455932617188</v>
      </c>
      <c r="BN210">
        <v>144</v>
      </c>
      <c r="BO210">
        <v>-4.4913071632385257</v>
      </c>
      <c r="BP210">
        <v>20536.830078125</v>
      </c>
      <c r="BQ210">
        <v>51.058059692382813</v>
      </c>
      <c r="BS210">
        <v>0.66044884920120239</v>
      </c>
      <c r="BT210">
        <v>0.17487612366676331</v>
      </c>
      <c r="BU210">
        <v>3.118624210357666</v>
      </c>
      <c r="BV210">
        <v>127.65957641601563</v>
      </c>
      <c r="BW210">
        <v>279.51034545898438</v>
      </c>
      <c r="BX210">
        <v>0</v>
      </c>
      <c r="BY210">
        <v>1</v>
      </c>
      <c r="BZ210">
        <v>9894.3662109375</v>
      </c>
      <c r="CA210">
        <v>8774.6474609375</v>
      </c>
      <c r="CB210">
        <v>0.58292043209075928</v>
      </c>
      <c r="CC210">
        <v>7.0824832916259766</v>
      </c>
      <c r="CD210">
        <v>125</v>
      </c>
      <c r="CE210">
        <v>10.288065910339355</v>
      </c>
      <c r="CF210">
        <v>6.995884895324707</v>
      </c>
      <c r="CG210">
        <v>0</v>
      </c>
      <c r="CH210">
        <v>1.2345678806304932</v>
      </c>
      <c r="CI210">
        <v>12710.2060546875</v>
      </c>
      <c r="CJ210" s="48">
        <v>268</v>
      </c>
      <c r="CK210" s="25">
        <f>ABS(J210-'PO_valitsin (FI)'!$D$8)</f>
        <v>7.2000007629394531</v>
      </c>
      <c r="CR210" s="67">
        <f>ABS(Q210-'PO_valitsin (FI)'!$E$8)</f>
        <v>48.800000000000011</v>
      </c>
      <c r="EN210" s="7">
        <f>ABS(BO210-'PO_valitsin (FI)'!$F$8)</f>
        <v>4.7530840873718265</v>
      </c>
      <c r="EO210" s="7">
        <f>ABS(BP210-'PO_valitsin (FI)'!$G$8)</f>
        <v>2537.56640625</v>
      </c>
      <c r="ES210" s="7">
        <f>ABS(BT210-'PO_valitsin (FI)'!$H$8)</f>
        <v>1.3287767767906189E-2</v>
      </c>
      <c r="FI210" s="7">
        <f>ABS(CJ210-'PO_valitsin (FI)'!$J$8)</f>
        <v>1663</v>
      </c>
      <c r="FJ210" s="3">
        <f>IF($B210='PO_valitsin (FI)'!$C$8,100000,PO!CK210/PO!J$297*'PO_valitsin (FI)'!D$5)</f>
        <v>0.32953636018344534</v>
      </c>
      <c r="FQ210" s="3">
        <f>IF($B210='PO_valitsin (FI)'!$C$8,100000,PO!CR210/PO!Q$297*'PO_valitsin (FI)'!E$5)</f>
        <v>0.23080543003725973</v>
      </c>
      <c r="HM210" s="3">
        <f>IF($B210='PO_valitsin (FI)'!$C$8,100000,PO!EN210/PO!BO$297*'PO_valitsin (FI)'!F$5)</f>
        <v>0.39405186715680551</v>
      </c>
      <c r="HN210" s="3">
        <f>IF($B210='PO_valitsin (FI)'!$C$8,100000,PO!EO210/PO!BP$297*'PO_valitsin (FI)'!G$5)</f>
        <v>8.9754720224027473E-2</v>
      </c>
      <c r="HR210" s="3">
        <f>IF($B210='PO_valitsin (FI)'!$C$8,100000,PO!ES210/PO!BT$297*'PO_valitsin (FI)'!H$5)</f>
        <v>1.9840442470229242E-3</v>
      </c>
      <c r="IF210" s="3">
        <f>IF($B210='PO_valitsin (FI)'!$C$8,100000,PO!FG210/PO!CH$297*'PO_valitsin (FI)'!I$5)</f>
        <v>0</v>
      </c>
      <c r="IH210" s="3">
        <f>IF($B210='PO_valitsin (FI)'!$C$8,100000,PO!FI210/PO!CJ$297*'PO_valitsin (FI)'!J$5)</f>
        <v>0.16213658176107815</v>
      </c>
      <c r="II210" s="49">
        <f t="shared" si="12"/>
        <v>1.2082690244096392</v>
      </c>
      <c r="IJ210" s="13">
        <f t="shared" si="13"/>
        <v>223</v>
      </c>
      <c r="IK210" s="14">
        <f t="shared" si="15"/>
        <v>2.0800000000000001E-8</v>
      </c>
      <c r="IL210" s="68" t="str">
        <f t="shared" si="14"/>
        <v>Rantasalmi</v>
      </c>
    </row>
    <row r="211" spans="1:246" x14ac:dyDescent="0.2">
      <c r="A211">
        <v>2019</v>
      </c>
      <c r="B211" t="s">
        <v>620</v>
      </c>
      <c r="C211" t="s">
        <v>621</v>
      </c>
      <c r="D211" t="s">
        <v>622</v>
      </c>
      <c r="E211" t="s">
        <v>623</v>
      </c>
      <c r="F211" t="s">
        <v>137</v>
      </c>
      <c r="G211" t="s">
        <v>138</v>
      </c>
      <c r="H211" t="s">
        <v>103</v>
      </c>
      <c r="I211" t="s">
        <v>104</v>
      </c>
      <c r="J211">
        <v>46.400001525878906</v>
      </c>
      <c r="K211">
        <v>3453.610107421875</v>
      </c>
      <c r="L211">
        <v>212.19999694824219</v>
      </c>
      <c r="M211">
        <v>3783</v>
      </c>
      <c r="N211">
        <v>1.1000000238418579</v>
      </c>
      <c r="O211">
        <v>-2.9000000953674316</v>
      </c>
      <c r="P211">
        <v>-92</v>
      </c>
      <c r="Q211">
        <v>50.2</v>
      </c>
      <c r="R211">
        <v>14.5</v>
      </c>
      <c r="S211">
        <v>541</v>
      </c>
      <c r="T211">
        <v>0</v>
      </c>
      <c r="U211">
        <v>2583.1</v>
      </c>
      <c r="V211">
        <v>11.36</v>
      </c>
      <c r="W211">
        <v>1814</v>
      </c>
      <c r="X211">
        <v>948</v>
      </c>
      <c r="Y211">
        <v>474</v>
      </c>
      <c r="Z211">
        <v>821</v>
      </c>
      <c r="AA211">
        <v>465</v>
      </c>
      <c r="AB211">
        <v>2643</v>
      </c>
      <c r="AC211">
        <v>15.450819969177246</v>
      </c>
      <c r="AD211">
        <v>0</v>
      </c>
      <c r="AE211">
        <v>0</v>
      </c>
      <c r="AF211">
        <v>0</v>
      </c>
      <c r="AG211">
        <v>3.9</v>
      </c>
      <c r="AH211">
        <v>0</v>
      </c>
      <c r="AI211">
        <v>19.75</v>
      </c>
      <c r="AJ211">
        <v>1.1000000000000001</v>
      </c>
      <c r="AK211">
        <v>0.5</v>
      </c>
      <c r="AL211">
        <v>1.1499999999999999</v>
      </c>
      <c r="AM211">
        <v>62.2</v>
      </c>
      <c r="AN211">
        <v>277.60000000000002</v>
      </c>
      <c r="AO211">
        <v>47.5</v>
      </c>
      <c r="AP211">
        <v>17</v>
      </c>
      <c r="AQ211">
        <v>132</v>
      </c>
      <c r="AR211">
        <v>118</v>
      </c>
      <c r="AS211">
        <v>1171</v>
      </c>
      <c r="AT211">
        <v>3.3330000000000002</v>
      </c>
      <c r="AU211">
        <v>9554</v>
      </c>
      <c r="AV211" s="48">
        <v>11407.550822846079</v>
      </c>
      <c r="AW211" s="48">
        <v>11188.811188811189</v>
      </c>
      <c r="AX211">
        <v>0</v>
      </c>
      <c r="AY211">
        <v>73.319755554199219</v>
      </c>
      <c r="AZ211">
        <v>0</v>
      </c>
      <c r="BA211">
        <v>0</v>
      </c>
      <c r="BB211">
        <v>0</v>
      </c>
      <c r="BC211">
        <v>0</v>
      </c>
      <c r="BD211">
        <v>1</v>
      </c>
      <c r="BE211">
        <v>31.884057998657227</v>
      </c>
      <c r="BF211">
        <v>100</v>
      </c>
      <c r="BG211">
        <v>428.57144165039063</v>
      </c>
      <c r="BH211">
        <v>9046.1865234375</v>
      </c>
      <c r="BI211">
        <v>10646.4951171875</v>
      </c>
      <c r="BJ211">
        <v>3.5679090023040771</v>
      </c>
      <c r="BK211">
        <v>22.752735137939453</v>
      </c>
      <c r="BL211">
        <v>30.681818008422852</v>
      </c>
      <c r="BM211">
        <v>-16.363636016845703</v>
      </c>
      <c r="BN211">
        <v>174.33332824707031</v>
      </c>
      <c r="BO211">
        <v>-1.3731931328773499</v>
      </c>
      <c r="BP211">
        <v>18732.609375</v>
      </c>
      <c r="BQ211">
        <v>67.910606384277344</v>
      </c>
      <c r="BS211">
        <v>0.59423738718032837</v>
      </c>
      <c r="BT211">
        <v>7.9302139580249786E-2</v>
      </c>
      <c r="BU211">
        <v>0.95162570476531982</v>
      </c>
      <c r="BV211">
        <v>108.11524963378906</v>
      </c>
      <c r="BW211">
        <v>291.03884887695313</v>
      </c>
      <c r="BX211">
        <v>0</v>
      </c>
      <c r="BY211">
        <v>1</v>
      </c>
      <c r="BZ211">
        <v>6622.11962890625</v>
      </c>
      <c r="CA211">
        <v>5626.72802734375</v>
      </c>
      <c r="CB211">
        <v>1.2159661054611206</v>
      </c>
      <c r="CC211">
        <v>12.106793403625488</v>
      </c>
      <c r="CD211">
        <v>108.69565582275391</v>
      </c>
      <c r="CE211">
        <v>10.917030334472656</v>
      </c>
      <c r="CF211">
        <v>7.8602619171142578</v>
      </c>
      <c r="CG211">
        <v>0</v>
      </c>
      <c r="CH211">
        <v>3.9301309585571289</v>
      </c>
      <c r="CI211">
        <v>12757.71875</v>
      </c>
      <c r="CJ211" s="48">
        <v>508</v>
      </c>
      <c r="CK211" s="25">
        <f>ABS(J211-'PO_valitsin (FI)'!$D$8)</f>
        <v>2.2000007629394531</v>
      </c>
      <c r="CR211" s="67">
        <f>ABS(Q211-'PO_valitsin (FI)'!$E$8)</f>
        <v>37.600000000000009</v>
      </c>
      <c r="EN211" s="7">
        <f>ABS(BO211-'PO_valitsin (FI)'!$F$8)</f>
        <v>1.6349700570106507</v>
      </c>
      <c r="EO211" s="7">
        <f>ABS(BP211-'PO_valitsin (FI)'!$G$8)</f>
        <v>4341.787109375</v>
      </c>
      <c r="ES211" s="7">
        <f>ABS(BT211-'PO_valitsin (FI)'!$H$8)</f>
        <v>0.10886175185441971</v>
      </c>
      <c r="FI211" s="7">
        <f>ABS(CJ211-'PO_valitsin (FI)'!$J$8)</f>
        <v>1423</v>
      </c>
      <c r="FJ211" s="3">
        <f>IF($B211='PO_valitsin (FI)'!$C$8,100000,PO!CK211/PO!J$297*'PO_valitsin (FI)'!D$5)</f>
        <v>0.10069168986086215</v>
      </c>
      <c r="FQ211" s="3">
        <f>IF($B211='PO_valitsin (FI)'!$C$8,100000,PO!CR211/PO!Q$297*'PO_valitsin (FI)'!E$5)</f>
        <v>0.17783369199592142</v>
      </c>
      <c r="HM211" s="3">
        <f>IF($B211='PO_valitsin (FI)'!$C$8,100000,PO!EN211/PO!BO$297*'PO_valitsin (FI)'!F$5)</f>
        <v>0.13554630885285995</v>
      </c>
      <c r="HN211" s="3">
        <f>IF($B211='PO_valitsin (FI)'!$C$8,100000,PO!EO211/PO!BP$297*'PO_valitsin (FI)'!G$5)</f>
        <v>0.15357071496313363</v>
      </c>
      <c r="HR211" s="3">
        <f>IF($B211='PO_valitsin (FI)'!$C$8,100000,PO!ES211/PO!BT$297*'PO_valitsin (FI)'!H$5)</f>
        <v>1.6254538479312429E-2</v>
      </c>
      <c r="IF211" s="3">
        <f>IF($B211='PO_valitsin (FI)'!$C$8,100000,PO!FG211/PO!CH$297*'PO_valitsin (FI)'!I$5)</f>
        <v>0</v>
      </c>
      <c r="IH211" s="3">
        <f>IF($B211='PO_valitsin (FI)'!$C$8,100000,PO!FI211/PO!CJ$297*'PO_valitsin (FI)'!J$5)</f>
        <v>0.13873743586651485</v>
      </c>
      <c r="II211" s="49">
        <f t="shared" si="12"/>
        <v>0.72263440091860442</v>
      </c>
      <c r="IJ211" s="13">
        <f t="shared" si="13"/>
        <v>128</v>
      </c>
      <c r="IK211" s="14">
        <f t="shared" si="15"/>
        <v>2.0900000000000002E-8</v>
      </c>
      <c r="IL211" s="68" t="str">
        <f t="shared" si="14"/>
        <v>Ranua</v>
      </c>
    </row>
    <row r="212" spans="1:246" x14ac:dyDescent="0.2">
      <c r="A212">
        <v>2019</v>
      </c>
      <c r="B212" t="s">
        <v>147</v>
      </c>
      <c r="C212" t="s">
        <v>624</v>
      </c>
      <c r="D212" t="s">
        <v>147</v>
      </c>
      <c r="E212" t="s">
        <v>148</v>
      </c>
      <c r="F212" t="s">
        <v>149</v>
      </c>
      <c r="G212" t="s">
        <v>150</v>
      </c>
      <c r="H212" t="s">
        <v>143</v>
      </c>
      <c r="I212" t="s">
        <v>144</v>
      </c>
      <c r="J212">
        <v>45.200000762939453</v>
      </c>
      <c r="K212">
        <v>496.01998901367188</v>
      </c>
      <c r="L212">
        <v>135</v>
      </c>
      <c r="M212">
        <v>39205</v>
      </c>
      <c r="N212">
        <v>79</v>
      </c>
      <c r="O212">
        <v>-0.40000000596046448</v>
      </c>
      <c r="P212">
        <v>-240</v>
      </c>
      <c r="Q212">
        <v>92.800000000000011</v>
      </c>
      <c r="R212">
        <v>8.8000000000000007</v>
      </c>
      <c r="S212">
        <v>199</v>
      </c>
      <c r="T212">
        <v>1</v>
      </c>
      <c r="U212">
        <v>4326.1000000000004</v>
      </c>
      <c r="V212">
        <v>10.29</v>
      </c>
      <c r="W212">
        <v>1166</v>
      </c>
      <c r="X212">
        <v>249</v>
      </c>
      <c r="Y212">
        <v>515</v>
      </c>
      <c r="Z212">
        <v>262</v>
      </c>
      <c r="AA212">
        <v>544</v>
      </c>
      <c r="AB212">
        <v>2964</v>
      </c>
      <c r="AC212">
        <v>18.548116683959961</v>
      </c>
      <c r="AD212">
        <v>0.8</v>
      </c>
      <c r="AE212">
        <v>0.7</v>
      </c>
      <c r="AF212">
        <v>1.3</v>
      </c>
      <c r="AG212">
        <v>4.4000000000000004</v>
      </c>
      <c r="AH212">
        <v>0</v>
      </c>
      <c r="AI212">
        <v>20</v>
      </c>
      <c r="AJ212">
        <v>0.93</v>
      </c>
      <c r="AK212">
        <v>0.41</v>
      </c>
      <c r="AL212">
        <v>0.93</v>
      </c>
      <c r="AM212">
        <v>64.8</v>
      </c>
      <c r="AN212">
        <v>344.7</v>
      </c>
      <c r="AO212">
        <v>42.5</v>
      </c>
      <c r="AP212">
        <v>29.1</v>
      </c>
      <c r="AQ212">
        <v>81</v>
      </c>
      <c r="AR212">
        <v>19</v>
      </c>
      <c r="AS212">
        <v>354</v>
      </c>
      <c r="AT212">
        <v>5</v>
      </c>
      <c r="AU212">
        <v>7867</v>
      </c>
      <c r="AV212" s="48">
        <v>11213.059779276517</v>
      </c>
      <c r="AW212" s="48">
        <v>10874.655531719276</v>
      </c>
      <c r="AX212">
        <v>1</v>
      </c>
      <c r="AY212">
        <v>85.984344482421875</v>
      </c>
      <c r="AZ212">
        <v>0</v>
      </c>
      <c r="BA212">
        <v>0</v>
      </c>
      <c r="BB212">
        <v>0</v>
      </c>
      <c r="BC212">
        <v>1</v>
      </c>
      <c r="BD212">
        <v>1</v>
      </c>
      <c r="BE212">
        <v>92.149673461914063</v>
      </c>
      <c r="BF212">
        <v>82.606063842773438</v>
      </c>
      <c r="BG212">
        <v>701.80438232421875</v>
      </c>
      <c r="BH212">
        <v>11870.1123046875</v>
      </c>
      <c r="BI212">
        <v>14420.87890625</v>
      </c>
      <c r="BJ212">
        <v>3.4809029102325439</v>
      </c>
      <c r="BK212">
        <v>1.4716373682022095</v>
      </c>
      <c r="BL212">
        <v>25.200000762939453</v>
      </c>
      <c r="BM212">
        <v>-8.9285717010498047</v>
      </c>
      <c r="BN212">
        <v>232.5625</v>
      </c>
      <c r="BO212">
        <v>-4.7737318277359012E-2</v>
      </c>
      <c r="BP212">
        <v>26505.837890625</v>
      </c>
      <c r="BQ212">
        <v>20.744174957275391</v>
      </c>
      <c r="BS212">
        <v>0.62096673250198364</v>
      </c>
      <c r="BT212">
        <v>0.30863410234451294</v>
      </c>
      <c r="BU212">
        <v>6.210942268371582</v>
      </c>
      <c r="BV212">
        <v>135.31437683105469</v>
      </c>
      <c r="BW212">
        <v>444.9942626953125</v>
      </c>
      <c r="BX212">
        <v>0</v>
      </c>
      <c r="BY212">
        <v>2</v>
      </c>
      <c r="BZ212">
        <v>9344.7294921875</v>
      </c>
      <c r="CA212">
        <v>7691.8330078125</v>
      </c>
      <c r="CB212">
        <v>0.91059815883636475</v>
      </c>
      <c r="CC212">
        <v>7.3970155715942383</v>
      </c>
      <c r="CD212">
        <v>101.12044525146484</v>
      </c>
      <c r="CE212">
        <v>12.206896781921387</v>
      </c>
      <c r="CF212">
        <v>14.551724433898926</v>
      </c>
      <c r="CG212">
        <v>0.5517241358757019</v>
      </c>
      <c r="CH212">
        <v>2.689655065536499</v>
      </c>
      <c r="CI212">
        <v>11098.46484375</v>
      </c>
      <c r="CJ212" s="48">
        <v>3262</v>
      </c>
      <c r="CK212" s="25">
        <f>ABS(J212-'PO_valitsin (FI)'!$D$8)</f>
        <v>1</v>
      </c>
      <c r="CR212" s="67">
        <f>ABS(Q212-'PO_valitsin (FI)'!$E$8)</f>
        <v>5</v>
      </c>
      <c r="EN212" s="7">
        <f>ABS(BO212-'PO_valitsin (FI)'!$F$8)</f>
        <v>0.30951424241065978</v>
      </c>
      <c r="EO212" s="7">
        <f>ABS(BP212-'PO_valitsin (FI)'!$G$8)</f>
        <v>3431.44140625</v>
      </c>
      <c r="ES212" s="7">
        <f>ABS(BT212-'PO_valitsin (FI)'!$H$8)</f>
        <v>0.12047021090984344</v>
      </c>
      <c r="FI212" s="7">
        <f>ABS(CJ212-'PO_valitsin (FI)'!$J$8)</f>
        <v>1331</v>
      </c>
      <c r="FJ212" s="3">
        <f>IF($B212='PO_valitsin (FI)'!$C$8,100000,PO!CK212/PO!J$297*'PO_valitsin (FI)'!D$5)</f>
        <v>4.5768934064516646E-2</v>
      </c>
      <c r="FQ212" s="3">
        <f>IF($B212='PO_valitsin (FI)'!$C$8,100000,PO!CR212/PO!Q$297*'PO_valitsin (FI)'!E$5)</f>
        <v>2.3648097339883163E-2</v>
      </c>
      <c r="HM212" s="3">
        <f>IF($B212='PO_valitsin (FI)'!$C$8,100000,PO!EN212/PO!BO$297*'PO_valitsin (FI)'!F$5)</f>
        <v>2.5660110970387614E-2</v>
      </c>
      <c r="HN212" s="3">
        <f>IF($B212='PO_valitsin (FI)'!$C$8,100000,PO!EO212/PO!BP$297*'PO_valitsin (FI)'!G$5)</f>
        <v>0.12137142997501098</v>
      </c>
      <c r="HR212" s="3">
        <f>IF($B212='PO_valitsin (FI)'!$C$8,100000,PO!ES212/PO!BT$297*'PO_valitsin (FI)'!H$5)</f>
        <v>1.798783912152736E-2</v>
      </c>
      <c r="IF212" s="3">
        <f>IF($B212='PO_valitsin (FI)'!$C$8,100000,PO!FG212/PO!CH$297*'PO_valitsin (FI)'!I$5)</f>
        <v>0</v>
      </c>
      <c r="IH212" s="3">
        <f>IF($B212='PO_valitsin (FI)'!$C$8,100000,PO!FI212/PO!CJ$297*'PO_valitsin (FI)'!J$5)</f>
        <v>0.12976776327359893</v>
      </c>
      <c r="II212" s="49">
        <f t="shared" si="12"/>
        <v>0.36420419574492474</v>
      </c>
      <c r="IJ212" s="13">
        <f t="shared" si="13"/>
        <v>23</v>
      </c>
      <c r="IK212" s="14">
        <f t="shared" si="15"/>
        <v>2.1000000000000003E-8</v>
      </c>
      <c r="IL212" s="68" t="str">
        <f t="shared" si="14"/>
        <v>Rauma</v>
      </c>
    </row>
    <row r="213" spans="1:246" x14ac:dyDescent="0.2">
      <c r="A213">
        <v>2019</v>
      </c>
      <c r="B213" t="s">
        <v>625</v>
      </c>
      <c r="C213" t="s">
        <v>626</v>
      </c>
      <c r="D213" t="s">
        <v>627</v>
      </c>
      <c r="E213" t="s">
        <v>628</v>
      </c>
      <c r="F213" t="s">
        <v>242</v>
      </c>
      <c r="G213" t="s">
        <v>243</v>
      </c>
      <c r="H213" t="s">
        <v>103</v>
      </c>
      <c r="I213" t="s">
        <v>104</v>
      </c>
      <c r="J213">
        <v>50.700000762939453</v>
      </c>
      <c r="K213">
        <v>538.96002197265625</v>
      </c>
      <c r="L213">
        <v>195.39999389648438</v>
      </c>
      <c r="M213">
        <v>3121</v>
      </c>
      <c r="N213">
        <v>5.8000001907348633</v>
      </c>
      <c r="O213">
        <v>-2.2999999523162842</v>
      </c>
      <c r="P213">
        <v>-56</v>
      </c>
      <c r="Q213">
        <v>48.300000000000004</v>
      </c>
      <c r="R213">
        <v>11.100000000000001</v>
      </c>
      <c r="S213">
        <v>217</v>
      </c>
      <c r="T213">
        <v>0</v>
      </c>
      <c r="U213">
        <v>3372</v>
      </c>
      <c r="V213">
        <v>12.35</v>
      </c>
      <c r="W213">
        <v>222</v>
      </c>
      <c r="X213">
        <v>889</v>
      </c>
      <c r="Y213">
        <v>815</v>
      </c>
      <c r="Z213">
        <v>924</v>
      </c>
      <c r="AA213">
        <v>529</v>
      </c>
      <c r="AB213">
        <v>1048</v>
      </c>
      <c r="AC213">
        <v>16.047618865966797</v>
      </c>
      <c r="AD213">
        <v>0</v>
      </c>
      <c r="AE213">
        <v>0</v>
      </c>
      <c r="AF213">
        <v>0</v>
      </c>
      <c r="AG213">
        <v>5</v>
      </c>
      <c r="AH213">
        <v>0</v>
      </c>
      <c r="AI213">
        <v>22</v>
      </c>
      <c r="AJ213">
        <v>1</v>
      </c>
      <c r="AK213">
        <v>0.7</v>
      </c>
      <c r="AL213">
        <v>1.3</v>
      </c>
      <c r="AM213">
        <v>90.8</v>
      </c>
      <c r="AN213">
        <v>289.10000000000002</v>
      </c>
      <c r="AO213">
        <v>46.3</v>
      </c>
      <c r="AP213">
        <v>20.2</v>
      </c>
      <c r="AQ213">
        <v>85</v>
      </c>
      <c r="AR213">
        <v>104</v>
      </c>
      <c r="AS213">
        <v>733</v>
      </c>
      <c r="AT213">
        <v>1.333</v>
      </c>
      <c r="AU213">
        <v>6667</v>
      </c>
      <c r="AV213" s="48">
        <v>10612.384364820848</v>
      </c>
      <c r="AW213" s="48">
        <v>10473.154362416108</v>
      </c>
      <c r="AX213">
        <v>1</v>
      </c>
      <c r="AY213">
        <v>53.079795837402344</v>
      </c>
      <c r="AZ213">
        <v>0</v>
      </c>
      <c r="BA213">
        <v>0</v>
      </c>
      <c r="BB213">
        <v>0</v>
      </c>
      <c r="BC213">
        <v>0</v>
      </c>
      <c r="BD213">
        <v>1</v>
      </c>
      <c r="BE213">
        <v>75.925926208496094</v>
      </c>
      <c r="BF213">
        <v>100</v>
      </c>
      <c r="BG213">
        <v>823.5294189453125</v>
      </c>
      <c r="BH213">
        <v>9513.9375</v>
      </c>
      <c r="BI213">
        <v>10689.2978515625</v>
      </c>
      <c r="BJ213">
        <v>3.4620954990386963</v>
      </c>
      <c r="BK213">
        <v>-8.4227447509765625</v>
      </c>
      <c r="BL213">
        <v>21.518987655639648</v>
      </c>
      <c r="BM213">
        <v>-36.363636016845703</v>
      </c>
      <c r="BN213">
        <v>148</v>
      </c>
      <c r="BO213">
        <v>-2.1457016527652741</v>
      </c>
      <c r="BP213">
        <v>20183.525390625</v>
      </c>
      <c r="BQ213">
        <v>52.566501617431641</v>
      </c>
      <c r="BS213">
        <v>0.6065363883972168</v>
      </c>
      <c r="BT213">
        <v>9.6123039722442627E-2</v>
      </c>
      <c r="BU213">
        <v>2.5632810592651367</v>
      </c>
      <c r="BV213">
        <v>136.49472045898438</v>
      </c>
      <c r="BW213">
        <v>175.9051513671875</v>
      </c>
      <c r="BX213">
        <v>0</v>
      </c>
      <c r="BY213">
        <v>1</v>
      </c>
      <c r="BZ213">
        <v>9705.8828125</v>
      </c>
      <c r="CA213">
        <v>8638.6552734375</v>
      </c>
      <c r="CB213">
        <v>0.67286127805709839</v>
      </c>
      <c r="CC213">
        <v>8.8753604888916016</v>
      </c>
      <c r="CD213">
        <v>90.476188659667969</v>
      </c>
      <c r="CE213">
        <v>6.8592057228088379</v>
      </c>
      <c r="CF213">
        <v>14.440433502197266</v>
      </c>
      <c r="CG213">
        <v>1.8050541877746582</v>
      </c>
      <c r="CH213">
        <v>2.8880865573883057</v>
      </c>
      <c r="CI213">
        <v>10637.7451171875</v>
      </c>
      <c r="CJ213" s="48">
        <v>301</v>
      </c>
      <c r="CK213" s="25">
        <f>ABS(J213-'PO_valitsin (FI)'!$D$8)</f>
        <v>6.5</v>
      </c>
      <c r="CR213" s="67">
        <f>ABS(Q213-'PO_valitsin (FI)'!$E$8)</f>
        <v>39.500000000000007</v>
      </c>
      <c r="EN213" s="7">
        <f>ABS(BO213-'PO_valitsin (FI)'!$F$8)</f>
        <v>2.4074785768985749</v>
      </c>
      <c r="EO213" s="7">
        <f>ABS(BP213-'PO_valitsin (FI)'!$G$8)</f>
        <v>2890.87109375</v>
      </c>
      <c r="ES213" s="7">
        <f>ABS(BT213-'PO_valitsin (FI)'!$H$8)</f>
        <v>9.2040851712226868E-2</v>
      </c>
      <c r="FI213" s="7">
        <f>ABS(CJ213-'PO_valitsin (FI)'!$J$8)</f>
        <v>1630</v>
      </c>
      <c r="FJ213" s="3">
        <f>IF($B213='PO_valitsin (FI)'!$C$8,100000,PO!CK213/PO!J$297*'PO_valitsin (FI)'!D$5)</f>
        <v>0.29749807141935819</v>
      </c>
      <c r="FQ213" s="3">
        <f>IF($B213='PO_valitsin (FI)'!$C$8,100000,PO!CR213/PO!Q$297*'PO_valitsin (FI)'!E$5)</f>
        <v>0.18681996898507702</v>
      </c>
      <c r="HM213" s="3">
        <f>IF($B213='PO_valitsin (FI)'!$C$8,100000,PO!EN213/PO!BO$297*'PO_valitsin (FI)'!F$5)</f>
        <v>0.19959071014278046</v>
      </c>
      <c r="HN213" s="3">
        <f>IF($B213='PO_valitsin (FI)'!$C$8,100000,PO!EO213/PO!BP$297*'PO_valitsin (FI)'!G$5)</f>
        <v>0.10225124575427436</v>
      </c>
      <c r="HR213" s="3">
        <f>IF($B213='PO_valitsin (FI)'!$C$8,100000,PO!ES213/PO!BT$297*'PO_valitsin (FI)'!H$5)</f>
        <v>1.3742949569889189E-2</v>
      </c>
      <c r="IF213" s="3">
        <f>IF($B213='PO_valitsin (FI)'!$C$8,100000,PO!FG213/PO!CH$297*'PO_valitsin (FI)'!I$5)</f>
        <v>0</v>
      </c>
      <c r="IH213" s="3">
        <f>IF($B213='PO_valitsin (FI)'!$C$8,100000,PO!FI213/PO!CJ$297*'PO_valitsin (FI)'!J$5)</f>
        <v>0.15891919920057568</v>
      </c>
      <c r="II213" s="49">
        <f t="shared" si="12"/>
        <v>0.95882216617195493</v>
      </c>
      <c r="IJ213" s="13">
        <f t="shared" si="13"/>
        <v>186</v>
      </c>
      <c r="IK213" s="14">
        <f t="shared" si="15"/>
        <v>2.1100000000000004E-8</v>
      </c>
      <c r="IL213" s="68" t="str">
        <f t="shared" si="14"/>
        <v>Rautalampi</v>
      </c>
    </row>
    <row r="214" spans="1:246" x14ac:dyDescent="0.2">
      <c r="A214">
        <v>2019</v>
      </c>
      <c r="B214" t="s">
        <v>629</v>
      </c>
      <c r="C214" t="s">
        <v>630</v>
      </c>
      <c r="D214" t="s">
        <v>302</v>
      </c>
      <c r="E214" t="s">
        <v>303</v>
      </c>
      <c r="F214" t="s">
        <v>242</v>
      </c>
      <c r="G214" t="s">
        <v>243</v>
      </c>
      <c r="H214" t="s">
        <v>103</v>
      </c>
      <c r="I214" t="s">
        <v>104</v>
      </c>
      <c r="J214">
        <v>54.299999237060547</v>
      </c>
      <c r="K214">
        <v>1150.6600341796875</v>
      </c>
      <c r="L214">
        <v>246.80000305175781</v>
      </c>
      <c r="M214">
        <v>1602</v>
      </c>
      <c r="N214">
        <v>1.3999999761581421</v>
      </c>
      <c r="O214">
        <v>-3</v>
      </c>
      <c r="P214">
        <v>-25</v>
      </c>
      <c r="Q214">
        <v>45.2</v>
      </c>
      <c r="R214">
        <v>16.3</v>
      </c>
      <c r="S214">
        <v>268</v>
      </c>
      <c r="T214">
        <v>0</v>
      </c>
      <c r="U214">
        <v>3510.6</v>
      </c>
      <c r="V214">
        <v>12.35</v>
      </c>
      <c r="W214">
        <v>1368</v>
      </c>
      <c r="X214">
        <v>947</v>
      </c>
      <c r="Y214">
        <v>632</v>
      </c>
      <c r="Z214">
        <v>1223</v>
      </c>
      <c r="AA214">
        <v>770</v>
      </c>
      <c r="AB214">
        <v>1955</v>
      </c>
      <c r="AC214">
        <v>16.03125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22</v>
      </c>
      <c r="AJ214">
        <v>1.03</v>
      </c>
      <c r="AK214">
        <v>0.65</v>
      </c>
      <c r="AL214">
        <v>1.25</v>
      </c>
      <c r="AM214">
        <v>52.2</v>
      </c>
      <c r="AN214">
        <v>224</v>
      </c>
      <c r="AO214">
        <v>44.9</v>
      </c>
      <c r="AP214">
        <v>12.9</v>
      </c>
      <c r="AQ214">
        <v>115</v>
      </c>
      <c r="AR214">
        <v>82</v>
      </c>
      <c r="AS214">
        <v>990</v>
      </c>
      <c r="AT214">
        <v>3.3330000000000002</v>
      </c>
      <c r="AU214">
        <v>7769</v>
      </c>
      <c r="AV214" s="48">
        <v>12654.676258992806</v>
      </c>
      <c r="AW214" s="48">
        <v>12121.863799283154</v>
      </c>
      <c r="AX214">
        <v>1</v>
      </c>
      <c r="AY214">
        <v>73.672492980957031</v>
      </c>
      <c r="AZ214">
        <v>0</v>
      </c>
      <c r="BA214">
        <v>0</v>
      </c>
      <c r="BB214">
        <v>0</v>
      </c>
      <c r="BC214">
        <v>0</v>
      </c>
      <c r="BD214">
        <v>1</v>
      </c>
      <c r="BE214">
        <v>50</v>
      </c>
      <c r="BF214">
        <v>100</v>
      </c>
      <c r="BG214">
        <v>608.6956787109375</v>
      </c>
      <c r="BH214">
        <v>14034.6494140625</v>
      </c>
      <c r="BI214">
        <v>16491.75390625</v>
      </c>
      <c r="BJ214">
        <v>1.4988763332366943</v>
      </c>
      <c r="BK214">
        <v>-4.99543696641922E-2</v>
      </c>
      <c r="BL214">
        <v>26.086956024169922</v>
      </c>
      <c r="BM214">
        <v>44.444442749023438</v>
      </c>
      <c r="BN214">
        <v>154</v>
      </c>
      <c r="BO214">
        <v>0.46364408731460571</v>
      </c>
      <c r="BP214">
        <v>18968.779296875</v>
      </c>
      <c r="BQ214">
        <v>58.619956970214844</v>
      </c>
      <c r="BS214">
        <v>0.65543073415756226</v>
      </c>
      <c r="BT214">
        <v>0</v>
      </c>
      <c r="BU214">
        <v>1.1235954761505127</v>
      </c>
      <c r="BV214">
        <v>74.282150268554688</v>
      </c>
      <c r="BW214">
        <v>354.55679321289063</v>
      </c>
      <c r="BX214">
        <v>0</v>
      </c>
      <c r="BY214">
        <v>1</v>
      </c>
      <c r="BZ214">
        <v>8608.6953125</v>
      </c>
      <c r="CA214">
        <v>7326.0869140625</v>
      </c>
      <c r="CB214">
        <v>0.8114856481552124</v>
      </c>
      <c r="CC214">
        <v>7.8027467727661133</v>
      </c>
      <c r="CD214">
        <v>138.46153259277344</v>
      </c>
      <c r="CE214">
        <v>12.800000190734863</v>
      </c>
      <c r="CF214">
        <v>15.199999809265137</v>
      </c>
      <c r="CG214">
        <v>0</v>
      </c>
      <c r="CH214">
        <v>4.8000001907348633</v>
      </c>
      <c r="CI214">
        <v>14118.3212890625</v>
      </c>
      <c r="CJ214" s="48">
        <v>141</v>
      </c>
      <c r="CK214" s="25">
        <f>ABS(J214-'PO_valitsin (FI)'!$D$8)</f>
        <v>10.099998474121094</v>
      </c>
      <c r="CR214" s="67">
        <f>ABS(Q214-'PO_valitsin (FI)'!$E$8)</f>
        <v>42.600000000000009</v>
      </c>
      <c r="EN214" s="7">
        <f>ABS(BO214-'PO_valitsin (FI)'!$F$8)</f>
        <v>0.20186716318130493</v>
      </c>
      <c r="EO214" s="7">
        <f>ABS(BP214-'PO_valitsin (FI)'!$G$8)</f>
        <v>4105.6171875</v>
      </c>
      <c r="ES214" s="7">
        <f>ABS(BT214-'PO_valitsin (FI)'!$H$8)</f>
        <v>0.18816389143466949</v>
      </c>
      <c r="FI214" s="7">
        <f>ABS(CJ214-'PO_valitsin (FI)'!$J$8)</f>
        <v>1790</v>
      </c>
      <c r="FJ214" s="3">
        <f>IF($B214='PO_valitsin (FI)'!$C$8,100000,PO!CK214/PO!J$297*'PO_valitsin (FI)'!D$5)</f>
        <v>0.46226616421376704</v>
      </c>
      <c r="FQ214" s="3">
        <f>IF($B214='PO_valitsin (FI)'!$C$8,100000,PO!CR214/PO!Q$297*'PO_valitsin (FI)'!E$5)</f>
        <v>0.2014817893358046</v>
      </c>
      <c r="HM214" s="3">
        <f>IF($B214='PO_valitsin (FI)'!$C$8,100000,PO!EN214/PO!BO$297*'PO_valitsin (FI)'!F$5)</f>
        <v>1.6735688051592004E-2</v>
      </c>
      <c r="HN214" s="3">
        <f>IF($B214='PO_valitsin (FI)'!$C$8,100000,PO!EO214/PO!BP$297*'PO_valitsin (FI)'!G$5)</f>
        <v>0.14521729208875597</v>
      </c>
      <c r="HR214" s="3">
        <f>IF($B214='PO_valitsin (FI)'!$C$8,100000,PO!ES214/PO!BT$297*'PO_valitsin (FI)'!H$5)</f>
        <v>2.8095425267748234E-2</v>
      </c>
      <c r="IF214" s="3">
        <f>IF($B214='PO_valitsin (FI)'!$C$8,100000,PO!FG214/PO!CH$297*'PO_valitsin (FI)'!I$5)</f>
        <v>0</v>
      </c>
      <c r="IH214" s="3">
        <f>IF($B214='PO_valitsin (FI)'!$C$8,100000,PO!FI214/PO!CJ$297*'PO_valitsin (FI)'!J$5)</f>
        <v>0.17451862979695121</v>
      </c>
      <c r="II214" s="49">
        <f t="shared" si="12"/>
        <v>1.028315009954619</v>
      </c>
      <c r="IJ214" s="13">
        <f t="shared" si="13"/>
        <v>197</v>
      </c>
      <c r="IK214" s="14">
        <f t="shared" si="15"/>
        <v>2.1200000000000005E-8</v>
      </c>
      <c r="IL214" s="68" t="str">
        <f t="shared" si="14"/>
        <v>Rautavaara</v>
      </c>
    </row>
    <row r="215" spans="1:246" x14ac:dyDescent="0.2">
      <c r="A215">
        <v>2019</v>
      </c>
      <c r="B215" t="s">
        <v>631</v>
      </c>
      <c r="C215" t="s">
        <v>632</v>
      </c>
      <c r="D215" t="s">
        <v>253</v>
      </c>
      <c r="E215" t="s">
        <v>255</v>
      </c>
      <c r="F215" t="s">
        <v>256</v>
      </c>
      <c r="G215" t="s">
        <v>257</v>
      </c>
      <c r="H215" t="s">
        <v>103</v>
      </c>
      <c r="I215" t="s">
        <v>104</v>
      </c>
      <c r="J215">
        <v>54.299999237060547</v>
      </c>
      <c r="K215">
        <v>351.510009765625</v>
      </c>
      <c r="L215">
        <v>214.89999389648438</v>
      </c>
      <c r="M215">
        <v>3226</v>
      </c>
      <c r="N215">
        <v>9.1999998092651367</v>
      </c>
      <c r="O215">
        <v>-3.2999999523162842</v>
      </c>
      <c r="P215">
        <v>-48</v>
      </c>
      <c r="Q215">
        <v>49.800000000000004</v>
      </c>
      <c r="R215">
        <v>15.3</v>
      </c>
      <c r="S215">
        <v>188</v>
      </c>
      <c r="T215">
        <v>0</v>
      </c>
      <c r="U215">
        <v>3905.5</v>
      </c>
      <c r="V215">
        <v>11.95</v>
      </c>
      <c r="W215">
        <v>1149</v>
      </c>
      <c r="X215">
        <v>1021</v>
      </c>
      <c r="Y215">
        <v>0</v>
      </c>
      <c r="Z215">
        <v>1549</v>
      </c>
      <c r="AA215">
        <v>615</v>
      </c>
      <c r="AB215">
        <v>3507</v>
      </c>
      <c r="AC215">
        <v>12.5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20.25</v>
      </c>
      <c r="AJ215">
        <v>0.93</v>
      </c>
      <c r="AK215">
        <v>0.49</v>
      </c>
      <c r="AL215">
        <v>1.0900000000000001</v>
      </c>
      <c r="AM215">
        <v>65.7</v>
      </c>
      <c r="AN215">
        <v>257.3</v>
      </c>
      <c r="AO215">
        <v>47.9</v>
      </c>
      <c r="AP215">
        <v>16.600000000000001</v>
      </c>
      <c r="AQ215">
        <v>73</v>
      </c>
      <c r="AR215">
        <v>77</v>
      </c>
      <c r="AS215">
        <v>896</v>
      </c>
      <c r="AT215">
        <v>1.667</v>
      </c>
      <c r="AU215">
        <v>6261</v>
      </c>
      <c r="AV215" s="48">
        <v>14905.077262693158</v>
      </c>
      <c r="AW215" s="48">
        <v>15482.678983833719</v>
      </c>
      <c r="AX215">
        <v>1</v>
      </c>
      <c r="AY215">
        <v>75.862167358398438</v>
      </c>
      <c r="AZ215">
        <v>0</v>
      </c>
      <c r="BA215">
        <v>0</v>
      </c>
      <c r="BB215">
        <v>0</v>
      </c>
      <c r="BC215">
        <v>0</v>
      </c>
      <c r="BD215">
        <v>1</v>
      </c>
      <c r="BE215">
        <v>90.909088134765625</v>
      </c>
      <c r="BF215">
        <v>100</v>
      </c>
      <c r="BG215">
        <v>1767.6767578125</v>
      </c>
      <c r="BH215">
        <v>14082.9912109375</v>
      </c>
      <c r="BI215">
        <v>15512.814453125</v>
      </c>
      <c r="BJ215">
        <v>2.016211986541748</v>
      </c>
      <c r="BK215">
        <v>-5.6691670417785645</v>
      </c>
      <c r="BL215">
        <v>21.276596069335938</v>
      </c>
      <c r="BM215">
        <v>-4.1666665077209473</v>
      </c>
      <c r="BN215">
        <v>109</v>
      </c>
      <c r="BO215">
        <v>-5.402657842636108</v>
      </c>
      <c r="BP215">
        <v>22728.4765625</v>
      </c>
      <c r="BQ215">
        <v>44.709495544433594</v>
      </c>
      <c r="BS215">
        <v>0.69621825218200684</v>
      </c>
      <c r="BT215">
        <v>9.2994421720504761E-2</v>
      </c>
      <c r="BU215">
        <v>2.4178550243377686</v>
      </c>
      <c r="BV215">
        <v>95.164291381835938</v>
      </c>
      <c r="BW215">
        <v>285.49285888671875</v>
      </c>
      <c r="BX215">
        <v>0</v>
      </c>
      <c r="BY215">
        <v>1</v>
      </c>
      <c r="BZ215">
        <v>10191.9189453125</v>
      </c>
      <c r="CA215">
        <v>9252.525390625</v>
      </c>
      <c r="CB215">
        <v>0.71295720338821411</v>
      </c>
      <c r="CC215">
        <v>5.9826412200927734</v>
      </c>
      <c r="CD215">
        <v>108.69565582275391</v>
      </c>
      <c r="CE215">
        <v>12.953368186950684</v>
      </c>
      <c r="CF215">
        <v>20.72538948059082</v>
      </c>
      <c r="CG215">
        <v>1.5544041395187378</v>
      </c>
      <c r="CH215">
        <v>1.0362694263458252</v>
      </c>
      <c r="CI215">
        <v>18022.26953125</v>
      </c>
      <c r="CJ215" s="48">
        <v>221</v>
      </c>
      <c r="CK215" s="25">
        <f>ABS(J215-'PO_valitsin (FI)'!$D$8)</f>
        <v>10.099998474121094</v>
      </c>
      <c r="CR215" s="67">
        <f>ABS(Q215-'PO_valitsin (FI)'!$E$8)</f>
        <v>38.000000000000007</v>
      </c>
      <c r="EN215" s="7">
        <f>ABS(BO215-'PO_valitsin (FI)'!$F$8)</f>
        <v>5.6644347667694088</v>
      </c>
      <c r="EO215" s="7">
        <f>ABS(BP215-'PO_valitsin (FI)'!$G$8)</f>
        <v>345.919921875</v>
      </c>
      <c r="ES215" s="7">
        <f>ABS(BT215-'PO_valitsin (FI)'!$H$8)</f>
        <v>9.5169469714164734E-2</v>
      </c>
      <c r="FI215" s="7">
        <f>ABS(CJ215-'PO_valitsin (FI)'!$J$8)</f>
        <v>1710</v>
      </c>
      <c r="FJ215" s="3">
        <f>IF($B215='PO_valitsin (FI)'!$C$8,100000,PO!CK215/PO!J$297*'PO_valitsin (FI)'!D$5)</f>
        <v>0.46226616421376704</v>
      </c>
      <c r="FQ215" s="3">
        <f>IF($B215='PO_valitsin (FI)'!$C$8,100000,PO!CR215/PO!Q$297*'PO_valitsin (FI)'!E$5)</f>
        <v>0.17972553978311209</v>
      </c>
      <c r="HM215" s="3">
        <f>IF($B215='PO_valitsin (FI)'!$C$8,100000,PO!EN215/PO!BO$297*'PO_valitsin (FI)'!F$5)</f>
        <v>0.46960690263479393</v>
      </c>
      <c r="HN215" s="3">
        <f>IF($B215='PO_valitsin (FI)'!$C$8,100000,PO!EO215/PO!BP$297*'PO_valitsin (FI)'!G$5)</f>
        <v>1.223532347028921E-2</v>
      </c>
      <c r="HR215" s="3">
        <f>IF($B215='PO_valitsin (FI)'!$C$8,100000,PO!ES215/PO!BT$297*'PO_valitsin (FI)'!H$5)</f>
        <v>1.421009474101941E-2</v>
      </c>
      <c r="IF215" s="3">
        <f>IF($B215='PO_valitsin (FI)'!$C$8,100000,PO!FG215/PO!CH$297*'PO_valitsin (FI)'!I$5)</f>
        <v>0</v>
      </c>
      <c r="IH215" s="3">
        <f>IF($B215='PO_valitsin (FI)'!$C$8,100000,PO!FI215/PO!CJ$297*'PO_valitsin (FI)'!J$5)</f>
        <v>0.16671891449876347</v>
      </c>
      <c r="II215" s="49">
        <f t="shared" si="12"/>
        <v>1.304762960641745</v>
      </c>
      <c r="IJ215" s="13">
        <f t="shared" si="13"/>
        <v>235</v>
      </c>
      <c r="IK215" s="14">
        <f t="shared" si="15"/>
        <v>2.1300000000000005E-8</v>
      </c>
      <c r="IL215" s="68" t="str">
        <f t="shared" si="14"/>
        <v>Rautjärvi</v>
      </c>
    </row>
    <row r="216" spans="1:246" x14ac:dyDescent="0.2">
      <c r="A216">
        <v>2019</v>
      </c>
      <c r="B216" t="s">
        <v>633</v>
      </c>
      <c r="C216" t="s">
        <v>634</v>
      </c>
      <c r="D216" t="s">
        <v>162</v>
      </c>
      <c r="E216" t="s">
        <v>163</v>
      </c>
      <c r="F216" t="s">
        <v>101</v>
      </c>
      <c r="G216" t="s">
        <v>102</v>
      </c>
      <c r="H216" t="s">
        <v>103</v>
      </c>
      <c r="I216" t="s">
        <v>104</v>
      </c>
      <c r="J216">
        <v>44.5</v>
      </c>
      <c r="K216">
        <v>474.60000610351563</v>
      </c>
      <c r="L216">
        <v>165.80000305175781</v>
      </c>
      <c r="M216">
        <v>2718</v>
      </c>
      <c r="N216">
        <v>5.6999998092651367</v>
      </c>
      <c r="O216">
        <v>-0.89999997615814209</v>
      </c>
      <c r="P216">
        <v>-16</v>
      </c>
      <c r="Q216">
        <v>44.400000000000006</v>
      </c>
      <c r="R216">
        <v>6.3000000000000007</v>
      </c>
      <c r="S216">
        <v>133</v>
      </c>
      <c r="T216">
        <v>0</v>
      </c>
      <c r="U216">
        <v>3023.2</v>
      </c>
      <c r="V216">
        <v>11.72</v>
      </c>
      <c r="W216">
        <v>99</v>
      </c>
      <c r="X216">
        <v>1284</v>
      </c>
      <c r="Y216">
        <v>741</v>
      </c>
      <c r="Z216">
        <v>686</v>
      </c>
      <c r="AA216">
        <v>583</v>
      </c>
      <c r="AB216">
        <v>1744</v>
      </c>
      <c r="AC216">
        <v>14.041666984558105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22.5</v>
      </c>
      <c r="AJ216">
        <v>1.1000000000000001</v>
      </c>
      <c r="AK216">
        <v>0.65</v>
      </c>
      <c r="AL216">
        <v>1.35</v>
      </c>
      <c r="AM216">
        <v>41.6</v>
      </c>
      <c r="AN216">
        <v>278.60000000000002</v>
      </c>
      <c r="AO216">
        <v>45.2</v>
      </c>
      <c r="AP216">
        <v>17.899999999999999</v>
      </c>
      <c r="AQ216">
        <v>146</v>
      </c>
      <c r="AR216">
        <v>169</v>
      </c>
      <c r="AS216">
        <v>1001</v>
      </c>
      <c r="AT216">
        <v>2.8330000000000002</v>
      </c>
      <c r="AU216">
        <v>5395</v>
      </c>
      <c r="AV216" s="48">
        <v>10608.169440242058</v>
      </c>
      <c r="AW216" s="48">
        <v>9645.6456456456453</v>
      </c>
      <c r="AX216">
        <v>0</v>
      </c>
      <c r="AY216">
        <v>157.3336181640625</v>
      </c>
      <c r="AZ216">
        <v>0</v>
      </c>
      <c r="BA216">
        <v>0</v>
      </c>
      <c r="BB216">
        <v>0</v>
      </c>
      <c r="BC216">
        <v>0</v>
      </c>
      <c r="BD216">
        <v>1</v>
      </c>
      <c r="BE216">
        <v>28.205127716064453</v>
      </c>
      <c r="BF216">
        <v>100</v>
      </c>
      <c r="BG216">
        <v>772.97296142578125</v>
      </c>
      <c r="BH216">
        <v>13968.294921875</v>
      </c>
      <c r="BI216">
        <v>16047.296875</v>
      </c>
      <c r="BJ216">
        <v>2.831493616104126</v>
      </c>
      <c r="BK216">
        <v>-10.440814018249512</v>
      </c>
      <c r="BL216">
        <v>24.63768196105957</v>
      </c>
      <c r="BM216">
        <v>13.157895088195801</v>
      </c>
      <c r="BN216">
        <v>190</v>
      </c>
      <c r="BO216">
        <v>-1.8210514426231383</v>
      </c>
      <c r="BP216">
        <v>19083.4921875</v>
      </c>
      <c r="BQ216">
        <v>57.803058624267578</v>
      </c>
      <c r="BS216">
        <v>0.57284766435623169</v>
      </c>
      <c r="BT216">
        <v>0.14716704189777374</v>
      </c>
      <c r="BU216">
        <v>0.29433408379554749</v>
      </c>
      <c r="BV216">
        <v>79.470199584960938</v>
      </c>
      <c r="BW216">
        <v>215.23178100585938</v>
      </c>
      <c r="BX216">
        <v>0</v>
      </c>
      <c r="BY216">
        <v>1</v>
      </c>
      <c r="BZ216">
        <v>6675.67578125</v>
      </c>
      <c r="CA216">
        <v>5810.81103515625</v>
      </c>
      <c r="CB216">
        <v>1.5820456743240356</v>
      </c>
      <c r="CC216">
        <v>11.810154914855957</v>
      </c>
      <c r="CD216">
        <v>37.209300994873047</v>
      </c>
      <c r="CE216">
        <v>4.9844236373901367</v>
      </c>
      <c r="CF216">
        <v>6.8535823822021484</v>
      </c>
      <c r="CG216">
        <v>0</v>
      </c>
      <c r="CH216">
        <v>0.31152647733688354</v>
      </c>
      <c r="CI216">
        <v>11014.787109375</v>
      </c>
      <c r="CJ216" s="48">
        <v>337</v>
      </c>
      <c r="CK216" s="25">
        <f>ABS(J216-'PO_valitsin (FI)'!$D$8)</f>
        <v>0.29999923706054688</v>
      </c>
      <c r="CR216" s="67">
        <f>ABS(Q216-'PO_valitsin (FI)'!$E$8)</f>
        <v>43.400000000000006</v>
      </c>
      <c r="EN216" s="7">
        <f>ABS(BO216-'PO_valitsin (FI)'!$F$8)</f>
        <v>2.0828283667564391</v>
      </c>
      <c r="EO216" s="7">
        <f>ABS(BP216-'PO_valitsin (FI)'!$G$8)</f>
        <v>3990.904296875</v>
      </c>
      <c r="ES216" s="7">
        <f>ABS(BT216-'PO_valitsin (FI)'!$H$8)</f>
        <v>4.0996849536895752E-2</v>
      </c>
      <c r="FI216" s="7">
        <f>ABS(CJ216-'PO_valitsin (FI)'!$J$8)</f>
        <v>1594</v>
      </c>
      <c r="FJ216" s="3">
        <f>IF($B216='PO_valitsin (FI)'!$C$8,100000,PO!CK216/PO!J$297*'PO_valitsin (FI)'!D$5)</f>
        <v>1.3730645300429467E-2</v>
      </c>
      <c r="FQ216" s="3">
        <f>IF($B216='PO_valitsin (FI)'!$C$8,100000,PO!CR216/PO!Q$297*'PO_valitsin (FI)'!E$5)</f>
        <v>0.2052654849101859</v>
      </c>
      <c r="HM216" s="3">
        <f>IF($B216='PO_valitsin (FI)'!$C$8,100000,PO!EN216/PO!BO$297*'PO_valitsin (FI)'!F$5)</f>
        <v>0.17267575994881174</v>
      </c>
      <c r="HN216" s="3">
        <f>IF($B216='PO_valitsin (FI)'!$C$8,100000,PO!EO216/PO!BP$297*'PO_valitsin (FI)'!G$5)</f>
        <v>0.14115985210264279</v>
      </c>
      <c r="HR216" s="3">
        <f>IF($B216='PO_valitsin (FI)'!$C$8,100000,PO!ES216/PO!BT$297*'PO_valitsin (FI)'!H$5)</f>
        <v>6.1213865933299246E-3</v>
      </c>
      <c r="IF216" s="3">
        <f>IF($B216='PO_valitsin (FI)'!$C$8,100000,PO!FG216/PO!CH$297*'PO_valitsin (FI)'!I$5)</f>
        <v>0</v>
      </c>
      <c r="IH216" s="3">
        <f>IF($B216='PO_valitsin (FI)'!$C$8,100000,PO!FI216/PO!CJ$297*'PO_valitsin (FI)'!J$5)</f>
        <v>0.15540932731639118</v>
      </c>
      <c r="II216" s="49">
        <f t="shared" si="12"/>
        <v>0.69436247757179093</v>
      </c>
      <c r="IJ216" s="13">
        <f t="shared" si="13"/>
        <v>120</v>
      </c>
      <c r="IK216" s="14">
        <f t="shared" si="15"/>
        <v>2.1400000000000006E-8</v>
      </c>
      <c r="IL216" s="68" t="str">
        <f t="shared" si="14"/>
        <v>Reisjärvi</v>
      </c>
    </row>
    <row r="217" spans="1:246" x14ac:dyDescent="0.2">
      <c r="A217">
        <v>2019</v>
      </c>
      <c r="B217" t="s">
        <v>203</v>
      </c>
      <c r="C217" t="s">
        <v>635</v>
      </c>
      <c r="D217" t="s">
        <v>203</v>
      </c>
      <c r="E217" t="s">
        <v>154</v>
      </c>
      <c r="F217" t="s">
        <v>158</v>
      </c>
      <c r="G217" t="s">
        <v>159</v>
      </c>
      <c r="H217" t="s">
        <v>143</v>
      </c>
      <c r="I217" t="s">
        <v>144</v>
      </c>
      <c r="J217">
        <v>43.400001525878906</v>
      </c>
      <c r="K217">
        <v>121</v>
      </c>
      <c r="L217">
        <v>130.39999389648438</v>
      </c>
      <c r="M217">
        <v>28793</v>
      </c>
      <c r="N217">
        <v>238</v>
      </c>
      <c r="O217">
        <v>0.20000000298023224</v>
      </c>
      <c r="P217">
        <v>102</v>
      </c>
      <c r="Q217">
        <v>97.300000000000011</v>
      </c>
      <c r="R217">
        <v>8.5</v>
      </c>
      <c r="S217">
        <v>70</v>
      </c>
      <c r="T217">
        <v>0</v>
      </c>
      <c r="U217">
        <v>4226</v>
      </c>
      <c r="V217">
        <v>12.98</v>
      </c>
      <c r="W217">
        <v>750</v>
      </c>
      <c r="X217">
        <v>20</v>
      </c>
      <c r="Y217">
        <v>651</v>
      </c>
      <c r="Z217">
        <v>55</v>
      </c>
      <c r="AA217">
        <v>319</v>
      </c>
      <c r="AB217">
        <v>1972</v>
      </c>
      <c r="AC217">
        <v>18.868370056152344</v>
      </c>
      <c r="AD217">
        <v>0</v>
      </c>
      <c r="AE217">
        <v>0.9</v>
      </c>
      <c r="AF217">
        <v>2.1</v>
      </c>
      <c r="AG217">
        <v>4.5999999999999996</v>
      </c>
      <c r="AH217">
        <v>0</v>
      </c>
      <c r="AI217">
        <v>20.5</v>
      </c>
      <c r="AJ217">
        <v>1.45</v>
      </c>
      <c r="AK217">
        <v>0.5</v>
      </c>
      <c r="AL217">
        <v>0.93</v>
      </c>
      <c r="AM217">
        <v>67.599999999999994</v>
      </c>
      <c r="AN217">
        <v>349.1</v>
      </c>
      <c r="AO217">
        <v>43.8</v>
      </c>
      <c r="AP217">
        <v>28.7</v>
      </c>
      <c r="AQ217">
        <v>54</v>
      </c>
      <c r="AR217">
        <v>21</v>
      </c>
      <c r="AS217">
        <v>236</v>
      </c>
      <c r="AT217">
        <v>4.3330000000000002</v>
      </c>
      <c r="AU217">
        <v>5543</v>
      </c>
      <c r="AV217" s="48">
        <v>7698.704621781545</v>
      </c>
      <c r="AW217" s="48">
        <v>7962.5383497497178</v>
      </c>
      <c r="AX217">
        <v>1</v>
      </c>
      <c r="AY217">
        <v>59.439590454101563</v>
      </c>
      <c r="AZ217">
        <v>0</v>
      </c>
      <c r="BA217">
        <v>0</v>
      </c>
      <c r="BB217">
        <v>0</v>
      </c>
      <c r="BC217">
        <v>0</v>
      </c>
      <c r="BD217">
        <v>1</v>
      </c>
      <c r="BE217">
        <v>93.106620788574219</v>
      </c>
      <c r="BF217">
        <v>88.743881225585938</v>
      </c>
      <c r="BG217">
        <v>879.50311279296875</v>
      </c>
      <c r="BH217">
        <v>11755.3017578125</v>
      </c>
      <c r="BI217">
        <v>13892.4619140625</v>
      </c>
      <c r="BJ217">
        <v>3.7799465656280518</v>
      </c>
      <c r="BK217">
        <v>1.4427512884140015</v>
      </c>
      <c r="BL217">
        <v>23.418573379516602</v>
      </c>
      <c r="BM217">
        <v>-5.7877812385559082</v>
      </c>
      <c r="BN217">
        <v>280.3636474609375</v>
      </c>
      <c r="BO217">
        <v>0.73386350572109227</v>
      </c>
      <c r="BP217">
        <v>24865.37890625</v>
      </c>
      <c r="BQ217">
        <v>22.809965133666992</v>
      </c>
      <c r="BS217">
        <v>0.55701041221618652</v>
      </c>
      <c r="BT217">
        <v>0.40634876489639282</v>
      </c>
      <c r="BU217">
        <v>5.1991801261901855</v>
      </c>
      <c r="BV217">
        <v>153.12750244140625</v>
      </c>
      <c r="BW217">
        <v>351.61325073242188</v>
      </c>
      <c r="BX217">
        <v>0</v>
      </c>
      <c r="BY217">
        <v>1</v>
      </c>
      <c r="BZ217">
        <v>9391.3046875</v>
      </c>
      <c r="CA217">
        <v>7946.583984375</v>
      </c>
      <c r="CB217">
        <v>1.0176084041595459</v>
      </c>
      <c r="CC217">
        <v>9.96075439453125</v>
      </c>
      <c r="CD217">
        <v>85.324234008789063</v>
      </c>
      <c r="CE217">
        <v>8.7168760299682617</v>
      </c>
      <c r="CF217">
        <v>13.458856582641602</v>
      </c>
      <c r="CG217">
        <v>0.17433752119541168</v>
      </c>
      <c r="CH217">
        <v>1.6736401319503784</v>
      </c>
      <c r="CI217">
        <v>8562.416015625</v>
      </c>
      <c r="CJ217" s="48">
        <v>3123</v>
      </c>
      <c r="CK217" s="25">
        <f>ABS(J217-'PO_valitsin (FI)'!$D$8)</f>
        <v>0.79999923706054688</v>
      </c>
      <c r="CR217" s="67">
        <f>ABS(Q217-'PO_valitsin (FI)'!$E$8)</f>
        <v>9.5</v>
      </c>
      <c r="EN217" s="7">
        <f>ABS(BO217-'PO_valitsin (FI)'!$F$8)</f>
        <v>0.47208658158779149</v>
      </c>
      <c r="EO217" s="7">
        <f>ABS(BP217-'PO_valitsin (FI)'!$G$8)</f>
        <v>1790.982421875</v>
      </c>
      <c r="ES217" s="7">
        <f>ABS(BT217-'PO_valitsin (FI)'!$H$8)</f>
        <v>0.21818487346172333</v>
      </c>
      <c r="FI217" s="7">
        <f>ABS(CJ217-'PO_valitsin (FI)'!$J$8)</f>
        <v>1192</v>
      </c>
      <c r="FJ217" s="3">
        <f>IF($B217='PO_valitsin (FI)'!$C$8,100000,PO!CK217/PO!J$297*'PO_valitsin (FI)'!D$5)</f>
        <v>3.6615112332687792E-2</v>
      </c>
      <c r="FQ217" s="3">
        <f>IF($B217='PO_valitsin (FI)'!$C$8,100000,PO!CR217/PO!Q$297*'PO_valitsin (FI)'!E$5)</f>
        <v>4.4931384945778016E-2</v>
      </c>
      <c r="HM217" s="3">
        <f>IF($B217='PO_valitsin (FI)'!$C$8,100000,PO!EN217/PO!BO$297*'PO_valitsin (FI)'!F$5)</f>
        <v>3.9138082877301777E-2</v>
      </c>
      <c r="HN217" s="3">
        <f>IF($B217='PO_valitsin (FI)'!$C$8,100000,PO!EO217/PO!BP$297*'PO_valitsin (FI)'!G$5)</f>
        <v>6.3347751532972035E-2</v>
      </c>
      <c r="HR217" s="3">
        <f>IF($B217='PO_valitsin (FI)'!$C$8,100000,PO!ES217/PO!BT$297*'PO_valitsin (FI)'!H$5)</f>
        <v>3.2577965730610371E-2</v>
      </c>
      <c r="IF217" s="3">
        <f>IF($B217='PO_valitsin (FI)'!$C$8,100000,PO!FG217/PO!CH$297*'PO_valitsin (FI)'!I$5)</f>
        <v>0</v>
      </c>
      <c r="IH217" s="3">
        <f>IF($B217='PO_valitsin (FI)'!$C$8,100000,PO!FI217/PO!CJ$297*'PO_valitsin (FI)'!J$5)</f>
        <v>0.11621575794299768</v>
      </c>
      <c r="II217" s="49">
        <f t="shared" si="12"/>
        <v>0.33282607686234766</v>
      </c>
      <c r="IJ217" s="13">
        <f t="shared" si="13"/>
        <v>17</v>
      </c>
      <c r="IK217" s="14">
        <f t="shared" si="15"/>
        <v>2.1500000000000007E-8</v>
      </c>
      <c r="IL217" s="68" t="str">
        <f t="shared" si="14"/>
        <v>Riihimäki</v>
      </c>
    </row>
    <row r="218" spans="1:246" x14ac:dyDescent="0.2">
      <c r="A218">
        <v>2019</v>
      </c>
      <c r="B218" t="s">
        <v>636</v>
      </c>
      <c r="C218" t="s">
        <v>637</v>
      </c>
      <c r="D218" t="s">
        <v>304</v>
      </c>
      <c r="E218" t="s">
        <v>292</v>
      </c>
      <c r="F218" t="s">
        <v>226</v>
      </c>
      <c r="G218" t="s">
        <v>227</v>
      </c>
      <c r="H218" t="s">
        <v>103</v>
      </c>
      <c r="I218" t="s">
        <v>104</v>
      </c>
      <c r="J218">
        <v>54.200000762939453</v>
      </c>
      <c r="K218">
        <v>835.77001953125</v>
      </c>
      <c r="L218">
        <v>175.80000305175781</v>
      </c>
      <c r="M218">
        <v>1272</v>
      </c>
      <c r="N218">
        <v>1.5</v>
      </c>
      <c r="O218">
        <v>-1.2000000476837158</v>
      </c>
      <c r="P218">
        <v>-2</v>
      </c>
      <c r="Q218">
        <v>42.1</v>
      </c>
      <c r="R218">
        <v>9.7000000000000011</v>
      </c>
      <c r="S218">
        <v>234</v>
      </c>
      <c r="T218">
        <v>0</v>
      </c>
      <c r="U218">
        <v>3892.3</v>
      </c>
      <c r="V218">
        <v>11.07</v>
      </c>
      <c r="W218">
        <v>1130</v>
      </c>
      <c r="X218">
        <v>1304</v>
      </c>
      <c r="Y218">
        <v>870</v>
      </c>
      <c r="Z218">
        <v>1362</v>
      </c>
      <c r="AA218">
        <v>876</v>
      </c>
      <c r="AB218">
        <v>1416</v>
      </c>
      <c r="AC218">
        <v>7.5333333015441895</v>
      </c>
      <c r="AD218">
        <v>0</v>
      </c>
      <c r="AE218">
        <v>0</v>
      </c>
      <c r="AF218">
        <v>0</v>
      </c>
      <c r="AG218">
        <v>0</v>
      </c>
      <c r="AH218">
        <v>1</v>
      </c>
      <c r="AI218">
        <v>21.5</v>
      </c>
      <c r="AJ218">
        <v>1.1000000000000001</v>
      </c>
      <c r="AK218">
        <v>0.55000000000000004</v>
      </c>
      <c r="AL218">
        <v>1.55</v>
      </c>
      <c r="AM218">
        <v>74.5</v>
      </c>
      <c r="AN218">
        <v>300.60000000000002</v>
      </c>
      <c r="AO218">
        <v>47.3</v>
      </c>
      <c r="AP218">
        <v>22.7</v>
      </c>
      <c r="AQ218">
        <v>57</v>
      </c>
      <c r="AR218">
        <v>161</v>
      </c>
      <c r="AS218">
        <v>993</v>
      </c>
      <c r="AT218">
        <v>2.6669999999999998</v>
      </c>
      <c r="AU218">
        <v>11364</v>
      </c>
      <c r="AV218" s="48">
        <v>15016.759776536313</v>
      </c>
      <c r="AW218" s="48">
        <v>13392.670157068063</v>
      </c>
      <c r="AX218">
        <v>0</v>
      </c>
      <c r="AY218">
        <v>142.13548278808594</v>
      </c>
      <c r="AZ218">
        <v>0</v>
      </c>
      <c r="BA218">
        <v>0</v>
      </c>
      <c r="BB218">
        <v>0</v>
      </c>
      <c r="BC218">
        <v>0</v>
      </c>
      <c r="BD218">
        <v>1</v>
      </c>
      <c r="BE218">
        <v>100</v>
      </c>
      <c r="BF218">
        <v>100</v>
      </c>
      <c r="BG218">
        <v>823.5294189453125</v>
      </c>
      <c r="BH218">
        <v>14028.1611328125</v>
      </c>
      <c r="BI218">
        <v>15475.720703125</v>
      </c>
      <c r="BJ218">
        <v>2.9870281219482422</v>
      </c>
      <c r="BK218">
        <v>-11.594307899475098</v>
      </c>
      <c r="BL218">
        <v>16</v>
      </c>
      <c r="BM218">
        <v>-15.384614944458008</v>
      </c>
      <c r="BN218">
        <v>99</v>
      </c>
      <c r="BO218">
        <v>-0.10609622001647949</v>
      </c>
      <c r="BP218">
        <v>21386.779296875</v>
      </c>
      <c r="BQ218">
        <v>54.999191284179688</v>
      </c>
      <c r="BS218">
        <v>0.64701259136199951</v>
      </c>
      <c r="BT218">
        <v>0</v>
      </c>
      <c r="BU218">
        <v>1.1792452335357666</v>
      </c>
      <c r="BV218">
        <v>114.77987670898438</v>
      </c>
      <c r="BW218">
        <v>440.2515869140625</v>
      </c>
      <c r="BX218">
        <v>0</v>
      </c>
      <c r="BY218">
        <v>0</v>
      </c>
      <c r="BZ218">
        <v>11529.412109375</v>
      </c>
      <c r="CA218">
        <v>10450.98046875</v>
      </c>
      <c r="CB218">
        <v>0.86477988958358765</v>
      </c>
      <c r="CC218">
        <v>6.367924690246582</v>
      </c>
      <c r="CD218">
        <v>72.727272033691406</v>
      </c>
      <c r="CE218">
        <v>8.6419754028320313</v>
      </c>
      <c r="CF218">
        <v>12.34567928314209</v>
      </c>
      <c r="CG218">
        <v>0</v>
      </c>
      <c r="CH218">
        <v>3.7037036418914795</v>
      </c>
      <c r="CI218">
        <v>13715.3701171875</v>
      </c>
      <c r="CJ218" s="48">
        <v>88</v>
      </c>
      <c r="CK218" s="25">
        <f>ABS(J218-'PO_valitsin (FI)'!$D$8)</f>
        <v>10</v>
      </c>
      <c r="CR218" s="67">
        <f>ABS(Q218-'PO_valitsin (FI)'!$E$8)</f>
        <v>45.70000000000001</v>
      </c>
      <c r="EN218" s="7">
        <f>ABS(BO218-'PO_valitsin (FI)'!$F$8)</f>
        <v>0.36787314414978028</v>
      </c>
      <c r="EO218" s="7">
        <f>ABS(BP218-'PO_valitsin (FI)'!$G$8)</f>
        <v>1687.6171875</v>
      </c>
      <c r="ES218" s="7">
        <f>ABS(BT218-'PO_valitsin (FI)'!$H$8)</f>
        <v>0.18816389143466949</v>
      </c>
      <c r="FI218" s="7">
        <f>ABS(CJ218-'PO_valitsin (FI)'!$J$8)</f>
        <v>1843</v>
      </c>
      <c r="FJ218" s="3">
        <f>IF($B218='PO_valitsin (FI)'!$C$8,100000,PO!CK218/PO!J$297*'PO_valitsin (FI)'!D$5)</f>
        <v>0.45768934064516642</v>
      </c>
      <c r="FQ218" s="3">
        <f>IF($B218='PO_valitsin (FI)'!$C$8,100000,PO!CR218/PO!Q$297*'PO_valitsin (FI)'!E$5)</f>
        <v>0.21614360968653215</v>
      </c>
      <c r="HM218" s="3">
        <f>IF($B218='PO_valitsin (FI)'!$C$8,100000,PO!EN218/PO!BO$297*'PO_valitsin (FI)'!F$5)</f>
        <v>3.0498324175287309E-2</v>
      </c>
      <c r="HN218" s="3">
        <f>IF($B218='PO_valitsin (FI)'!$C$8,100000,PO!EO218/PO!BP$297*'PO_valitsin (FI)'!G$5)</f>
        <v>5.9691682604344695E-2</v>
      </c>
      <c r="HR218" s="3">
        <f>IF($B218='PO_valitsin (FI)'!$C$8,100000,PO!ES218/PO!BT$297*'PO_valitsin (FI)'!H$5)</f>
        <v>2.8095425267748234E-2</v>
      </c>
      <c r="IF218" s="3">
        <f>IF($B218='PO_valitsin (FI)'!$C$8,100000,PO!FG218/PO!CH$297*'PO_valitsin (FI)'!I$5)</f>
        <v>0</v>
      </c>
      <c r="IH218" s="3">
        <f>IF($B218='PO_valitsin (FI)'!$C$8,100000,PO!FI218/PO!CJ$297*'PO_valitsin (FI)'!J$5)</f>
        <v>0.1796859411820006</v>
      </c>
      <c r="II218" s="49">
        <f t="shared" si="12"/>
        <v>0.97180434516107939</v>
      </c>
      <c r="IJ218" s="13">
        <f t="shared" si="13"/>
        <v>189</v>
      </c>
      <c r="IK218" s="14">
        <f t="shared" si="15"/>
        <v>2.1600000000000008E-8</v>
      </c>
      <c r="IL218" s="68" t="str">
        <f t="shared" si="14"/>
        <v>Ristijärvi</v>
      </c>
    </row>
    <row r="219" spans="1:246" x14ac:dyDescent="0.2">
      <c r="A219">
        <v>2019</v>
      </c>
      <c r="B219" t="s">
        <v>622</v>
      </c>
      <c r="C219" t="s">
        <v>638</v>
      </c>
      <c r="D219" t="s">
        <v>622</v>
      </c>
      <c r="E219" t="s">
        <v>623</v>
      </c>
      <c r="F219" t="s">
        <v>137</v>
      </c>
      <c r="G219" t="s">
        <v>138</v>
      </c>
      <c r="H219" t="s">
        <v>143</v>
      </c>
      <c r="I219" t="s">
        <v>144</v>
      </c>
      <c r="J219">
        <v>41.299999237060547</v>
      </c>
      <c r="K219">
        <v>7581.509765625</v>
      </c>
      <c r="L219">
        <v>129.69999694824219</v>
      </c>
      <c r="M219">
        <v>63042</v>
      </c>
      <c r="N219">
        <v>8.3000001907348633</v>
      </c>
      <c r="O219">
        <v>0.20000000298023224</v>
      </c>
      <c r="P219">
        <v>24</v>
      </c>
      <c r="Q219">
        <v>90.4</v>
      </c>
      <c r="R219">
        <v>11</v>
      </c>
      <c r="S219">
        <v>1151</v>
      </c>
      <c r="T219">
        <v>0</v>
      </c>
      <c r="U219">
        <v>4006.1</v>
      </c>
      <c r="V219">
        <v>11.36</v>
      </c>
      <c r="W219">
        <v>1084</v>
      </c>
      <c r="X219">
        <v>183</v>
      </c>
      <c r="Y219">
        <v>449</v>
      </c>
      <c r="Z219">
        <v>378</v>
      </c>
      <c r="AA219">
        <v>408</v>
      </c>
      <c r="AB219">
        <v>2219</v>
      </c>
      <c r="AC219">
        <v>17.138259887695313</v>
      </c>
      <c r="AD219">
        <v>0.6</v>
      </c>
      <c r="AE219">
        <v>1</v>
      </c>
      <c r="AF219">
        <v>1.3</v>
      </c>
      <c r="AG219">
        <v>5.0999999999999996</v>
      </c>
      <c r="AH219">
        <v>0</v>
      </c>
      <c r="AI219">
        <v>21</v>
      </c>
      <c r="AJ219">
        <v>1.55</v>
      </c>
      <c r="AK219">
        <v>0.6</v>
      </c>
      <c r="AL219">
        <v>1.2</v>
      </c>
      <c r="AM219">
        <v>52.8</v>
      </c>
      <c r="AN219">
        <v>400.9</v>
      </c>
      <c r="AO219">
        <v>45.4</v>
      </c>
      <c r="AP219">
        <v>33.9</v>
      </c>
      <c r="AQ219">
        <v>19</v>
      </c>
      <c r="AR219">
        <v>7</v>
      </c>
      <c r="AS219">
        <v>1079</v>
      </c>
      <c r="AT219">
        <v>4.3330000000000002</v>
      </c>
      <c r="AU219">
        <v>6340</v>
      </c>
      <c r="AV219" s="48">
        <v>8916.2908967044204</v>
      </c>
      <c r="AW219" s="48">
        <v>8840.2627503787244</v>
      </c>
      <c r="AX219">
        <v>1</v>
      </c>
      <c r="AY219">
        <v>0</v>
      </c>
      <c r="AZ219">
        <v>0</v>
      </c>
      <c r="BA219">
        <v>0</v>
      </c>
      <c r="BB219">
        <v>1</v>
      </c>
      <c r="BC219">
        <v>0</v>
      </c>
      <c r="BD219">
        <v>0</v>
      </c>
      <c r="BE219">
        <v>96.363639831542969</v>
      </c>
      <c r="BF219">
        <v>61.967113494873047</v>
      </c>
      <c r="BG219">
        <v>1233.7392578125</v>
      </c>
      <c r="BH219">
        <v>15402.306640625</v>
      </c>
      <c r="BI219">
        <v>21845.822265625</v>
      </c>
      <c r="BJ219">
        <v>3.2320547103881836</v>
      </c>
      <c r="BK219">
        <v>-0.58471220731735229</v>
      </c>
      <c r="BL219">
        <v>31.168830871582031</v>
      </c>
      <c r="BM219">
        <v>0.95628416538238525</v>
      </c>
      <c r="BN219">
        <v>253.5</v>
      </c>
      <c r="BO219">
        <v>0.87114509344100954</v>
      </c>
      <c r="BP219">
        <v>23119.24609375</v>
      </c>
      <c r="BQ219">
        <v>27.884286880493164</v>
      </c>
      <c r="BS219">
        <v>0.53873610496520996</v>
      </c>
      <c r="BT219">
        <v>0.18400432169437408</v>
      </c>
      <c r="BU219">
        <v>3.4691157341003418</v>
      </c>
      <c r="BV219">
        <v>203.80064392089844</v>
      </c>
      <c r="BW219">
        <v>405.41226196289063</v>
      </c>
      <c r="BX219">
        <v>1</v>
      </c>
      <c r="BY219">
        <v>4</v>
      </c>
      <c r="BZ219">
        <v>11534.5947265625</v>
      </c>
      <c r="CA219">
        <v>8132.41796875</v>
      </c>
      <c r="CB219">
        <v>1.1722344160079956</v>
      </c>
      <c r="CC219">
        <v>8.6942043304443359</v>
      </c>
      <c r="CD219">
        <v>62.1109619140625</v>
      </c>
      <c r="CE219">
        <v>8.3378944396972656</v>
      </c>
      <c r="CF219">
        <v>14.41342830657959</v>
      </c>
      <c r="CG219">
        <v>0.43787631392478943</v>
      </c>
      <c r="CH219">
        <v>1.8062397241592407</v>
      </c>
      <c r="CI219">
        <v>9242.3583984375</v>
      </c>
      <c r="CJ219" s="48">
        <v>5908</v>
      </c>
      <c r="CK219" s="25">
        <f>ABS(J219-'PO_valitsin (FI)'!$D$8)</f>
        <v>2.9000015258789063</v>
      </c>
      <c r="CR219" s="67">
        <f>ABS(Q219-'PO_valitsin (FI)'!$E$8)</f>
        <v>2.5999999999999943</v>
      </c>
      <c r="EN219" s="7">
        <f>ABS(BO219-'PO_valitsin (FI)'!$F$8)</f>
        <v>0.60936816930770876</v>
      </c>
      <c r="EO219" s="7">
        <f>ABS(BP219-'PO_valitsin (FI)'!$G$8)</f>
        <v>44.849609375</v>
      </c>
      <c r="ES219" s="7">
        <f>ABS(BT219-'PO_valitsin (FI)'!$H$8)</f>
        <v>4.1595697402954102E-3</v>
      </c>
      <c r="FI219" s="7">
        <f>ABS(CJ219-'PO_valitsin (FI)'!$J$8)</f>
        <v>3977</v>
      </c>
      <c r="FJ219" s="3">
        <f>IF($B219='PO_valitsin (FI)'!$C$8,100000,PO!CK219/PO!J$297*'PO_valitsin (FI)'!D$5)</f>
        <v>0.13272997862494931</v>
      </c>
      <c r="FQ219" s="3">
        <f>IF($B219='PO_valitsin (FI)'!$C$8,100000,PO!CR219/PO!Q$297*'PO_valitsin (FI)'!E$5)</f>
        <v>1.2297010616739218E-2</v>
      </c>
      <c r="HM219" s="3">
        <f>IF($B219='PO_valitsin (FI)'!$C$8,100000,PO!EN219/PO!BO$297*'PO_valitsin (FI)'!F$5)</f>
        <v>5.0519338704651577E-2</v>
      </c>
      <c r="HN219" s="3">
        <f>IF($B219='PO_valitsin (FI)'!$C$8,100000,PO!EO219/PO!BP$297*'PO_valitsin (FI)'!G$5)</f>
        <v>1.5863482948447647E-3</v>
      </c>
      <c r="HR219" s="3">
        <f>IF($B219='PO_valitsin (FI)'!$C$8,100000,PO!ES219/PO!BT$297*'PO_valitsin (FI)'!H$5)</f>
        <v>6.2108027153037553E-4</v>
      </c>
      <c r="IF219" s="3">
        <f>IF($B219='PO_valitsin (FI)'!$C$8,100000,PO!FG219/PO!CH$297*'PO_valitsin (FI)'!I$5)</f>
        <v>0</v>
      </c>
      <c r="IH219" s="3">
        <f>IF($B219='PO_valitsin (FI)'!$C$8,100000,PO!FI219/PO!CJ$297*'PO_valitsin (FI)'!J$5)</f>
        <v>0.38774334676115918</v>
      </c>
      <c r="II219" s="49">
        <f t="shared" si="12"/>
        <v>0.58549712497387452</v>
      </c>
      <c r="IJ219" s="13">
        <f t="shared" si="13"/>
        <v>92</v>
      </c>
      <c r="IK219" s="14">
        <f t="shared" si="15"/>
        <v>2.1700000000000009E-8</v>
      </c>
      <c r="IL219" s="68" t="str">
        <f t="shared" si="14"/>
        <v>Rovaniemi</v>
      </c>
    </row>
    <row r="220" spans="1:246" x14ac:dyDescent="0.2">
      <c r="A220">
        <v>2019</v>
      </c>
      <c r="B220" t="s">
        <v>639</v>
      </c>
      <c r="C220" t="s">
        <v>640</v>
      </c>
      <c r="D220" t="s">
        <v>253</v>
      </c>
      <c r="E220" t="s">
        <v>255</v>
      </c>
      <c r="F220" t="s">
        <v>256</v>
      </c>
      <c r="G220" t="s">
        <v>257</v>
      </c>
      <c r="H220" t="s">
        <v>103</v>
      </c>
      <c r="I220" t="s">
        <v>104</v>
      </c>
      <c r="J220">
        <v>51.400001525878906</v>
      </c>
      <c r="K220">
        <v>942.27001953125</v>
      </c>
      <c r="L220">
        <v>178.5</v>
      </c>
      <c r="M220">
        <v>4994</v>
      </c>
      <c r="N220">
        <v>5.3000001907348633</v>
      </c>
      <c r="O220">
        <v>-2.0999999046325684</v>
      </c>
      <c r="P220">
        <v>-37</v>
      </c>
      <c r="Q220">
        <v>60.5</v>
      </c>
      <c r="R220">
        <v>11.5</v>
      </c>
      <c r="S220">
        <v>294</v>
      </c>
      <c r="T220">
        <v>0</v>
      </c>
      <c r="U220">
        <v>4212.1000000000004</v>
      </c>
      <c r="V220">
        <v>11.95</v>
      </c>
      <c r="W220">
        <v>919</v>
      </c>
      <c r="X220">
        <v>1649</v>
      </c>
      <c r="Y220">
        <v>784</v>
      </c>
      <c r="Z220">
        <v>1064</v>
      </c>
      <c r="AA220">
        <v>866</v>
      </c>
      <c r="AB220">
        <v>923</v>
      </c>
      <c r="AC220">
        <v>14.382022857666016</v>
      </c>
      <c r="AD220">
        <v>0</v>
      </c>
      <c r="AE220">
        <v>0</v>
      </c>
      <c r="AF220">
        <v>0</v>
      </c>
      <c r="AG220">
        <v>5.4</v>
      </c>
      <c r="AH220">
        <v>0</v>
      </c>
      <c r="AI220">
        <v>20.5</v>
      </c>
      <c r="AJ220">
        <v>0.93</v>
      </c>
      <c r="AK220">
        <v>0.5</v>
      </c>
      <c r="AL220">
        <v>1.1000000000000001</v>
      </c>
      <c r="AM220">
        <v>77.3</v>
      </c>
      <c r="AN220">
        <v>299.89999999999998</v>
      </c>
      <c r="AO220">
        <v>44.5</v>
      </c>
      <c r="AP220">
        <v>23.2</v>
      </c>
      <c r="AQ220">
        <v>53</v>
      </c>
      <c r="AR220">
        <v>104</v>
      </c>
      <c r="AS220">
        <v>733</v>
      </c>
      <c r="AT220">
        <v>3.1669999999999998</v>
      </c>
      <c r="AU220">
        <v>9023</v>
      </c>
      <c r="AV220" s="48">
        <v>10615.214994487322</v>
      </c>
      <c r="AW220" s="48">
        <v>10509.09090909091</v>
      </c>
      <c r="AX220">
        <v>1</v>
      </c>
      <c r="AY220">
        <v>42.640022277832031</v>
      </c>
      <c r="AZ220">
        <v>0</v>
      </c>
      <c r="BA220">
        <v>1</v>
      </c>
      <c r="BB220">
        <v>0</v>
      </c>
      <c r="BC220">
        <v>0</v>
      </c>
      <c r="BD220">
        <v>1</v>
      </c>
      <c r="BE220">
        <v>91.156463623046875</v>
      </c>
      <c r="BF220">
        <v>100</v>
      </c>
      <c r="BG220">
        <v>282.82827758789063</v>
      </c>
      <c r="BH220">
        <v>11473.0751953125</v>
      </c>
      <c r="BI220">
        <v>12485.7890625</v>
      </c>
      <c r="BJ220">
        <v>3.0647578239440918</v>
      </c>
      <c r="BK220">
        <v>-0.63558059930801392</v>
      </c>
      <c r="BL220">
        <v>20.430107116699219</v>
      </c>
      <c r="BM220">
        <v>34.375</v>
      </c>
      <c r="BN220">
        <v>447</v>
      </c>
      <c r="BO220">
        <v>1.4947080612182617E-2</v>
      </c>
      <c r="BP220">
        <v>24133.431640625</v>
      </c>
      <c r="BQ220">
        <v>35.162551879882813</v>
      </c>
      <c r="BS220">
        <v>0.70184218883514404</v>
      </c>
      <c r="BT220">
        <v>0.22026431560516357</v>
      </c>
      <c r="BU220">
        <v>3.0436522960662842</v>
      </c>
      <c r="BV220">
        <v>69.483383178710938</v>
      </c>
      <c r="BW220">
        <v>235.883056640625</v>
      </c>
      <c r="BX220">
        <v>0</v>
      </c>
      <c r="BY220">
        <v>0</v>
      </c>
      <c r="BZ220">
        <v>9651.515625</v>
      </c>
      <c r="CA220">
        <v>8868.6865234375</v>
      </c>
      <c r="CB220">
        <v>0.86103326082229614</v>
      </c>
      <c r="CC220">
        <v>8.1898279190063477</v>
      </c>
      <c r="CD220">
        <v>88.372093200683594</v>
      </c>
      <c r="CE220">
        <v>9.2909536361694336</v>
      </c>
      <c r="CF220">
        <v>9.5354518890380859</v>
      </c>
      <c r="CG220">
        <v>0</v>
      </c>
      <c r="CH220">
        <v>0.24449877440929413</v>
      </c>
      <c r="CI220">
        <v>12804.7041015625</v>
      </c>
      <c r="CJ220" s="48">
        <v>447</v>
      </c>
      <c r="CK220" s="25">
        <f>ABS(J220-'PO_valitsin (FI)'!$D$8)</f>
        <v>7.2000007629394531</v>
      </c>
      <c r="CR220" s="67">
        <f>ABS(Q220-'PO_valitsin (FI)'!$E$8)</f>
        <v>27.300000000000011</v>
      </c>
      <c r="EN220" s="7">
        <f>ABS(BO220-'PO_valitsin (FI)'!$F$8)</f>
        <v>0.24682984352111817</v>
      </c>
      <c r="EO220" s="7">
        <f>ABS(BP220-'PO_valitsin (FI)'!$G$8)</f>
        <v>1059.03515625</v>
      </c>
      <c r="ES220" s="7">
        <f>ABS(BT220-'PO_valitsin (FI)'!$H$8)</f>
        <v>3.210042417049408E-2</v>
      </c>
      <c r="FI220" s="7">
        <f>ABS(CJ220-'PO_valitsin (FI)'!$J$8)</f>
        <v>1484</v>
      </c>
      <c r="FJ220" s="3">
        <f>IF($B220='PO_valitsin (FI)'!$C$8,100000,PO!CK220/PO!J$297*'PO_valitsin (FI)'!D$5)</f>
        <v>0.32953636018344534</v>
      </c>
      <c r="FQ220" s="3">
        <f>IF($B220='PO_valitsin (FI)'!$C$8,100000,PO!CR220/PO!Q$297*'PO_valitsin (FI)'!E$5)</f>
        <v>0.12911861147576212</v>
      </c>
      <c r="HM220" s="3">
        <f>IF($B220='PO_valitsin (FI)'!$C$8,100000,PO!EN220/PO!BO$297*'PO_valitsin (FI)'!F$5)</f>
        <v>2.0463294762222445E-2</v>
      </c>
      <c r="HN220" s="3">
        <f>IF($B220='PO_valitsin (FI)'!$C$8,100000,PO!EO220/PO!BP$297*'PO_valitsin (FI)'!G$5)</f>
        <v>3.7458489331554996E-2</v>
      </c>
      <c r="HR220" s="3">
        <f>IF($B220='PO_valitsin (FI)'!$C$8,100000,PO!ES220/PO!BT$297*'PO_valitsin (FI)'!H$5)</f>
        <v>4.7930294248738296E-3</v>
      </c>
      <c r="IF220" s="3">
        <f>IF($B220='PO_valitsin (FI)'!$C$8,100000,PO!FG220/PO!CH$297*'PO_valitsin (FI)'!I$5)</f>
        <v>0</v>
      </c>
      <c r="IH220" s="3">
        <f>IF($B220='PO_valitsin (FI)'!$C$8,100000,PO!FI220/PO!CJ$297*'PO_valitsin (FI)'!J$5)</f>
        <v>0.14468471878138303</v>
      </c>
      <c r="II220" s="49">
        <f t="shared" si="12"/>
        <v>0.66605452575924173</v>
      </c>
      <c r="IJ220" s="13">
        <f t="shared" si="13"/>
        <v>112</v>
      </c>
      <c r="IK220" s="14">
        <f t="shared" si="15"/>
        <v>2.180000000000001E-8</v>
      </c>
      <c r="IL220" s="68" t="str">
        <f t="shared" si="14"/>
        <v>Ruokolahti</v>
      </c>
    </row>
    <row r="221" spans="1:246" x14ac:dyDescent="0.2">
      <c r="A221">
        <v>2019</v>
      </c>
      <c r="B221" t="s">
        <v>641</v>
      </c>
      <c r="C221" t="s">
        <v>642</v>
      </c>
      <c r="D221" t="s">
        <v>283</v>
      </c>
      <c r="E221" t="s">
        <v>161</v>
      </c>
      <c r="F221" t="s">
        <v>87</v>
      </c>
      <c r="G221" t="s">
        <v>88</v>
      </c>
      <c r="H221" t="s">
        <v>103</v>
      </c>
      <c r="I221" t="s">
        <v>104</v>
      </c>
      <c r="J221">
        <v>52.299999237060547</v>
      </c>
      <c r="K221">
        <v>776.97998046875</v>
      </c>
      <c r="L221">
        <v>183.19999694824219</v>
      </c>
      <c r="M221">
        <v>4283</v>
      </c>
      <c r="N221">
        <v>5.5</v>
      </c>
      <c r="O221">
        <v>-2.5999999046325684</v>
      </c>
      <c r="P221">
        <v>-55</v>
      </c>
      <c r="Q221">
        <v>50.2</v>
      </c>
      <c r="R221">
        <v>8.5</v>
      </c>
      <c r="S221">
        <v>240</v>
      </c>
      <c r="T221">
        <v>0</v>
      </c>
      <c r="U221">
        <v>3821.6</v>
      </c>
      <c r="V221">
        <v>13.28</v>
      </c>
      <c r="W221">
        <v>1296</v>
      </c>
      <c r="X221">
        <v>1667</v>
      </c>
      <c r="Y221">
        <v>667</v>
      </c>
      <c r="Z221">
        <v>1005</v>
      </c>
      <c r="AA221">
        <v>764</v>
      </c>
      <c r="AB221">
        <v>1551</v>
      </c>
      <c r="AC221">
        <v>15.049383163452148</v>
      </c>
      <c r="AD221">
        <v>0</v>
      </c>
      <c r="AE221">
        <v>0</v>
      </c>
      <c r="AF221">
        <v>0</v>
      </c>
      <c r="AG221">
        <v>4.4000000000000004</v>
      </c>
      <c r="AH221">
        <v>0</v>
      </c>
      <c r="AI221">
        <v>22</v>
      </c>
      <c r="AJ221">
        <v>1</v>
      </c>
      <c r="AK221">
        <v>0.5</v>
      </c>
      <c r="AL221">
        <v>1.1000000000000001</v>
      </c>
      <c r="AM221">
        <v>71.599999999999994</v>
      </c>
      <c r="AN221">
        <v>288.10000000000002</v>
      </c>
      <c r="AO221">
        <v>45.6</v>
      </c>
      <c r="AP221">
        <v>21.2</v>
      </c>
      <c r="AQ221">
        <v>103</v>
      </c>
      <c r="AR221">
        <v>60</v>
      </c>
      <c r="AS221">
        <v>466</v>
      </c>
      <c r="AT221">
        <v>3.6669999999999998</v>
      </c>
      <c r="AU221">
        <v>5313</v>
      </c>
      <c r="AV221" s="48">
        <v>10250</v>
      </c>
      <c r="AW221" s="48">
        <v>10716.463414634147</v>
      </c>
      <c r="AX221">
        <v>1</v>
      </c>
      <c r="AY221">
        <v>56.621074676513672</v>
      </c>
      <c r="AZ221">
        <v>0</v>
      </c>
      <c r="BA221">
        <v>0</v>
      </c>
      <c r="BB221">
        <v>0</v>
      </c>
      <c r="BC221">
        <v>0</v>
      </c>
      <c r="BD221">
        <v>1</v>
      </c>
      <c r="BE221">
        <v>39.682540893554688</v>
      </c>
      <c r="BF221">
        <v>100</v>
      </c>
      <c r="BG221">
        <v>659.09088134765625</v>
      </c>
      <c r="BH221">
        <v>11196.9912109375</v>
      </c>
      <c r="BI221">
        <v>12577.767578125</v>
      </c>
      <c r="BJ221">
        <v>2.9422366619110107</v>
      </c>
      <c r="BK221">
        <v>-8.6787681579589844</v>
      </c>
      <c r="BL221">
        <v>24.468084335327148</v>
      </c>
      <c r="BM221">
        <v>33.333332061767578</v>
      </c>
      <c r="BN221">
        <v>122.66666412353516</v>
      </c>
      <c r="BO221">
        <v>-3.6593839764595031</v>
      </c>
      <c r="BP221">
        <v>21290.458984375</v>
      </c>
      <c r="BQ221">
        <v>44.784938812255859</v>
      </c>
      <c r="BS221">
        <v>0.63506889343261719</v>
      </c>
      <c r="BT221">
        <v>0.25682932138442993</v>
      </c>
      <c r="BU221">
        <v>1.2841466665267944</v>
      </c>
      <c r="BV221">
        <v>91.057670593261719</v>
      </c>
      <c r="BW221">
        <v>290.21713256835938</v>
      </c>
      <c r="BX221">
        <v>0</v>
      </c>
      <c r="BY221">
        <v>1</v>
      </c>
      <c r="BZ221">
        <v>9005.681640625</v>
      </c>
      <c r="CA221">
        <v>8017.04541015625</v>
      </c>
      <c r="CB221">
        <v>0.74713987112045288</v>
      </c>
      <c r="CC221">
        <v>7.3079619407653809</v>
      </c>
      <c r="CD221">
        <v>75</v>
      </c>
      <c r="CE221">
        <v>7.3482427597045898</v>
      </c>
      <c r="CF221">
        <v>5.7507987022399902</v>
      </c>
      <c r="CG221">
        <v>0</v>
      </c>
      <c r="CH221">
        <v>2.2364218235015869</v>
      </c>
      <c r="CI221">
        <v>11841.8505859375</v>
      </c>
      <c r="CJ221" s="48">
        <v>336</v>
      </c>
      <c r="CK221" s="25">
        <f>ABS(J221-'PO_valitsin (FI)'!$D$8)</f>
        <v>8.0999984741210938</v>
      </c>
      <c r="CR221" s="67">
        <f>ABS(Q221-'PO_valitsin (FI)'!$E$8)</f>
        <v>37.600000000000009</v>
      </c>
      <c r="EN221" s="7">
        <f>ABS(BO221-'PO_valitsin (FI)'!$F$8)</f>
        <v>3.9211609005928039</v>
      </c>
      <c r="EO221" s="7">
        <f>ABS(BP221-'PO_valitsin (FI)'!$G$8)</f>
        <v>1783.9375</v>
      </c>
      <c r="ES221" s="7">
        <f>ABS(BT221-'PO_valitsin (FI)'!$H$8)</f>
        <v>6.8665429949760437E-2</v>
      </c>
      <c r="FI221" s="7">
        <f>ABS(CJ221-'PO_valitsin (FI)'!$J$8)</f>
        <v>1595</v>
      </c>
      <c r="FJ221" s="3">
        <f>IF($B221='PO_valitsin (FI)'!$C$8,100000,PO!CK221/PO!J$297*'PO_valitsin (FI)'!D$5)</f>
        <v>0.37072829608473379</v>
      </c>
      <c r="FQ221" s="3">
        <f>IF($B221='PO_valitsin (FI)'!$C$8,100000,PO!CR221/PO!Q$297*'PO_valitsin (FI)'!E$5)</f>
        <v>0.17783369199592142</v>
      </c>
      <c r="HM221" s="3">
        <f>IF($B221='PO_valitsin (FI)'!$C$8,100000,PO!EN221/PO!BO$297*'PO_valitsin (FI)'!F$5)</f>
        <v>0.32508172502271604</v>
      </c>
      <c r="HN221" s="3">
        <f>IF($B221='PO_valitsin (FI)'!$C$8,100000,PO!EO221/PO!BP$297*'PO_valitsin (FI)'!G$5)</f>
        <v>6.309856987989948E-2</v>
      </c>
      <c r="HR221" s="3">
        <f>IF($B221='PO_valitsin (FI)'!$C$8,100000,PO!ES221/PO!BT$297*'PO_valitsin (FI)'!H$5)</f>
        <v>1.0252681536941474E-2</v>
      </c>
      <c r="IF221" s="3">
        <f>IF($B221='PO_valitsin (FI)'!$C$8,100000,PO!FG221/PO!CH$297*'PO_valitsin (FI)'!I$5)</f>
        <v>0</v>
      </c>
      <c r="IH221" s="3">
        <f>IF($B221='PO_valitsin (FI)'!$C$8,100000,PO!FI221/PO!CJ$297*'PO_valitsin (FI)'!J$5)</f>
        <v>0.15550682375761854</v>
      </c>
      <c r="II221" s="49">
        <f t="shared" si="12"/>
        <v>1.1025018101778308</v>
      </c>
      <c r="IJ221" s="13">
        <f t="shared" si="13"/>
        <v>210</v>
      </c>
      <c r="IK221" s="14">
        <f t="shared" si="15"/>
        <v>2.1900000000000011E-8</v>
      </c>
      <c r="IL221" s="68" t="str">
        <f t="shared" si="14"/>
        <v>Ruovesi</v>
      </c>
    </row>
    <row r="222" spans="1:246" x14ac:dyDescent="0.2">
      <c r="A222">
        <v>2019</v>
      </c>
      <c r="B222" t="s">
        <v>643</v>
      </c>
      <c r="C222" t="s">
        <v>644</v>
      </c>
      <c r="D222" t="s">
        <v>298</v>
      </c>
      <c r="E222" t="s">
        <v>299</v>
      </c>
      <c r="F222" t="s">
        <v>125</v>
      </c>
      <c r="G222" t="s">
        <v>126</v>
      </c>
      <c r="H222" t="s">
        <v>103</v>
      </c>
      <c r="I222" t="s">
        <v>104</v>
      </c>
      <c r="J222">
        <v>41.400001525878906</v>
      </c>
      <c r="K222">
        <v>127.15000152587891</v>
      </c>
      <c r="L222">
        <v>109.80000305175781</v>
      </c>
      <c r="M222">
        <v>6327</v>
      </c>
      <c r="N222">
        <v>49.799999237060547</v>
      </c>
      <c r="O222">
        <v>1.2000000476837158</v>
      </c>
      <c r="P222">
        <v>35</v>
      </c>
      <c r="Q222">
        <v>80.400000000000006</v>
      </c>
      <c r="R222">
        <v>4.7</v>
      </c>
      <c r="S222">
        <v>55</v>
      </c>
      <c r="T222">
        <v>0</v>
      </c>
      <c r="U222">
        <v>3911.3</v>
      </c>
      <c r="V222">
        <v>12.51</v>
      </c>
      <c r="W222">
        <v>689</v>
      </c>
      <c r="X222">
        <v>56</v>
      </c>
      <c r="Y222">
        <v>486</v>
      </c>
      <c r="Z222">
        <v>422</v>
      </c>
      <c r="AA222">
        <v>515</v>
      </c>
      <c r="AB222">
        <v>1553</v>
      </c>
      <c r="AC222">
        <v>15.615818977355957</v>
      </c>
      <c r="AD222">
        <v>0</v>
      </c>
      <c r="AE222">
        <v>0</v>
      </c>
      <c r="AF222">
        <v>0</v>
      </c>
      <c r="AG222">
        <v>6.4</v>
      </c>
      <c r="AH222">
        <v>1</v>
      </c>
      <c r="AI222">
        <v>19.75</v>
      </c>
      <c r="AJ222">
        <v>0.95</v>
      </c>
      <c r="AK222">
        <v>0.42</v>
      </c>
      <c r="AL222">
        <v>1.02</v>
      </c>
      <c r="AM222">
        <v>59.4</v>
      </c>
      <c r="AN222">
        <v>385</v>
      </c>
      <c r="AO222">
        <v>44.6</v>
      </c>
      <c r="AP222">
        <v>31.5</v>
      </c>
      <c r="AQ222">
        <v>31</v>
      </c>
      <c r="AR222">
        <v>19</v>
      </c>
      <c r="AS222">
        <v>460</v>
      </c>
      <c r="AT222">
        <v>3</v>
      </c>
      <c r="AU222">
        <v>4584</v>
      </c>
      <c r="AV222" s="48">
        <v>8478.9644012944991</v>
      </c>
      <c r="AW222" s="48">
        <v>8630.3797468354423</v>
      </c>
      <c r="AX222">
        <v>1</v>
      </c>
      <c r="AY222">
        <v>10.405609130859375</v>
      </c>
      <c r="AZ222">
        <v>0</v>
      </c>
      <c r="BA222">
        <v>0</v>
      </c>
      <c r="BB222">
        <v>0</v>
      </c>
      <c r="BC222">
        <v>0</v>
      </c>
      <c r="BD222">
        <v>1</v>
      </c>
      <c r="BE222">
        <v>100</v>
      </c>
      <c r="BF222">
        <v>70.460044860839844</v>
      </c>
      <c r="BG222">
        <v>1055.327880859375</v>
      </c>
      <c r="BH222">
        <v>12778.0537109375</v>
      </c>
      <c r="BI222">
        <v>17556.025390625</v>
      </c>
      <c r="BJ222">
        <v>4.5815081596374512</v>
      </c>
      <c r="BK222">
        <v>-2.3868474960327148</v>
      </c>
      <c r="BL222">
        <v>26.470588684082031</v>
      </c>
      <c r="BM222">
        <v>-4.3010754585266113</v>
      </c>
      <c r="BN222">
        <v>196.25</v>
      </c>
      <c r="BO222">
        <v>-0.97665486335754392</v>
      </c>
      <c r="BP222">
        <v>25276.353515625</v>
      </c>
      <c r="BQ222">
        <v>16.228315353393555</v>
      </c>
      <c r="BS222">
        <v>0.67125022411346436</v>
      </c>
      <c r="BT222">
        <v>1.5805279016494751</v>
      </c>
      <c r="BU222">
        <v>2.2759602069854736</v>
      </c>
      <c r="BV222">
        <v>73.0203857421875</v>
      </c>
      <c r="BW222">
        <v>289.23660278320313</v>
      </c>
      <c r="BX222">
        <v>0</v>
      </c>
      <c r="BY222">
        <v>0</v>
      </c>
      <c r="BZ222">
        <v>10428.2783203125</v>
      </c>
      <c r="CA222">
        <v>7590.1640625</v>
      </c>
      <c r="CB222">
        <v>1.4066698551177979</v>
      </c>
      <c r="CC222">
        <v>11.158527374267578</v>
      </c>
      <c r="CD222">
        <v>88.764045715332031</v>
      </c>
      <c r="CE222">
        <v>11.189802169799805</v>
      </c>
      <c r="CF222">
        <v>12.606232643127441</v>
      </c>
      <c r="CG222">
        <v>0</v>
      </c>
      <c r="CH222">
        <v>1.8413597345352173</v>
      </c>
      <c r="CI222">
        <v>9280.318359375</v>
      </c>
      <c r="CJ222" s="48">
        <v>785</v>
      </c>
      <c r="CK222" s="25">
        <f>ABS(J222-'PO_valitsin (FI)'!$D$8)</f>
        <v>2.7999992370605469</v>
      </c>
      <c r="CR222" s="67">
        <f>ABS(Q222-'PO_valitsin (FI)'!$E$8)</f>
        <v>7.4000000000000057</v>
      </c>
      <c r="EN222" s="7">
        <f>ABS(BO222-'PO_valitsin (FI)'!$F$8)</f>
        <v>1.2384317874908448</v>
      </c>
      <c r="EO222" s="7">
        <f>ABS(BP222-'PO_valitsin (FI)'!$G$8)</f>
        <v>2201.95703125</v>
      </c>
      <c r="ES222" s="7">
        <f>ABS(BT222-'PO_valitsin (FI)'!$H$8)</f>
        <v>1.3923640102148056</v>
      </c>
      <c r="FI222" s="7">
        <f>ABS(CJ222-'PO_valitsin (FI)'!$J$8)</f>
        <v>1146</v>
      </c>
      <c r="FJ222" s="3">
        <f>IF($B222='PO_valitsin (FI)'!$C$8,100000,PO!CK222/PO!J$297*'PO_valitsin (FI)'!D$5)</f>
        <v>0.12815298046172108</v>
      </c>
      <c r="FQ222" s="3">
        <f>IF($B222='PO_valitsin (FI)'!$C$8,100000,PO!CR222/PO!Q$297*'PO_valitsin (FI)'!E$5)</f>
        <v>3.4999184063027114E-2</v>
      </c>
      <c r="HM222" s="3">
        <f>IF($B222='PO_valitsin (FI)'!$C$8,100000,PO!EN222/PO!BO$297*'PO_valitsin (FI)'!F$5)</f>
        <v>0.10267151795266179</v>
      </c>
      <c r="HN222" s="3">
        <f>IF($B222='PO_valitsin (FI)'!$C$8,100000,PO!EO222/PO!BP$297*'PO_valitsin (FI)'!G$5)</f>
        <v>7.7884084845385074E-2</v>
      </c>
      <c r="HR222" s="3">
        <f>IF($B222='PO_valitsin (FI)'!$C$8,100000,PO!ES222/PO!BT$297*'PO_valitsin (FI)'!H$5)</f>
        <v>0.20789886250877443</v>
      </c>
      <c r="IF222" s="3">
        <f>IF($B222='PO_valitsin (FI)'!$C$8,100000,PO!FG222/PO!CH$297*'PO_valitsin (FI)'!I$5)</f>
        <v>0</v>
      </c>
      <c r="IH222" s="3">
        <f>IF($B222='PO_valitsin (FI)'!$C$8,100000,PO!FI222/PO!CJ$297*'PO_valitsin (FI)'!J$5)</f>
        <v>0.11173092164653971</v>
      </c>
      <c r="II222" s="49">
        <f t="shared" si="12"/>
        <v>0.66333757347810918</v>
      </c>
      <c r="IJ222" s="13">
        <f t="shared" si="13"/>
        <v>111</v>
      </c>
      <c r="IK222" s="14">
        <f t="shared" si="15"/>
        <v>2.2000000000000012E-8</v>
      </c>
      <c r="IL222" s="68" t="str">
        <f t="shared" si="14"/>
        <v>Rusko</v>
      </c>
    </row>
    <row r="223" spans="1:246" x14ac:dyDescent="0.2">
      <c r="A223">
        <v>2019</v>
      </c>
      <c r="B223" t="s">
        <v>645</v>
      </c>
      <c r="C223" t="s">
        <v>646</v>
      </c>
      <c r="D223" t="s">
        <v>373</v>
      </c>
      <c r="E223" t="s">
        <v>374</v>
      </c>
      <c r="F223" t="s">
        <v>210</v>
      </c>
      <c r="G223" t="s">
        <v>211</v>
      </c>
      <c r="H223" t="s">
        <v>103</v>
      </c>
      <c r="I223" t="s">
        <v>104</v>
      </c>
      <c r="J223">
        <v>55.200000762939453</v>
      </c>
      <c r="K223">
        <v>427.6099853515625</v>
      </c>
      <c r="L223">
        <v>229</v>
      </c>
      <c r="M223">
        <v>2126</v>
      </c>
      <c r="N223">
        <v>5</v>
      </c>
      <c r="O223">
        <v>-2.5</v>
      </c>
      <c r="P223">
        <v>-17</v>
      </c>
      <c r="Q223">
        <v>25.8</v>
      </c>
      <c r="R223">
        <v>16.900000000000002</v>
      </c>
      <c r="S223">
        <v>195</v>
      </c>
      <c r="T223">
        <v>0</v>
      </c>
      <c r="U223">
        <v>2728.1</v>
      </c>
      <c r="V223">
        <v>11.48</v>
      </c>
      <c r="W223">
        <v>571</v>
      </c>
      <c r="X223">
        <v>857</v>
      </c>
      <c r="Y223">
        <v>857</v>
      </c>
      <c r="Z223">
        <v>943</v>
      </c>
      <c r="AA223">
        <v>702</v>
      </c>
      <c r="AB223">
        <v>1743</v>
      </c>
      <c r="AC223">
        <v>14.82758617401123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21.5</v>
      </c>
      <c r="AJ223">
        <v>1</v>
      </c>
      <c r="AK223">
        <v>0.55000000000000004</v>
      </c>
      <c r="AL223">
        <v>1.05</v>
      </c>
      <c r="AM223">
        <v>72.900000000000006</v>
      </c>
      <c r="AN223">
        <v>270.39999999999998</v>
      </c>
      <c r="AO223">
        <v>51.1</v>
      </c>
      <c r="AP223">
        <v>16.3</v>
      </c>
      <c r="AQ223">
        <v>82</v>
      </c>
      <c r="AR223">
        <v>52</v>
      </c>
      <c r="AS223">
        <v>1150</v>
      </c>
      <c r="AT223">
        <v>3.3330000000000002</v>
      </c>
      <c r="AU223">
        <v>9636</v>
      </c>
      <c r="AV223" s="48">
        <v>11546.468401486989</v>
      </c>
      <c r="AW223" s="48">
        <v>11056.1797752809</v>
      </c>
      <c r="AX223">
        <v>1</v>
      </c>
      <c r="AY223">
        <v>118.62310028076172</v>
      </c>
      <c r="AZ223">
        <v>0</v>
      </c>
      <c r="BA223">
        <v>1</v>
      </c>
      <c r="BB223">
        <v>0</v>
      </c>
      <c r="BC223">
        <v>0</v>
      </c>
      <c r="BD223">
        <v>1</v>
      </c>
      <c r="BE223">
        <v>39.534885406494141</v>
      </c>
      <c r="BF223">
        <v>100</v>
      </c>
      <c r="BG223">
        <v>1220.3389892578125</v>
      </c>
      <c r="BH223">
        <v>12182.9296875</v>
      </c>
      <c r="BI223">
        <v>13275.673828125</v>
      </c>
      <c r="BJ223">
        <v>2.0230951309204102</v>
      </c>
      <c r="BK223">
        <v>4.9151215553283691</v>
      </c>
      <c r="BL223">
        <v>32.258064270019531</v>
      </c>
      <c r="BM223">
        <v>-35.294116973876953</v>
      </c>
      <c r="BN223">
        <v>145</v>
      </c>
      <c r="BO223">
        <v>-5.793679642677307</v>
      </c>
      <c r="BP223">
        <v>18802.091796875</v>
      </c>
      <c r="BQ223">
        <v>61.07940673828125</v>
      </c>
      <c r="BS223">
        <v>0.66227656602859497</v>
      </c>
      <c r="BT223">
        <v>9.4073377549648285E-2</v>
      </c>
      <c r="BU223">
        <v>3.2455315589904785</v>
      </c>
      <c r="BV223">
        <v>95.954841613769531</v>
      </c>
      <c r="BW223">
        <v>215.42803955078125</v>
      </c>
      <c r="BX223">
        <v>0</v>
      </c>
      <c r="BY223">
        <v>0</v>
      </c>
      <c r="BZ223">
        <v>9677.9658203125</v>
      </c>
      <c r="CA223">
        <v>8881.35546875</v>
      </c>
      <c r="CB223">
        <v>0.51740360260009766</v>
      </c>
      <c r="CC223">
        <v>6.0206961631774902</v>
      </c>
      <c r="CD223">
        <v>54.545455932617188</v>
      </c>
      <c r="CE223">
        <v>4.6875</v>
      </c>
      <c r="CF223">
        <v>8.59375</v>
      </c>
      <c r="CG223">
        <v>0</v>
      </c>
      <c r="CH223">
        <v>0.78125</v>
      </c>
      <c r="CI223">
        <v>11979.802734375</v>
      </c>
      <c r="CJ223" s="48">
        <v>134</v>
      </c>
      <c r="CK223" s="25">
        <f>ABS(J223-'PO_valitsin (FI)'!$D$8)</f>
        <v>11</v>
      </c>
      <c r="CR223" s="67">
        <f>ABS(Q223-'PO_valitsin (FI)'!$E$8)</f>
        <v>62.000000000000014</v>
      </c>
      <c r="EN223" s="7">
        <f>ABS(BO223-'PO_valitsin (FI)'!$F$8)</f>
        <v>6.0554565668106077</v>
      </c>
      <c r="EO223" s="7">
        <f>ABS(BP223-'PO_valitsin (FI)'!$G$8)</f>
        <v>4272.3046875</v>
      </c>
      <c r="ES223" s="7">
        <f>ABS(BT223-'PO_valitsin (FI)'!$H$8)</f>
        <v>9.409051388502121E-2</v>
      </c>
      <c r="FI223" s="7">
        <f>ABS(CJ223-'PO_valitsin (FI)'!$J$8)</f>
        <v>1797</v>
      </c>
      <c r="FJ223" s="3">
        <f>IF($B223='PO_valitsin (FI)'!$C$8,100000,PO!CK223/PO!J$297*'PO_valitsin (FI)'!D$5)</f>
        <v>0.50345827470968307</v>
      </c>
      <c r="FQ223" s="3">
        <f>IF($B223='PO_valitsin (FI)'!$C$8,100000,PO!CR223/PO!Q$297*'PO_valitsin (FI)'!E$5)</f>
        <v>0.29323640701455128</v>
      </c>
      <c r="HM223" s="3">
        <f>IF($B223='PO_valitsin (FI)'!$C$8,100000,PO!EN223/PO!BO$297*'PO_valitsin (FI)'!F$5)</f>
        <v>0.50202435361459519</v>
      </c>
      <c r="HN223" s="3">
        <f>IF($B223='PO_valitsin (FI)'!$C$8,100000,PO!EO223/PO!BP$297*'PO_valitsin (FI)'!G$5)</f>
        <v>0.15111309441751231</v>
      </c>
      <c r="HR223" s="3">
        <f>IF($B223='PO_valitsin (FI)'!$C$8,100000,PO!ES223/PO!BT$297*'PO_valitsin (FI)'!H$5)</f>
        <v>1.4048991977711455E-2</v>
      </c>
      <c r="IF223" s="3">
        <f>IF($B223='PO_valitsin (FI)'!$C$8,100000,PO!FG223/PO!CH$297*'PO_valitsin (FI)'!I$5)</f>
        <v>0</v>
      </c>
      <c r="IH223" s="3">
        <f>IF($B223='PO_valitsin (FI)'!$C$8,100000,PO!FI223/PO!CJ$297*'PO_valitsin (FI)'!J$5)</f>
        <v>0.17520110488554264</v>
      </c>
      <c r="II223" s="49">
        <f t="shared" si="12"/>
        <v>1.639082248719596</v>
      </c>
      <c r="IJ223" s="13">
        <f t="shared" si="13"/>
        <v>253</v>
      </c>
      <c r="IK223" s="14">
        <f t="shared" si="15"/>
        <v>2.2100000000000013E-8</v>
      </c>
      <c r="IL223" s="68" t="str">
        <f t="shared" si="14"/>
        <v>Rääkkylä</v>
      </c>
    </row>
    <row r="224" spans="1:246" x14ac:dyDescent="0.2">
      <c r="A224">
        <v>2019</v>
      </c>
      <c r="B224" t="s">
        <v>647</v>
      </c>
      <c r="C224" t="s">
        <v>648</v>
      </c>
      <c r="D224" t="s">
        <v>316</v>
      </c>
      <c r="E224" t="s">
        <v>317</v>
      </c>
      <c r="F224" t="s">
        <v>187</v>
      </c>
      <c r="G224" t="s">
        <v>188</v>
      </c>
      <c r="H224" t="s">
        <v>103</v>
      </c>
      <c r="I224" t="s">
        <v>104</v>
      </c>
      <c r="J224">
        <v>49.400001525878906</v>
      </c>
      <c r="K224">
        <v>1251.699951171875</v>
      </c>
      <c r="L224">
        <v>195</v>
      </c>
      <c r="M224">
        <v>9309</v>
      </c>
      <c r="N224">
        <v>7.4000000953674316</v>
      </c>
      <c r="O224">
        <v>-1.1000000238418579</v>
      </c>
      <c r="P224">
        <v>-18</v>
      </c>
      <c r="Q224">
        <v>58.2</v>
      </c>
      <c r="R224">
        <v>16.600000000000001</v>
      </c>
      <c r="S224">
        <v>407</v>
      </c>
      <c r="T224">
        <v>0</v>
      </c>
      <c r="U224">
        <v>3193.5</v>
      </c>
      <c r="V224">
        <v>12.53</v>
      </c>
      <c r="W224">
        <v>1012</v>
      </c>
      <c r="X224">
        <v>1429</v>
      </c>
      <c r="Y224">
        <v>1024</v>
      </c>
      <c r="Z224">
        <v>750</v>
      </c>
      <c r="AA224">
        <v>335</v>
      </c>
      <c r="AB224">
        <v>1623</v>
      </c>
      <c r="AC224">
        <v>16.584211349487305</v>
      </c>
      <c r="AD224">
        <v>0</v>
      </c>
      <c r="AE224">
        <v>0</v>
      </c>
      <c r="AF224">
        <v>2.2000000000000002</v>
      </c>
      <c r="AG224">
        <v>6.3</v>
      </c>
      <c r="AH224">
        <v>0</v>
      </c>
      <c r="AI224">
        <v>21.5</v>
      </c>
      <c r="AJ224">
        <v>1.04</v>
      </c>
      <c r="AK224">
        <v>0.49</v>
      </c>
      <c r="AL224">
        <v>1.36</v>
      </c>
      <c r="AM224">
        <v>66.2</v>
      </c>
      <c r="AN224">
        <v>289.89999999999998</v>
      </c>
      <c r="AO224">
        <v>45.7</v>
      </c>
      <c r="AP224">
        <v>21.1</v>
      </c>
      <c r="AQ224">
        <v>98</v>
      </c>
      <c r="AR224">
        <v>51</v>
      </c>
      <c r="AS224">
        <v>726</v>
      </c>
      <c r="AT224">
        <v>1.833</v>
      </c>
      <c r="AU224">
        <v>8936</v>
      </c>
      <c r="AV224" s="48">
        <v>10137.220125786163</v>
      </c>
      <c r="AW224" s="48">
        <v>9559.9305153445275</v>
      </c>
      <c r="AX224">
        <v>1</v>
      </c>
      <c r="AY224">
        <v>57.653244018554688</v>
      </c>
      <c r="AZ224">
        <v>0</v>
      </c>
      <c r="BA224">
        <v>0</v>
      </c>
      <c r="BB224">
        <v>0</v>
      </c>
      <c r="BC224">
        <v>0</v>
      </c>
      <c r="BD224">
        <v>1</v>
      </c>
      <c r="BE224">
        <v>74.050636291503906</v>
      </c>
      <c r="BF224">
        <v>96.048629760742188</v>
      </c>
      <c r="BG224">
        <v>448.6373291015625</v>
      </c>
      <c r="BH224">
        <v>11353.056640625</v>
      </c>
      <c r="BI224">
        <v>12854.1298828125</v>
      </c>
      <c r="BJ224">
        <v>3.3921365737915039</v>
      </c>
      <c r="BK224">
        <v>5.6354632377624512</v>
      </c>
      <c r="BL224">
        <v>25.342466354370117</v>
      </c>
      <c r="BM224">
        <v>0</v>
      </c>
      <c r="BN224">
        <v>145</v>
      </c>
      <c r="BO224">
        <v>-1.6893366962671279</v>
      </c>
      <c r="BP224">
        <v>19974.697265625</v>
      </c>
      <c r="BQ224">
        <v>50.733558654785156</v>
      </c>
      <c r="BS224">
        <v>0.63562142848968506</v>
      </c>
      <c r="BT224">
        <v>0.12890750169754028</v>
      </c>
      <c r="BU224">
        <v>1.1386829614639282</v>
      </c>
      <c r="BV224">
        <v>118.91717529296875</v>
      </c>
      <c r="BW224">
        <v>256.20367431640625</v>
      </c>
      <c r="BX224">
        <v>0</v>
      </c>
      <c r="BY224">
        <v>1</v>
      </c>
      <c r="BZ224">
        <v>8509.43359375</v>
      </c>
      <c r="CA224">
        <v>7515.72314453125</v>
      </c>
      <c r="CB224">
        <v>0.92383712530136108</v>
      </c>
      <c r="CC224">
        <v>8.5830917358398438</v>
      </c>
      <c r="CD224">
        <v>82.558135986328125</v>
      </c>
      <c r="CE224">
        <v>8.8861074447631836</v>
      </c>
      <c r="CF224">
        <v>16.896120071411133</v>
      </c>
      <c r="CG224">
        <v>0</v>
      </c>
      <c r="CH224">
        <v>3.2540676593780518</v>
      </c>
      <c r="CI224">
        <v>10105.0263671875</v>
      </c>
      <c r="CJ224" s="48">
        <v>870</v>
      </c>
      <c r="CK224" s="25">
        <f>ABS(J224-'PO_valitsin (FI)'!$D$8)</f>
        <v>5.2000007629394531</v>
      </c>
      <c r="CR224" s="67">
        <f>ABS(Q224-'PO_valitsin (FI)'!$E$8)</f>
        <v>29.600000000000009</v>
      </c>
      <c r="EN224" s="7">
        <f>ABS(BO224-'PO_valitsin (FI)'!$F$8)</f>
        <v>1.9511136204004287</v>
      </c>
      <c r="EO224" s="7">
        <f>ABS(BP224-'PO_valitsin (FI)'!$G$8)</f>
        <v>3099.69921875</v>
      </c>
      <c r="ES224" s="7">
        <f>ABS(BT224-'PO_valitsin (FI)'!$H$8)</f>
        <v>5.9256389737129211E-2</v>
      </c>
      <c r="FI224" s="7">
        <f>ABS(CJ224-'PO_valitsin (FI)'!$J$8)</f>
        <v>1061</v>
      </c>
      <c r="FJ224" s="3">
        <f>IF($B224='PO_valitsin (FI)'!$C$8,100000,PO!CK224/PO!J$297*'PO_valitsin (FI)'!D$5)</f>
        <v>0.23799849205441206</v>
      </c>
      <c r="FQ224" s="3">
        <f>IF($B224='PO_valitsin (FI)'!$C$8,100000,PO!CR224/PO!Q$297*'PO_valitsin (FI)'!E$5)</f>
        <v>0.13999673625210837</v>
      </c>
      <c r="HM224" s="3">
        <f>IF($B224='PO_valitsin (FI)'!$C$8,100000,PO!EN224/PO!BO$297*'PO_valitsin (FI)'!F$5)</f>
        <v>0.16175602009578299</v>
      </c>
      <c r="HN224" s="3">
        <f>IF($B224='PO_valitsin (FI)'!$C$8,100000,PO!EO224/PO!BP$297*'PO_valitsin (FI)'!G$5)</f>
        <v>0.10963757853678545</v>
      </c>
      <c r="HR224" s="3">
        <f>IF($B224='PO_valitsin (FI)'!$C$8,100000,PO!ES224/PO!BT$297*'PO_valitsin (FI)'!H$5)</f>
        <v>8.8477840078796804E-3</v>
      </c>
      <c r="IF224" s="3">
        <f>IF($B224='PO_valitsin (FI)'!$C$8,100000,PO!FG224/PO!CH$297*'PO_valitsin (FI)'!I$5)</f>
        <v>0</v>
      </c>
      <c r="IH224" s="3">
        <f>IF($B224='PO_valitsin (FI)'!$C$8,100000,PO!FI224/PO!CJ$297*'PO_valitsin (FI)'!J$5)</f>
        <v>0.10344372414221521</v>
      </c>
      <c r="II224" s="49">
        <f t="shared" si="12"/>
        <v>0.76168035728918382</v>
      </c>
      <c r="IJ224" s="13">
        <f t="shared" si="13"/>
        <v>137</v>
      </c>
      <c r="IK224" s="14">
        <f t="shared" si="15"/>
        <v>2.2200000000000014E-8</v>
      </c>
      <c r="IL224" s="68" t="str">
        <f t="shared" si="14"/>
        <v>Saarijärvi</v>
      </c>
    </row>
    <row r="225" spans="1:246" x14ac:dyDescent="0.2">
      <c r="A225">
        <v>2019</v>
      </c>
      <c r="B225" t="s">
        <v>649</v>
      </c>
      <c r="C225" t="s">
        <v>650</v>
      </c>
      <c r="D225" t="s">
        <v>350</v>
      </c>
      <c r="E225" t="s">
        <v>351</v>
      </c>
      <c r="F225" t="s">
        <v>137</v>
      </c>
      <c r="G225" t="s">
        <v>138</v>
      </c>
      <c r="H225" t="s">
        <v>103</v>
      </c>
      <c r="I225" t="s">
        <v>104</v>
      </c>
      <c r="J225">
        <v>54.900001525878906</v>
      </c>
      <c r="K225">
        <v>5729.919921875</v>
      </c>
      <c r="L225">
        <v>203</v>
      </c>
      <c r="M225">
        <v>3400</v>
      </c>
      <c r="N225">
        <v>0.60000002384185791</v>
      </c>
      <c r="O225">
        <v>-2.5999999046325684</v>
      </c>
      <c r="P225">
        <v>-43</v>
      </c>
      <c r="Q225">
        <v>47.7</v>
      </c>
      <c r="R225">
        <v>14.9</v>
      </c>
      <c r="S225">
        <v>576</v>
      </c>
      <c r="T225">
        <v>0</v>
      </c>
      <c r="U225">
        <v>3261.5</v>
      </c>
      <c r="V225">
        <v>11.36</v>
      </c>
      <c r="W225">
        <v>558</v>
      </c>
      <c r="X225">
        <v>2000</v>
      </c>
      <c r="Y225">
        <v>605</v>
      </c>
      <c r="Z225">
        <v>1958</v>
      </c>
      <c r="AA225">
        <v>1000</v>
      </c>
      <c r="AB225">
        <v>1374</v>
      </c>
      <c r="AC225">
        <v>12.643478393554688</v>
      </c>
      <c r="AD225">
        <v>0</v>
      </c>
      <c r="AE225">
        <v>0</v>
      </c>
      <c r="AF225">
        <v>5.8</v>
      </c>
      <c r="AG225">
        <v>5.3</v>
      </c>
      <c r="AH225">
        <v>0</v>
      </c>
      <c r="AI225">
        <v>20.5</v>
      </c>
      <c r="AJ225">
        <v>1.25</v>
      </c>
      <c r="AK225">
        <v>0.55000000000000004</v>
      </c>
      <c r="AL225">
        <v>1.3</v>
      </c>
      <c r="AM225">
        <v>72.900000000000006</v>
      </c>
      <c r="AN225">
        <v>266.3</v>
      </c>
      <c r="AO225">
        <v>49.5</v>
      </c>
      <c r="AP225">
        <v>16.899999999999999</v>
      </c>
      <c r="AQ225">
        <v>140</v>
      </c>
      <c r="AR225">
        <v>194</v>
      </c>
      <c r="AS225">
        <v>1774</v>
      </c>
      <c r="AT225">
        <v>1.833</v>
      </c>
      <c r="AU225">
        <v>8640</v>
      </c>
      <c r="AV225" s="48">
        <v>14263.038548752835</v>
      </c>
      <c r="AW225" s="48">
        <v>14102.092807424595</v>
      </c>
      <c r="AX225">
        <v>1</v>
      </c>
      <c r="AY225">
        <v>135.04415893554688</v>
      </c>
      <c r="AZ225">
        <v>0</v>
      </c>
      <c r="BA225">
        <v>0</v>
      </c>
      <c r="BB225">
        <v>0</v>
      </c>
      <c r="BC225">
        <v>0</v>
      </c>
      <c r="BD225">
        <v>1</v>
      </c>
      <c r="BE225">
        <v>100</v>
      </c>
      <c r="BF225">
        <v>100</v>
      </c>
      <c r="BG225">
        <v>9.345794677734375</v>
      </c>
      <c r="BH225">
        <v>13435.380859375</v>
      </c>
      <c r="BI225">
        <v>14563.5419921875</v>
      </c>
      <c r="BJ225">
        <v>2.294205904006958</v>
      </c>
      <c r="BK225">
        <v>-17.011020660400391</v>
      </c>
      <c r="BL225">
        <v>20</v>
      </c>
      <c r="BM225">
        <v>13.636363983154297</v>
      </c>
      <c r="BN225">
        <v>106</v>
      </c>
      <c r="BO225">
        <v>-2.1150170981884004</v>
      </c>
      <c r="BP225">
        <v>21080.736328125</v>
      </c>
      <c r="BQ225">
        <v>64.631568908691406</v>
      </c>
      <c r="BS225">
        <v>0.58117645978927612</v>
      </c>
      <c r="BT225">
        <v>0.20588235557079315</v>
      </c>
      <c r="BU225">
        <v>1.970588207244873</v>
      </c>
      <c r="BV225">
        <v>177.94117736816406</v>
      </c>
      <c r="BW225">
        <v>468.82351684570313</v>
      </c>
      <c r="BX225">
        <v>0</v>
      </c>
      <c r="BY225">
        <v>1</v>
      </c>
      <c r="BZ225">
        <v>10616.822265625</v>
      </c>
      <c r="CA225">
        <v>9794.392578125</v>
      </c>
      <c r="CB225">
        <v>0.73529410362243652</v>
      </c>
      <c r="CC225">
        <v>5.6764707565307617</v>
      </c>
      <c r="CD225">
        <v>76</v>
      </c>
      <c r="CE225">
        <v>9.8445596694946289</v>
      </c>
      <c r="CF225">
        <v>16.580310821533203</v>
      </c>
      <c r="CG225">
        <v>1.0362694263458252</v>
      </c>
      <c r="CH225">
        <v>0.5181347131729126</v>
      </c>
      <c r="CI225">
        <v>15286.798828125</v>
      </c>
      <c r="CJ225" s="48">
        <v>214</v>
      </c>
      <c r="CK225" s="25">
        <f>ABS(J225-'PO_valitsin (FI)'!$D$8)</f>
        <v>10.700000762939453</v>
      </c>
      <c r="CR225" s="67">
        <f>ABS(Q225-'PO_valitsin (FI)'!$E$8)</f>
        <v>40.100000000000009</v>
      </c>
      <c r="EN225" s="7">
        <f>ABS(BO225-'PO_valitsin (FI)'!$F$8)</f>
        <v>2.3767940223217012</v>
      </c>
      <c r="EO225" s="7">
        <f>ABS(BP225-'PO_valitsin (FI)'!$G$8)</f>
        <v>1993.66015625</v>
      </c>
      <c r="ES225" s="7">
        <f>ABS(BT225-'PO_valitsin (FI)'!$H$8)</f>
        <v>1.7718464136123657E-2</v>
      </c>
      <c r="FI225" s="7">
        <f>ABS(CJ225-'PO_valitsin (FI)'!$J$8)</f>
        <v>1717</v>
      </c>
      <c r="FJ225" s="3">
        <f>IF($B225='PO_valitsin (FI)'!$C$8,100000,PO!CK225/PO!J$297*'PO_valitsin (FI)'!D$5)</f>
        <v>0.48972762940925363</v>
      </c>
      <c r="FQ225" s="3">
        <f>IF($B225='PO_valitsin (FI)'!$C$8,100000,PO!CR225/PO!Q$297*'PO_valitsin (FI)'!E$5)</f>
        <v>0.18965774066586302</v>
      </c>
      <c r="HM225" s="3">
        <f>IF($B225='PO_valitsin (FI)'!$C$8,100000,PO!EN225/PO!BO$297*'PO_valitsin (FI)'!F$5)</f>
        <v>0.19704682373100485</v>
      </c>
      <c r="HN225" s="3">
        <f>IF($B225='PO_valitsin (FI)'!$C$8,100000,PO!EO225/PO!BP$297*'PO_valitsin (FI)'!G$5)</f>
        <v>7.0516542583981753E-2</v>
      </c>
      <c r="HR225" s="3">
        <f>IF($B225='PO_valitsin (FI)'!$C$8,100000,PO!ES225/PO!BT$297*'PO_valitsin (FI)'!H$5)</f>
        <v>2.6456074074582918E-3</v>
      </c>
      <c r="IF225" s="3">
        <f>IF($B225='PO_valitsin (FI)'!$C$8,100000,PO!FG225/PO!CH$297*'PO_valitsin (FI)'!I$5)</f>
        <v>0</v>
      </c>
      <c r="IH225" s="3">
        <f>IF($B225='PO_valitsin (FI)'!$C$8,100000,PO!FI225/PO!CJ$297*'PO_valitsin (FI)'!J$5)</f>
        <v>0.1674013895873549</v>
      </c>
      <c r="II225" s="49">
        <f t="shared" si="12"/>
        <v>1.1169957556849166</v>
      </c>
      <c r="IJ225" s="13">
        <f t="shared" si="13"/>
        <v>211</v>
      </c>
      <c r="IK225" s="14">
        <f t="shared" si="15"/>
        <v>2.2300000000000014E-8</v>
      </c>
      <c r="IL225" s="68" t="str">
        <f t="shared" si="14"/>
        <v>Salla</v>
      </c>
    </row>
    <row r="226" spans="1:246" x14ac:dyDescent="0.2">
      <c r="A226">
        <v>2019</v>
      </c>
      <c r="B226" t="s">
        <v>651</v>
      </c>
      <c r="C226" t="s">
        <v>652</v>
      </c>
      <c r="D226" t="s">
        <v>651</v>
      </c>
      <c r="E226" t="s">
        <v>653</v>
      </c>
      <c r="F226" t="s">
        <v>125</v>
      </c>
      <c r="G226" t="s">
        <v>126</v>
      </c>
      <c r="H226" t="s">
        <v>143</v>
      </c>
      <c r="I226" t="s">
        <v>144</v>
      </c>
      <c r="J226">
        <v>46.5</v>
      </c>
      <c r="K226">
        <v>1986.5899658203125</v>
      </c>
      <c r="L226">
        <v>153.5</v>
      </c>
      <c r="M226">
        <v>51833</v>
      </c>
      <c r="N226">
        <v>26.100000381469727</v>
      </c>
      <c r="O226">
        <v>-0.89999997615814209</v>
      </c>
      <c r="P226">
        <v>-278</v>
      </c>
      <c r="Q226">
        <v>74.900000000000006</v>
      </c>
      <c r="R226">
        <v>12.200000000000001</v>
      </c>
      <c r="S226">
        <v>892</v>
      </c>
      <c r="T226">
        <v>0</v>
      </c>
      <c r="U226">
        <v>3635.2</v>
      </c>
      <c r="V226">
        <v>12.51</v>
      </c>
      <c r="W226">
        <v>822</v>
      </c>
      <c r="X226">
        <v>334</v>
      </c>
      <c r="Y226">
        <v>580</v>
      </c>
      <c r="Z226">
        <v>575</v>
      </c>
      <c r="AA226">
        <v>715</v>
      </c>
      <c r="AB226">
        <v>1507</v>
      </c>
      <c r="AC226">
        <v>18.067323684692383</v>
      </c>
      <c r="AD226">
        <v>0.6</v>
      </c>
      <c r="AE226">
        <v>1.5</v>
      </c>
      <c r="AF226">
        <v>2</v>
      </c>
      <c r="AG226">
        <v>5.6</v>
      </c>
      <c r="AH226">
        <v>0</v>
      </c>
      <c r="AI226">
        <v>20.75</v>
      </c>
      <c r="AJ226">
        <v>0.93</v>
      </c>
      <c r="AK226">
        <v>0.55000000000000004</v>
      </c>
      <c r="AL226">
        <v>1.3</v>
      </c>
      <c r="AM226">
        <v>65.400000000000006</v>
      </c>
      <c r="AN226">
        <v>321</v>
      </c>
      <c r="AO226">
        <v>42.3</v>
      </c>
      <c r="AP226">
        <v>26.1</v>
      </c>
      <c r="AQ226">
        <v>46</v>
      </c>
      <c r="AR226">
        <v>41</v>
      </c>
      <c r="AS226">
        <v>514</v>
      </c>
      <c r="AT226">
        <v>4</v>
      </c>
      <c r="AU226">
        <v>5080</v>
      </c>
      <c r="AV226" s="48">
        <v>9214.3526207026116</v>
      </c>
      <c r="AW226" s="48">
        <v>9202.4221453287191</v>
      </c>
      <c r="AX226">
        <v>1</v>
      </c>
      <c r="AY226">
        <v>47.977165222167969</v>
      </c>
      <c r="AZ226">
        <v>0</v>
      </c>
      <c r="BA226">
        <v>1</v>
      </c>
      <c r="BB226">
        <v>0</v>
      </c>
      <c r="BC226">
        <v>1</v>
      </c>
      <c r="BD226">
        <v>1</v>
      </c>
      <c r="BE226">
        <v>91.191070556640625</v>
      </c>
      <c r="BF226">
        <v>84.221527099609375</v>
      </c>
      <c r="BG226">
        <v>817.40545654296875</v>
      </c>
      <c r="BH226">
        <v>14371.4716796875</v>
      </c>
      <c r="BI226">
        <v>17231.21484375</v>
      </c>
      <c r="BJ226">
        <v>3.1026296615600586</v>
      </c>
      <c r="BK226">
        <v>-1.7283504009246826</v>
      </c>
      <c r="BL226">
        <v>27.748132705688477</v>
      </c>
      <c r="BM226">
        <v>-4.313725471496582</v>
      </c>
      <c r="BN226">
        <v>181</v>
      </c>
      <c r="BO226">
        <v>-0.95830167531967159</v>
      </c>
      <c r="BP226">
        <v>22800.58984375</v>
      </c>
      <c r="BQ226">
        <v>36.869159698486328</v>
      </c>
      <c r="BS226">
        <v>0.64399129152297974</v>
      </c>
      <c r="BT226">
        <v>1.1440588235855103</v>
      </c>
      <c r="BU226">
        <v>6.1678853034973145</v>
      </c>
      <c r="BV226">
        <v>93.26104736328125</v>
      </c>
      <c r="BW226">
        <v>355.21771240234375</v>
      </c>
      <c r="BX226">
        <v>0</v>
      </c>
      <c r="BY226">
        <v>4</v>
      </c>
      <c r="BZ226">
        <v>11269.21484375</v>
      </c>
      <c r="CA226">
        <v>9398.9423828125</v>
      </c>
      <c r="CB226">
        <v>0.94148516654968262</v>
      </c>
      <c r="CC226">
        <v>8.9170989990234375</v>
      </c>
      <c r="CD226">
        <v>128.07377624511719</v>
      </c>
      <c r="CE226">
        <v>13.479013442993164</v>
      </c>
      <c r="CF226">
        <v>10.168758392333984</v>
      </c>
      <c r="CG226">
        <v>0.73561227321624756</v>
      </c>
      <c r="CH226">
        <v>2.5313715934753418</v>
      </c>
      <c r="CI226">
        <v>10032.96875</v>
      </c>
      <c r="CJ226" s="48">
        <v>5279</v>
      </c>
      <c r="CK226" s="25">
        <f>ABS(J226-'PO_valitsin (FI)'!$D$8)</f>
        <v>2.2999992370605469</v>
      </c>
      <c r="CR226" s="67">
        <f>ABS(Q226-'PO_valitsin (FI)'!$E$8)</f>
        <v>12.900000000000006</v>
      </c>
      <c r="EN226" s="7">
        <f>ABS(BO226-'PO_valitsin (FI)'!$F$8)</f>
        <v>1.2200785994529724</v>
      </c>
      <c r="EO226" s="7">
        <f>ABS(BP226-'PO_valitsin (FI)'!$G$8)</f>
        <v>273.806640625</v>
      </c>
      <c r="ES226" s="7">
        <f>ABS(BT226-'PO_valitsin (FI)'!$H$8)</f>
        <v>0.95589493215084076</v>
      </c>
      <c r="FI226" s="7">
        <f>ABS(CJ226-'PO_valitsin (FI)'!$J$8)</f>
        <v>3348</v>
      </c>
      <c r="FJ226" s="3">
        <f>IF($B226='PO_valitsin (FI)'!$C$8,100000,PO!CK226/PO!J$297*'PO_valitsin (FI)'!D$5)</f>
        <v>0.10526851342946275</v>
      </c>
      <c r="FQ226" s="3">
        <f>IF($B226='PO_valitsin (FI)'!$C$8,100000,PO!CR226/PO!Q$297*'PO_valitsin (FI)'!E$5)</f>
        <v>6.1012091136898587E-2</v>
      </c>
      <c r="HM226" s="3">
        <f>IF($B226='PO_valitsin (FI)'!$C$8,100000,PO!EN226/PO!BO$297*'PO_valitsin (FI)'!F$5)</f>
        <v>0.10114995681853035</v>
      </c>
      <c r="HN226" s="3">
        <f>IF($B226='PO_valitsin (FI)'!$C$8,100000,PO!EO226/PO!BP$297*'PO_valitsin (FI)'!G$5)</f>
        <v>9.684648395505497E-3</v>
      </c>
      <c r="HR226" s="3">
        <f>IF($B226='PO_valitsin (FI)'!$C$8,100000,PO!ES226/PO!BT$297*'PO_valitsin (FI)'!H$5)</f>
        <v>0.14272809955882379</v>
      </c>
      <c r="IF226" s="3">
        <f>IF($B226='PO_valitsin (FI)'!$C$8,100000,PO!FG226/PO!CH$297*'PO_valitsin (FI)'!I$5)</f>
        <v>0</v>
      </c>
      <c r="IH226" s="3">
        <f>IF($B226='PO_valitsin (FI)'!$C$8,100000,PO!FI226/PO!CJ$297*'PO_valitsin (FI)'!J$5)</f>
        <v>0.32641808522915794</v>
      </c>
      <c r="II226" s="49">
        <f t="shared" si="12"/>
        <v>0.74626141696837889</v>
      </c>
      <c r="IJ226" s="13">
        <f t="shared" si="13"/>
        <v>135</v>
      </c>
      <c r="IK226" s="14">
        <f t="shared" si="15"/>
        <v>2.2400000000000015E-8</v>
      </c>
      <c r="IL226" s="68" t="str">
        <f t="shared" si="14"/>
        <v>Salo</v>
      </c>
    </row>
    <row r="227" spans="1:246" x14ac:dyDescent="0.2">
      <c r="A227">
        <v>2019</v>
      </c>
      <c r="B227" t="s">
        <v>654</v>
      </c>
      <c r="C227" t="s">
        <v>655</v>
      </c>
      <c r="D227" t="s">
        <v>592</v>
      </c>
      <c r="E227" t="s">
        <v>593</v>
      </c>
      <c r="F227" t="s">
        <v>87</v>
      </c>
      <c r="G227" t="s">
        <v>88</v>
      </c>
      <c r="H227" t="s">
        <v>89</v>
      </c>
      <c r="I227" t="s">
        <v>90</v>
      </c>
      <c r="J227">
        <v>47.5</v>
      </c>
      <c r="K227">
        <v>1429.0400390625</v>
      </c>
      <c r="L227">
        <v>160.5</v>
      </c>
      <c r="M227">
        <v>24277</v>
      </c>
      <c r="N227">
        <v>17</v>
      </c>
      <c r="O227">
        <v>-1.5</v>
      </c>
      <c r="P227">
        <v>-264</v>
      </c>
      <c r="Q227">
        <v>68.8</v>
      </c>
      <c r="R227">
        <v>7.6000000000000005</v>
      </c>
      <c r="S227">
        <v>698</v>
      </c>
      <c r="T227">
        <v>0</v>
      </c>
      <c r="U227">
        <v>3370.3</v>
      </c>
      <c r="V227">
        <v>13.28</v>
      </c>
      <c r="W227">
        <v>843</v>
      </c>
      <c r="X227">
        <v>581</v>
      </c>
      <c r="Y227">
        <v>633</v>
      </c>
      <c r="Z227">
        <v>777</v>
      </c>
      <c r="AA227">
        <v>618</v>
      </c>
      <c r="AB227">
        <v>2302</v>
      </c>
      <c r="AC227">
        <v>17.884614944458008</v>
      </c>
      <c r="AD227">
        <v>0.6</v>
      </c>
      <c r="AE227">
        <v>0.6</v>
      </c>
      <c r="AF227">
        <v>1.4</v>
      </c>
      <c r="AG227">
        <v>4</v>
      </c>
      <c r="AH227">
        <v>0</v>
      </c>
      <c r="AI227">
        <v>20.75</v>
      </c>
      <c r="AJ227">
        <v>0.93</v>
      </c>
      <c r="AK227">
        <v>0.45</v>
      </c>
      <c r="AL227">
        <v>0.98</v>
      </c>
      <c r="AM227">
        <v>70.099999999999994</v>
      </c>
      <c r="AN227">
        <v>308.3</v>
      </c>
      <c r="AO227">
        <v>45.6</v>
      </c>
      <c r="AP227">
        <v>23</v>
      </c>
      <c r="AQ227">
        <v>57</v>
      </c>
      <c r="AR227">
        <v>47</v>
      </c>
      <c r="AS227">
        <v>279</v>
      </c>
      <c r="AT227">
        <v>3</v>
      </c>
      <c r="AU227">
        <v>6824</v>
      </c>
      <c r="AV227" s="48">
        <v>9611.065573770491</v>
      </c>
      <c r="AW227" s="48">
        <v>9679.0790794979075</v>
      </c>
      <c r="AX227">
        <v>1</v>
      </c>
      <c r="AY227">
        <v>48.905315399169922</v>
      </c>
      <c r="AZ227">
        <v>0</v>
      </c>
      <c r="BA227">
        <v>0</v>
      </c>
      <c r="BB227">
        <v>0</v>
      </c>
      <c r="BC227">
        <v>0</v>
      </c>
      <c r="BD227">
        <v>1</v>
      </c>
      <c r="BE227">
        <v>77.222221374511719</v>
      </c>
      <c r="BF227">
        <v>87.633888244628906</v>
      </c>
      <c r="BG227">
        <v>705.0980224609375</v>
      </c>
      <c r="BH227">
        <v>10006.9931640625</v>
      </c>
      <c r="BI227">
        <v>12241.3359375</v>
      </c>
      <c r="BJ227">
        <v>3.6815712451934814</v>
      </c>
      <c r="BK227">
        <v>4.9327292442321777</v>
      </c>
      <c r="BL227">
        <v>24.751066207885742</v>
      </c>
      <c r="BM227">
        <v>-11.808117866516113</v>
      </c>
      <c r="BN227">
        <v>172</v>
      </c>
      <c r="BO227">
        <v>-1.4952549517154694</v>
      </c>
      <c r="BP227">
        <v>21719.578125</v>
      </c>
      <c r="BQ227">
        <v>43.404811859130859</v>
      </c>
      <c r="BS227">
        <v>0.67837870121002197</v>
      </c>
      <c r="BT227">
        <v>0.16888412833213806</v>
      </c>
      <c r="BU227">
        <v>2.7309799194335938</v>
      </c>
      <c r="BV227">
        <v>98.735427856445313</v>
      </c>
      <c r="BW227">
        <v>336.45013427734375</v>
      </c>
      <c r="BX227">
        <v>0</v>
      </c>
      <c r="BY227">
        <v>4</v>
      </c>
      <c r="BZ227">
        <v>8581.1767578125</v>
      </c>
      <c r="CA227">
        <v>7014.90185546875</v>
      </c>
      <c r="CB227">
        <v>0.9844709038734436</v>
      </c>
      <c r="CC227">
        <v>8.9137868881225586</v>
      </c>
      <c r="CD227">
        <v>102.09204864501953</v>
      </c>
      <c r="CE227">
        <v>10.998151779174805</v>
      </c>
      <c r="CF227">
        <v>14.37153434753418</v>
      </c>
      <c r="CG227">
        <v>0.18484288454055786</v>
      </c>
      <c r="CH227">
        <v>2.0332717895507813</v>
      </c>
      <c r="CI227">
        <v>10781.8662109375</v>
      </c>
      <c r="CJ227" s="48">
        <v>2406</v>
      </c>
      <c r="CK227" s="25">
        <f>ABS(J227-'PO_valitsin (FI)'!$D$8)</f>
        <v>3.2999992370605469</v>
      </c>
      <c r="CR227" s="67">
        <f>ABS(Q227-'PO_valitsin (FI)'!$E$8)</f>
        <v>19.000000000000014</v>
      </c>
      <c r="EN227" s="7">
        <f>ABS(BO227-'PO_valitsin (FI)'!$F$8)</f>
        <v>1.7570318758487702</v>
      </c>
      <c r="EO227" s="7">
        <f>ABS(BP227-'PO_valitsin (FI)'!$G$8)</f>
        <v>1354.818359375</v>
      </c>
      <c r="ES227" s="7">
        <f>ABS(BT227-'PO_valitsin (FI)'!$H$8)</f>
        <v>1.9279763102531433E-2</v>
      </c>
      <c r="FI227" s="7">
        <f>ABS(CJ227-'PO_valitsin (FI)'!$J$8)</f>
        <v>475</v>
      </c>
      <c r="FJ227" s="3">
        <f>IF($B227='PO_valitsin (FI)'!$C$8,100000,PO!CK227/PO!J$297*'PO_valitsin (FI)'!D$5)</f>
        <v>0.1510374474939794</v>
      </c>
      <c r="FQ227" s="3">
        <f>IF($B227='PO_valitsin (FI)'!$C$8,100000,PO!CR227/PO!Q$297*'PO_valitsin (FI)'!E$5)</f>
        <v>8.9862769891556088E-2</v>
      </c>
      <c r="HM227" s="3">
        <f>IF($B227='PO_valitsin (FI)'!$C$8,100000,PO!EN227/PO!BO$297*'PO_valitsin (FI)'!F$5)</f>
        <v>0.14566577796755692</v>
      </c>
      <c r="HN227" s="3">
        <f>IF($B227='PO_valitsin (FI)'!$C$8,100000,PO!EO227/PO!BP$297*'PO_valitsin (FI)'!G$5)</f>
        <v>4.7920457372298192E-2</v>
      </c>
      <c r="HR227" s="3">
        <f>IF($B227='PO_valitsin (FI)'!$C$8,100000,PO!ES227/PO!BT$297*'PO_valitsin (FI)'!H$5)</f>
        <v>2.8787305539709814E-3</v>
      </c>
      <c r="IF227" s="3">
        <f>IF($B227='PO_valitsin (FI)'!$C$8,100000,PO!FG227/PO!CH$297*'PO_valitsin (FI)'!I$5)</f>
        <v>0</v>
      </c>
      <c r="IH227" s="3">
        <f>IF($B227='PO_valitsin (FI)'!$C$8,100000,PO!FI227/PO!CJ$297*'PO_valitsin (FI)'!J$5)</f>
        <v>4.6310809582989845E-2</v>
      </c>
      <c r="II227" s="49">
        <f t="shared" si="12"/>
        <v>0.48367601536235144</v>
      </c>
      <c r="IJ227" s="13">
        <f t="shared" si="13"/>
        <v>57</v>
      </c>
      <c r="IK227" s="14">
        <f t="shared" si="15"/>
        <v>2.2500000000000016E-8</v>
      </c>
      <c r="IL227" s="68" t="str">
        <f t="shared" si="14"/>
        <v>Sastamala</v>
      </c>
    </row>
    <row r="228" spans="1:246" x14ac:dyDescent="0.2">
      <c r="A228">
        <v>2019</v>
      </c>
      <c r="B228" t="s">
        <v>656</v>
      </c>
      <c r="C228" t="s">
        <v>657</v>
      </c>
      <c r="D228" t="s">
        <v>298</v>
      </c>
      <c r="E228" t="s">
        <v>299</v>
      </c>
      <c r="F228" t="s">
        <v>125</v>
      </c>
      <c r="G228" t="s">
        <v>126</v>
      </c>
      <c r="H228" t="s">
        <v>103</v>
      </c>
      <c r="I228" t="s">
        <v>104</v>
      </c>
      <c r="J228">
        <v>46.700000762939453</v>
      </c>
      <c r="K228">
        <v>252.60000610351563</v>
      </c>
      <c r="L228">
        <v>132.60000610351563</v>
      </c>
      <c r="M228">
        <v>2945</v>
      </c>
      <c r="N228">
        <v>11.699999809265137</v>
      </c>
      <c r="O228">
        <v>-1.6000000238418579</v>
      </c>
      <c r="P228">
        <v>-42</v>
      </c>
      <c r="Q228">
        <v>42.6</v>
      </c>
      <c r="R228">
        <v>5.3000000000000007</v>
      </c>
      <c r="S228">
        <v>108</v>
      </c>
      <c r="T228">
        <v>0</v>
      </c>
      <c r="U228">
        <v>3860.8</v>
      </c>
      <c r="V228">
        <v>12.51</v>
      </c>
      <c r="W228">
        <v>1963</v>
      </c>
      <c r="X228">
        <v>1222</v>
      </c>
      <c r="Y228">
        <v>1074</v>
      </c>
      <c r="Z228">
        <v>1379</v>
      </c>
      <c r="AA228">
        <v>547</v>
      </c>
      <c r="AB228">
        <v>1356</v>
      </c>
      <c r="AC228">
        <v>13.043478012084961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21.5</v>
      </c>
      <c r="AJ228">
        <v>1.2</v>
      </c>
      <c r="AK228">
        <v>0.6</v>
      </c>
      <c r="AL228">
        <v>1.4</v>
      </c>
      <c r="AM228">
        <v>79.900000000000006</v>
      </c>
      <c r="AN228">
        <v>341.9</v>
      </c>
      <c r="AO228">
        <v>42.9</v>
      </c>
      <c r="AP228">
        <v>27.7</v>
      </c>
      <c r="AQ228">
        <v>59</v>
      </c>
      <c r="AR228">
        <v>26</v>
      </c>
      <c r="AS228">
        <v>537</v>
      </c>
      <c r="AT228">
        <v>2.1669999999999998</v>
      </c>
      <c r="AU228">
        <v>9200</v>
      </c>
      <c r="AV228" s="48">
        <v>10034.428794992175</v>
      </c>
      <c r="AW228" s="48">
        <v>9921.6965742251232</v>
      </c>
      <c r="AX228">
        <v>1</v>
      </c>
      <c r="AY228">
        <v>26.300983428955078</v>
      </c>
      <c r="AZ228">
        <v>0</v>
      </c>
      <c r="BA228">
        <v>0</v>
      </c>
      <c r="BB228">
        <v>0</v>
      </c>
      <c r="BC228">
        <v>0</v>
      </c>
      <c r="BD228">
        <v>1</v>
      </c>
      <c r="BE228">
        <v>66.400001525878906</v>
      </c>
      <c r="BF228">
        <v>94.696968078613281</v>
      </c>
      <c r="BG228">
        <v>685.53460693359375</v>
      </c>
      <c r="BH228">
        <v>10453.318359375</v>
      </c>
      <c r="BI228">
        <v>11917.412109375</v>
      </c>
      <c r="BJ228">
        <v>4.3137860298156738</v>
      </c>
      <c r="BK228">
        <v>12.366996765136719</v>
      </c>
      <c r="BL228">
        <v>26.315790176391602</v>
      </c>
      <c r="BM228">
        <v>15.384614944458008</v>
      </c>
      <c r="BN228">
        <v>341</v>
      </c>
      <c r="BO228">
        <v>-0.36273021101951597</v>
      </c>
      <c r="BP228">
        <v>23783.99609375</v>
      </c>
      <c r="BQ228">
        <v>29.128423690795898</v>
      </c>
      <c r="BS228">
        <v>0.68658745288848877</v>
      </c>
      <c r="BT228">
        <v>2.5127334594726563</v>
      </c>
      <c r="BU228">
        <v>3.0560271739959717</v>
      </c>
      <c r="BV228">
        <v>76.061119079589844</v>
      </c>
      <c r="BW228">
        <v>159.93208312988281</v>
      </c>
      <c r="BX228">
        <v>0</v>
      </c>
      <c r="BY228">
        <v>0</v>
      </c>
      <c r="BZ228">
        <v>9522.0126953125</v>
      </c>
      <c r="CA228">
        <v>8352.201171875</v>
      </c>
      <c r="CB228">
        <v>1.018675684928894</v>
      </c>
      <c r="CC228">
        <v>9.745330810546875</v>
      </c>
      <c r="CD228">
        <v>83.333335876464844</v>
      </c>
      <c r="CE228">
        <v>8.3623695373535156</v>
      </c>
      <c r="CF228">
        <v>14.982578277587891</v>
      </c>
      <c r="CG228">
        <v>0.34843206405639648</v>
      </c>
      <c r="CH228">
        <v>2.0905923843383789</v>
      </c>
      <c r="CI228">
        <v>11326.5263671875</v>
      </c>
      <c r="CJ228" s="48">
        <v>312</v>
      </c>
      <c r="CK228" s="25">
        <f>ABS(J228-'PO_valitsin (FI)'!$D$8)</f>
        <v>2.5</v>
      </c>
      <c r="CR228" s="67">
        <f>ABS(Q228-'PO_valitsin (FI)'!$E$8)</f>
        <v>45.20000000000001</v>
      </c>
      <c r="EN228" s="7">
        <f>ABS(BO228-'PO_valitsin (FI)'!$F$8)</f>
        <v>0.62450713515281675</v>
      </c>
      <c r="EO228" s="7">
        <f>ABS(BP228-'PO_valitsin (FI)'!$G$8)</f>
        <v>709.599609375</v>
      </c>
      <c r="ES228" s="7">
        <f>ABS(BT228-'PO_valitsin (FI)'!$H$8)</f>
        <v>2.3245695680379868</v>
      </c>
      <c r="FI228" s="7">
        <f>ABS(CJ228-'PO_valitsin (FI)'!$J$8)</f>
        <v>1619</v>
      </c>
      <c r="FJ228" s="3">
        <f>IF($B228='PO_valitsin (FI)'!$C$8,100000,PO!CK228/PO!J$297*'PO_valitsin (FI)'!D$5)</f>
        <v>0.11442233516129161</v>
      </c>
      <c r="FQ228" s="3">
        <f>IF($B228='PO_valitsin (FI)'!$C$8,100000,PO!CR228/PO!Q$297*'PO_valitsin (FI)'!E$5)</f>
        <v>0.21377879995254384</v>
      </c>
      <c r="HM228" s="3">
        <f>IF($B228='PO_valitsin (FI)'!$C$8,100000,PO!EN228/PO!BO$297*'PO_valitsin (FI)'!F$5)</f>
        <v>5.1774426485222798E-2</v>
      </c>
      <c r="HN228" s="3">
        <f>IF($B228='PO_valitsin (FI)'!$C$8,100000,PO!EO228/PO!BP$297*'PO_valitsin (FI)'!G$5)</f>
        <v>2.5098816824523175E-2</v>
      </c>
      <c r="HR228" s="3">
        <f>IF($B228='PO_valitsin (FI)'!$C$8,100000,PO!ES228/PO!BT$297*'PO_valitsin (FI)'!H$5)</f>
        <v>0.34708981665150462</v>
      </c>
      <c r="IF228" s="3">
        <f>IF($B228='PO_valitsin (FI)'!$C$8,100000,PO!FG228/PO!CH$297*'PO_valitsin (FI)'!I$5)</f>
        <v>0</v>
      </c>
      <c r="IH228" s="3">
        <f>IF($B228='PO_valitsin (FI)'!$C$8,100000,PO!FI228/PO!CJ$297*'PO_valitsin (FI)'!J$5)</f>
        <v>0.15784673834707486</v>
      </c>
      <c r="II228" s="49">
        <f t="shared" si="12"/>
        <v>0.91001095602216087</v>
      </c>
      <c r="IJ228" s="13">
        <f t="shared" si="13"/>
        <v>170</v>
      </c>
      <c r="IK228" s="14">
        <f t="shared" si="15"/>
        <v>2.2600000000000017E-8</v>
      </c>
      <c r="IL228" s="68" t="str">
        <f t="shared" si="14"/>
        <v>Sauvo</v>
      </c>
    </row>
    <row r="229" spans="1:246" x14ac:dyDescent="0.2">
      <c r="A229">
        <v>2019</v>
      </c>
      <c r="B229" t="s">
        <v>658</v>
      </c>
      <c r="C229" t="s">
        <v>659</v>
      </c>
      <c r="D229" t="s">
        <v>443</v>
      </c>
      <c r="E229" t="s">
        <v>212</v>
      </c>
      <c r="F229" t="s">
        <v>256</v>
      </c>
      <c r="G229" t="s">
        <v>257</v>
      </c>
      <c r="H229" t="s">
        <v>103</v>
      </c>
      <c r="I229" t="s">
        <v>104</v>
      </c>
      <c r="J229">
        <v>53.299999237060547</v>
      </c>
      <c r="K229">
        <v>539.1199951171875</v>
      </c>
      <c r="L229">
        <v>178.30000305175781</v>
      </c>
      <c r="M229">
        <v>3383</v>
      </c>
      <c r="N229">
        <v>6.3000001907348633</v>
      </c>
      <c r="O229">
        <v>-1.2999999523162842</v>
      </c>
      <c r="P229">
        <v>-11</v>
      </c>
      <c r="Q229">
        <v>52.400000000000006</v>
      </c>
      <c r="R229">
        <v>10.600000000000001</v>
      </c>
      <c r="S229">
        <v>202</v>
      </c>
      <c r="T229">
        <v>0</v>
      </c>
      <c r="U229">
        <v>3601.8</v>
      </c>
      <c r="V229">
        <v>11.95</v>
      </c>
      <c r="W229">
        <v>690</v>
      </c>
      <c r="X229">
        <v>759</v>
      </c>
      <c r="Y229">
        <v>1276</v>
      </c>
      <c r="Z229">
        <v>933</v>
      </c>
      <c r="AA229">
        <v>777</v>
      </c>
      <c r="AB229">
        <v>1037</v>
      </c>
      <c r="AC229">
        <v>14.56944465637207</v>
      </c>
      <c r="AD229">
        <v>0</v>
      </c>
      <c r="AE229">
        <v>0</v>
      </c>
      <c r="AF229">
        <v>0</v>
      </c>
      <c r="AG229">
        <v>5.2</v>
      </c>
      <c r="AH229">
        <v>0</v>
      </c>
      <c r="AI229">
        <v>21.5</v>
      </c>
      <c r="AJ229">
        <v>0.93</v>
      </c>
      <c r="AK229">
        <v>0.5</v>
      </c>
      <c r="AL229">
        <v>1.1000000000000001</v>
      </c>
      <c r="AM229">
        <v>72.3</v>
      </c>
      <c r="AN229">
        <v>282.89999999999998</v>
      </c>
      <c r="AO229">
        <v>44.9</v>
      </c>
      <c r="AP229">
        <v>20.2</v>
      </c>
      <c r="AQ229">
        <v>59</v>
      </c>
      <c r="AR229">
        <v>95</v>
      </c>
      <c r="AS229">
        <v>728</v>
      </c>
      <c r="AT229">
        <v>5</v>
      </c>
      <c r="AU229">
        <v>7907</v>
      </c>
      <c r="AV229" s="48">
        <v>11793.960923623446</v>
      </c>
      <c r="AW229" s="48">
        <v>11502.742230347349</v>
      </c>
      <c r="AX229">
        <v>0</v>
      </c>
      <c r="AY229">
        <v>31.200401306152344</v>
      </c>
      <c r="AZ229">
        <v>0</v>
      </c>
      <c r="BA229">
        <v>0</v>
      </c>
      <c r="BB229">
        <v>0</v>
      </c>
      <c r="BC229">
        <v>0</v>
      </c>
      <c r="BD229">
        <v>1</v>
      </c>
      <c r="BE229">
        <v>70.454544067382813</v>
      </c>
      <c r="BF229">
        <v>100</v>
      </c>
      <c r="BG229">
        <v>33.613445281982422</v>
      </c>
      <c r="BH229">
        <v>12413.263671875</v>
      </c>
      <c r="BI229">
        <v>13203.6220703125</v>
      </c>
      <c r="BJ229">
        <v>2.5432162284851074</v>
      </c>
      <c r="BK229">
        <v>32.348323822021484</v>
      </c>
      <c r="BL229">
        <v>14.925373077392578</v>
      </c>
      <c r="BM229">
        <v>-12.903225898742676</v>
      </c>
      <c r="BN229">
        <v>138.5</v>
      </c>
      <c r="BO229">
        <v>-3.0992043495178221</v>
      </c>
      <c r="BP229">
        <v>21421.765625</v>
      </c>
      <c r="BQ229">
        <v>49.318248748779297</v>
      </c>
      <c r="BS229">
        <v>0.6704108715057373</v>
      </c>
      <c r="BT229">
        <v>0.14779780805110931</v>
      </c>
      <c r="BU229">
        <v>1.2415015697479248</v>
      </c>
      <c r="BV229">
        <v>67.395805358886719</v>
      </c>
      <c r="BW229">
        <v>308.89743041992188</v>
      </c>
      <c r="BX229">
        <v>0</v>
      </c>
      <c r="BY229">
        <v>1</v>
      </c>
      <c r="BZ229">
        <v>9546.21875</v>
      </c>
      <c r="CA229">
        <v>8974.7900390625</v>
      </c>
      <c r="CB229">
        <v>0.79810816049575806</v>
      </c>
      <c r="CC229">
        <v>7.3898906707763672</v>
      </c>
      <c r="CD229">
        <v>100</v>
      </c>
      <c r="CE229">
        <v>10.800000190734863</v>
      </c>
      <c r="CF229">
        <v>16.799999237060547</v>
      </c>
      <c r="CG229">
        <v>0</v>
      </c>
      <c r="CH229">
        <v>1.6000000238418579</v>
      </c>
      <c r="CI229">
        <v>12913.6572265625</v>
      </c>
      <c r="CJ229" s="48">
        <v>277</v>
      </c>
      <c r="CK229" s="25">
        <f>ABS(J229-'PO_valitsin (FI)'!$D$8)</f>
        <v>9.0999984741210938</v>
      </c>
      <c r="CR229" s="67">
        <f>ABS(Q229-'PO_valitsin (FI)'!$E$8)</f>
        <v>35.400000000000006</v>
      </c>
      <c r="EN229" s="7">
        <f>ABS(BO229-'PO_valitsin (FI)'!$F$8)</f>
        <v>3.3609812736511229</v>
      </c>
      <c r="EO229" s="7">
        <f>ABS(BP229-'PO_valitsin (FI)'!$G$8)</f>
        <v>1652.630859375</v>
      </c>
      <c r="ES229" s="7">
        <f>ABS(BT229-'PO_valitsin (FI)'!$H$8)</f>
        <v>4.0366083383560181E-2</v>
      </c>
      <c r="FI229" s="7">
        <f>ABS(CJ229-'PO_valitsin (FI)'!$J$8)</f>
        <v>1654</v>
      </c>
      <c r="FJ229" s="3">
        <f>IF($B229='PO_valitsin (FI)'!$C$8,100000,PO!CK229/PO!J$297*'PO_valitsin (FI)'!D$5)</f>
        <v>0.41649723014925039</v>
      </c>
      <c r="FQ229" s="3">
        <f>IF($B229='PO_valitsin (FI)'!$C$8,100000,PO!CR229/PO!Q$297*'PO_valitsin (FI)'!E$5)</f>
        <v>0.16742852916637282</v>
      </c>
      <c r="HM229" s="3">
        <f>IF($B229='PO_valitsin (FI)'!$C$8,100000,PO!EN229/PO!BO$297*'PO_valitsin (FI)'!F$5)</f>
        <v>0.27864033583584219</v>
      </c>
      <c r="HN229" s="3">
        <f>IF($B229='PO_valitsin (FI)'!$C$8,100000,PO!EO229/PO!BP$297*'PO_valitsin (FI)'!G$5)</f>
        <v>5.8454202440361154E-2</v>
      </c>
      <c r="HR229" s="3">
        <f>IF($B229='PO_valitsin (FI)'!$C$8,100000,PO!ES229/PO!BT$297*'PO_valitsin (FI)'!H$5)</f>
        <v>6.0272046374437857E-3</v>
      </c>
      <c r="IF229" s="3">
        <f>IF($B229='PO_valitsin (FI)'!$C$8,100000,PO!FG229/PO!CH$297*'PO_valitsin (FI)'!I$5)</f>
        <v>0</v>
      </c>
      <c r="IH229" s="3">
        <f>IF($B229='PO_valitsin (FI)'!$C$8,100000,PO!FI229/PO!CJ$297*'PO_valitsin (FI)'!J$5)</f>
        <v>0.16125911379003199</v>
      </c>
      <c r="II229" s="49">
        <f t="shared" si="12"/>
        <v>1.0883066387193023</v>
      </c>
      <c r="IJ229" s="13">
        <f t="shared" si="13"/>
        <v>208</v>
      </c>
      <c r="IK229" s="14">
        <f t="shared" si="15"/>
        <v>2.2700000000000018E-8</v>
      </c>
      <c r="IL229" s="68" t="str">
        <f t="shared" si="14"/>
        <v>Savitaipale</v>
      </c>
    </row>
    <row r="230" spans="1:246" x14ac:dyDescent="0.2">
      <c r="A230">
        <v>2019</v>
      </c>
      <c r="B230" t="s">
        <v>129</v>
      </c>
      <c r="C230" t="s">
        <v>660</v>
      </c>
      <c r="D230" t="s">
        <v>129</v>
      </c>
      <c r="E230" t="s">
        <v>130</v>
      </c>
      <c r="F230" t="s">
        <v>131</v>
      </c>
      <c r="G230" t="s">
        <v>132</v>
      </c>
      <c r="H230" t="s">
        <v>143</v>
      </c>
      <c r="I230" t="s">
        <v>144</v>
      </c>
      <c r="J230">
        <v>49.400001525878906</v>
      </c>
      <c r="K230">
        <v>2238.090087890625</v>
      </c>
      <c r="L230">
        <v>173.39999389648438</v>
      </c>
      <c r="M230">
        <v>32974</v>
      </c>
      <c r="N230">
        <v>14.699999809265137</v>
      </c>
      <c r="O230">
        <v>-1.8999999761581421</v>
      </c>
      <c r="P230">
        <v>-314</v>
      </c>
      <c r="Q230">
        <v>77.300000000000011</v>
      </c>
      <c r="R230">
        <v>13.8</v>
      </c>
      <c r="S230">
        <v>740</v>
      </c>
      <c r="T230">
        <v>1</v>
      </c>
      <c r="U230">
        <v>3992.6</v>
      </c>
      <c r="V230">
        <v>11.04</v>
      </c>
      <c r="W230">
        <v>606</v>
      </c>
      <c r="X230">
        <v>374</v>
      </c>
      <c r="Y230">
        <v>497</v>
      </c>
      <c r="Z230">
        <v>511</v>
      </c>
      <c r="AA230">
        <v>553</v>
      </c>
      <c r="AB230">
        <v>1941</v>
      </c>
      <c r="AC230">
        <v>16.992633819580078</v>
      </c>
      <c r="AD230">
        <v>1.4</v>
      </c>
      <c r="AE230">
        <v>1.3</v>
      </c>
      <c r="AF230">
        <v>1.7</v>
      </c>
      <c r="AG230">
        <v>3.8</v>
      </c>
      <c r="AH230">
        <v>0</v>
      </c>
      <c r="AI230">
        <v>22.25</v>
      </c>
      <c r="AJ230">
        <v>1.4</v>
      </c>
      <c r="AK230">
        <v>0.56000000000000005</v>
      </c>
      <c r="AL230">
        <v>1.52</v>
      </c>
      <c r="AM230">
        <v>78.599999999999994</v>
      </c>
      <c r="AN230">
        <v>329.8</v>
      </c>
      <c r="AO230">
        <v>45.9</v>
      </c>
      <c r="AP230">
        <v>25.8</v>
      </c>
      <c r="AQ230">
        <v>23</v>
      </c>
      <c r="AR230">
        <v>10</v>
      </c>
      <c r="AS230">
        <v>946</v>
      </c>
      <c r="AT230">
        <v>3.3330000000000002</v>
      </c>
      <c r="AU230">
        <v>6544</v>
      </c>
      <c r="AV230" s="48">
        <v>9490.7257338375657</v>
      </c>
      <c r="AW230" s="48">
        <v>9388.0569421334803</v>
      </c>
      <c r="AX230">
        <v>1</v>
      </c>
      <c r="AY230">
        <v>97.564826965332031</v>
      </c>
      <c r="AZ230">
        <v>0</v>
      </c>
      <c r="BA230">
        <v>1</v>
      </c>
      <c r="BB230">
        <v>1</v>
      </c>
      <c r="BC230">
        <v>1</v>
      </c>
      <c r="BD230">
        <v>1</v>
      </c>
      <c r="BE230">
        <v>94.5054931640625</v>
      </c>
      <c r="BF230">
        <v>80.353202819824219</v>
      </c>
      <c r="BG230">
        <v>558.08978271484375</v>
      </c>
      <c r="BH230">
        <v>9365.6083984375</v>
      </c>
      <c r="BI230">
        <v>12173.115234375</v>
      </c>
      <c r="BJ230">
        <v>3.3443260192871094</v>
      </c>
      <c r="BK230">
        <v>21.10740852355957</v>
      </c>
      <c r="BL230">
        <v>26.166902542114258</v>
      </c>
      <c r="BM230">
        <v>-8.0419578552246094</v>
      </c>
      <c r="BN230">
        <v>195.07142639160156</v>
      </c>
      <c r="BO230">
        <v>0.52743538022041325</v>
      </c>
      <c r="BP230">
        <v>22193.228515625</v>
      </c>
      <c r="BQ230">
        <v>39.034034729003906</v>
      </c>
      <c r="BS230">
        <v>0.5879177451133728</v>
      </c>
      <c r="BT230">
        <v>0.12434039264917374</v>
      </c>
      <c r="BU230">
        <v>3.7120156288146973</v>
      </c>
      <c r="BV230">
        <v>114.78740692138672</v>
      </c>
      <c r="BW230">
        <v>404.19723510742188</v>
      </c>
      <c r="BX230">
        <v>0</v>
      </c>
      <c r="BY230">
        <v>3</v>
      </c>
      <c r="BZ230">
        <v>9568.068359375</v>
      </c>
      <c r="CA230">
        <v>7361.36865234375</v>
      </c>
      <c r="CB230">
        <v>0.79759812355041504</v>
      </c>
      <c r="CC230">
        <v>7.612058162689209</v>
      </c>
      <c r="CD230">
        <v>82.129280090332031</v>
      </c>
      <c r="CE230">
        <v>8.5657367706298828</v>
      </c>
      <c r="CF230">
        <v>8.9243030548095703</v>
      </c>
      <c r="CG230">
        <v>0.35856574773788452</v>
      </c>
      <c r="CH230">
        <v>2.1115536689758301</v>
      </c>
      <c r="CI230">
        <v>10416.1923828125</v>
      </c>
      <c r="CJ230" s="48">
        <v>2734</v>
      </c>
      <c r="CK230" s="25">
        <f>ABS(J230-'PO_valitsin (FI)'!$D$8)</f>
        <v>5.2000007629394531</v>
      </c>
      <c r="CR230" s="67">
        <f>ABS(Q230-'PO_valitsin (FI)'!$E$8)</f>
        <v>10.5</v>
      </c>
      <c r="EN230" s="7">
        <f>ABS(BO230-'PO_valitsin (FI)'!$F$8)</f>
        <v>0.26565845608711247</v>
      </c>
      <c r="EO230" s="7">
        <f>ABS(BP230-'PO_valitsin (FI)'!$G$8)</f>
        <v>881.16796875</v>
      </c>
      <c r="ES230" s="7">
        <f>ABS(BT230-'PO_valitsin (FI)'!$H$8)</f>
        <v>6.3823498785495758E-2</v>
      </c>
      <c r="FI230" s="7">
        <f>ABS(CJ230-'PO_valitsin (FI)'!$J$8)</f>
        <v>803</v>
      </c>
      <c r="FJ230" s="3">
        <f>IF($B230='PO_valitsin (FI)'!$C$8,100000,PO!CK230/PO!J$297*'PO_valitsin (FI)'!D$5)</f>
        <v>0.23799849205441206</v>
      </c>
      <c r="FQ230" s="3">
        <f>IF($B230='PO_valitsin (FI)'!$C$8,100000,PO!CR230/PO!Q$297*'PO_valitsin (FI)'!E$5)</f>
        <v>4.9661004413754643E-2</v>
      </c>
      <c r="HM230" s="3">
        <f>IF($B230='PO_valitsin (FI)'!$C$8,100000,PO!EN230/PO!BO$297*'PO_valitsin (FI)'!F$5)</f>
        <v>2.2024270709884389E-2</v>
      </c>
      <c r="HN230" s="3">
        <f>IF($B230='PO_valitsin (FI)'!$C$8,100000,PO!EO230/PO!BP$297*'PO_valitsin (FI)'!G$5)</f>
        <v>3.1167257065957164E-2</v>
      </c>
      <c r="HR230" s="3">
        <f>IF($B230='PO_valitsin (FI)'!$C$8,100000,PO!ES230/PO!BT$297*'PO_valitsin (FI)'!H$5)</f>
        <v>9.529715434678376E-3</v>
      </c>
      <c r="IF230" s="3">
        <f>IF($B230='PO_valitsin (FI)'!$C$8,100000,PO!FG230/PO!CH$297*'PO_valitsin (FI)'!I$5)</f>
        <v>0</v>
      </c>
      <c r="IH230" s="3">
        <f>IF($B230='PO_valitsin (FI)'!$C$8,100000,PO!FI230/PO!CJ$297*'PO_valitsin (FI)'!J$5)</f>
        <v>7.8289642305559681E-2</v>
      </c>
      <c r="II230" s="49">
        <f t="shared" si="12"/>
        <v>0.42867040478424634</v>
      </c>
      <c r="IJ230" s="13">
        <f t="shared" si="13"/>
        <v>38</v>
      </c>
      <c r="IK230" s="14">
        <f t="shared" si="15"/>
        <v>2.2800000000000019E-8</v>
      </c>
      <c r="IL230" s="68" t="str">
        <f t="shared" si="14"/>
        <v>Savonlinna</v>
      </c>
    </row>
    <row r="231" spans="1:246" x14ac:dyDescent="0.2">
      <c r="A231">
        <v>2019</v>
      </c>
      <c r="B231" t="s">
        <v>661</v>
      </c>
      <c r="C231" t="s">
        <v>662</v>
      </c>
      <c r="D231" t="s">
        <v>350</v>
      </c>
      <c r="E231" t="s">
        <v>351</v>
      </c>
      <c r="F231" t="s">
        <v>137</v>
      </c>
      <c r="G231" t="s">
        <v>138</v>
      </c>
      <c r="H231" t="s">
        <v>103</v>
      </c>
      <c r="I231" t="s">
        <v>104</v>
      </c>
      <c r="J231">
        <v>52.099998474121094</v>
      </c>
      <c r="K231">
        <v>6439.580078125</v>
      </c>
      <c r="L231">
        <v>171.39999389648438</v>
      </c>
      <c r="M231">
        <v>1005</v>
      </c>
      <c r="N231">
        <v>0.20000000298023224</v>
      </c>
      <c r="O231">
        <v>-1</v>
      </c>
      <c r="P231">
        <v>6</v>
      </c>
      <c r="Q231">
        <v>39.300000000000004</v>
      </c>
      <c r="R231">
        <v>15.8</v>
      </c>
      <c r="S231">
        <v>297</v>
      </c>
      <c r="T231">
        <v>0</v>
      </c>
      <c r="U231">
        <v>4358.2</v>
      </c>
      <c r="V231">
        <v>11.36</v>
      </c>
      <c r="W231">
        <v>3684</v>
      </c>
      <c r="X231">
        <v>1895</v>
      </c>
      <c r="Y231">
        <v>1789</v>
      </c>
      <c r="Z231">
        <v>1664</v>
      </c>
      <c r="AA231">
        <v>2050</v>
      </c>
      <c r="AB231">
        <v>8790</v>
      </c>
      <c r="AC231">
        <v>5.730769157409668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21.75</v>
      </c>
      <c r="AJ231">
        <v>1.2</v>
      </c>
      <c r="AK231">
        <v>0.6</v>
      </c>
      <c r="AL231">
        <v>1.2</v>
      </c>
      <c r="AM231">
        <v>65.900000000000006</v>
      </c>
      <c r="AN231">
        <v>297.60000000000002</v>
      </c>
      <c r="AO231">
        <v>48.9</v>
      </c>
      <c r="AP231">
        <v>20.2</v>
      </c>
      <c r="AQ231">
        <v>214</v>
      </c>
      <c r="AR231">
        <v>267</v>
      </c>
      <c r="AS231">
        <v>1924</v>
      </c>
      <c r="AT231">
        <v>1.667</v>
      </c>
      <c r="AU231">
        <v>13667</v>
      </c>
      <c r="AV231" s="48">
        <v>20666.666666666668</v>
      </c>
      <c r="AW231" s="48">
        <v>23909.090909090908</v>
      </c>
      <c r="AX231">
        <v>0</v>
      </c>
      <c r="AY231">
        <v>138.246337890625</v>
      </c>
      <c r="AZ231">
        <v>0</v>
      </c>
      <c r="BA231">
        <v>0</v>
      </c>
      <c r="BB231">
        <v>0</v>
      </c>
      <c r="BC231">
        <v>0</v>
      </c>
      <c r="BD231">
        <v>1</v>
      </c>
      <c r="BE231">
        <v>81.481483459472656</v>
      </c>
      <c r="BF231">
        <v>100</v>
      </c>
      <c r="BG231">
        <v>0</v>
      </c>
      <c r="BH231">
        <v>10659.166015625</v>
      </c>
      <c r="BI231">
        <v>12028.572265625</v>
      </c>
      <c r="BJ231">
        <v>2.688457727432251</v>
      </c>
      <c r="BK231">
        <v>4.8132196068763733E-2</v>
      </c>
      <c r="BL231">
        <v>26.086956024169922</v>
      </c>
      <c r="BM231">
        <v>-10</v>
      </c>
      <c r="BN231">
        <v>71</v>
      </c>
      <c r="BO231">
        <v>-5.0947362899780275</v>
      </c>
      <c r="BP231">
        <v>20653.267578125</v>
      </c>
      <c r="BQ231">
        <v>51.045211791992188</v>
      </c>
      <c r="BS231">
        <v>0.55621892213821411</v>
      </c>
      <c r="BT231">
        <v>0.19900497794151306</v>
      </c>
      <c r="BU231">
        <v>0.49751242995262146</v>
      </c>
      <c r="BV231">
        <v>236.81591796875</v>
      </c>
      <c r="BW231">
        <v>222.88557434082031</v>
      </c>
      <c r="BX231">
        <v>0</v>
      </c>
      <c r="BY231">
        <v>1</v>
      </c>
      <c r="BZ231">
        <v>7926.8291015625</v>
      </c>
      <c r="CA231">
        <v>7024.39013671875</v>
      </c>
      <c r="CB231">
        <v>0.89552241563796997</v>
      </c>
      <c r="CC231">
        <v>5.8706469535827637</v>
      </c>
      <c r="CD231">
        <v>33.333332061767578</v>
      </c>
      <c r="CE231">
        <v>5.0847458839416504</v>
      </c>
      <c r="CF231">
        <v>3.3898305892944336</v>
      </c>
      <c r="CG231">
        <v>0</v>
      </c>
      <c r="CH231">
        <v>0</v>
      </c>
      <c r="CI231">
        <v>19279.15234375</v>
      </c>
      <c r="CJ231" s="48">
        <v>62</v>
      </c>
      <c r="CK231" s="25">
        <f>ABS(J231-'PO_valitsin (FI)'!$D$8)</f>
        <v>7.8999977111816406</v>
      </c>
      <c r="CR231" s="67">
        <f>ABS(Q231-'PO_valitsin (FI)'!$E$8)</f>
        <v>48.500000000000007</v>
      </c>
      <c r="EN231" s="7">
        <f>ABS(BO231-'PO_valitsin (FI)'!$F$8)</f>
        <v>5.3565132141113283</v>
      </c>
      <c r="EO231" s="7">
        <f>ABS(BP231-'PO_valitsin (FI)'!$G$8)</f>
        <v>2421.12890625</v>
      </c>
      <c r="ES231" s="7">
        <f>ABS(BT231-'PO_valitsin (FI)'!$H$8)</f>
        <v>1.0841086506843567E-2</v>
      </c>
      <c r="FI231" s="7">
        <f>ABS(CJ231-'PO_valitsin (FI)'!$J$8)</f>
        <v>1869</v>
      </c>
      <c r="FJ231" s="3">
        <f>IF($B231='PO_valitsin (FI)'!$C$8,100000,PO!CK231/PO!J$297*'PO_valitsin (FI)'!D$5)</f>
        <v>0.36157447435290496</v>
      </c>
      <c r="FQ231" s="3">
        <f>IF($B231='PO_valitsin (FI)'!$C$8,100000,PO!CR231/PO!Q$297*'PO_valitsin (FI)'!E$5)</f>
        <v>0.22938654419686672</v>
      </c>
      <c r="HM231" s="3">
        <f>IF($B231='PO_valitsin (FI)'!$C$8,100000,PO!EN231/PO!BO$297*'PO_valitsin (FI)'!F$5)</f>
        <v>0.4440788327474734</v>
      </c>
      <c r="HN231" s="3">
        <f>IF($B231='PO_valitsin (FI)'!$C$8,100000,PO!EO231/PO!BP$297*'PO_valitsin (FI)'!G$5)</f>
        <v>8.5636280127112191E-2</v>
      </c>
      <c r="HR231" s="3">
        <f>IF($B231='PO_valitsin (FI)'!$C$8,100000,PO!ES231/PO!BT$297*'PO_valitsin (FI)'!H$5)</f>
        <v>1.6187214956700081E-3</v>
      </c>
      <c r="IF231" s="3">
        <f>IF($B231='PO_valitsin (FI)'!$C$8,100000,PO!FG231/PO!CH$297*'PO_valitsin (FI)'!I$5)</f>
        <v>0</v>
      </c>
      <c r="IH231" s="3">
        <f>IF($B231='PO_valitsin (FI)'!$C$8,100000,PO!FI231/PO!CJ$297*'PO_valitsin (FI)'!J$5)</f>
        <v>0.18222084865391164</v>
      </c>
      <c r="II231" s="49">
        <f t="shared" si="12"/>
        <v>1.3045157244739387</v>
      </c>
      <c r="IJ231" s="13">
        <f t="shared" si="13"/>
        <v>234</v>
      </c>
      <c r="IK231" s="14">
        <f t="shared" si="15"/>
        <v>2.290000000000002E-8</v>
      </c>
      <c r="IL231" s="68" t="str">
        <f t="shared" si="14"/>
        <v>Savukoski</v>
      </c>
    </row>
    <row r="232" spans="1:246" x14ac:dyDescent="0.2">
      <c r="A232">
        <v>2019</v>
      </c>
      <c r="B232" t="s">
        <v>251</v>
      </c>
      <c r="C232" t="s">
        <v>663</v>
      </c>
      <c r="D232" t="s">
        <v>251</v>
      </c>
      <c r="E232" t="s">
        <v>245</v>
      </c>
      <c r="F232" t="s">
        <v>95</v>
      </c>
      <c r="G232" t="s">
        <v>96</v>
      </c>
      <c r="H232" t="s">
        <v>143</v>
      </c>
      <c r="I232" t="s">
        <v>144</v>
      </c>
      <c r="J232">
        <v>40.900001525878906</v>
      </c>
      <c r="K232">
        <v>1431.75</v>
      </c>
      <c r="L232">
        <v>123.59999847412109</v>
      </c>
      <c r="M232">
        <v>63781</v>
      </c>
      <c r="N232">
        <v>44.5</v>
      </c>
      <c r="O232">
        <v>0.80000001192092896</v>
      </c>
      <c r="P232">
        <v>220</v>
      </c>
      <c r="Q232">
        <v>91.300000000000011</v>
      </c>
      <c r="R232">
        <v>8.4</v>
      </c>
      <c r="S232">
        <v>526</v>
      </c>
      <c r="T232">
        <v>1</v>
      </c>
      <c r="U232">
        <v>4031</v>
      </c>
      <c r="V232">
        <v>10.53</v>
      </c>
      <c r="W232">
        <v>938</v>
      </c>
      <c r="X232">
        <v>186</v>
      </c>
      <c r="Y232">
        <v>476</v>
      </c>
      <c r="Z232">
        <v>258</v>
      </c>
      <c r="AA232">
        <v>540</v>
      </c>
      <c r="AB232">
        <v>1743</v>
      </c>
      <c r="AC232">
        <v>17.627571105957031</v>
      </c>
      <c r="AD232">
        <v>0.7</v>
      </c>
      <c r="AE232">
        <v>1</v>
      </c>
      <c r="AF232">
        <v>1.4</v>
      </c>
      <c r="AG232">
        <v>4.8</v>
      </c>
      <c r="AH232">
        <v>0</v>
      </c>
      <c r="AI232">
        <v>21</v>
      </c>
      <c r="AJ232">
        <v>1.45</v>
      </c>
      <c r="AK232">
        <v>0.6</v>
      </c>
      <c r="AL232">
        <v>1.65</v>
      </c>
      <c r="AM232">
        <v>66.099999999999994</v>
      </c>
      <c r="AN232">
        <v>387.5</v>
      </c>
      <c r="AO232">
        <v>44.7</v>
      </c>
      <c r="AP232">
        <v>33.1</v>
      </c>
      <c r="AQ232">
        <v>26</v>
      </c>
      <c r="AR232">
        <v>8</v>
      </c>
      <c r="AS232">
        <v>504</v>
      </c>
      <c r="AT232">
        <v>3.6669999999999998</v>
      </c>
      <c r="AU232">
        <v>5741</v>
      </c>
      <c r="AV232" s="48">
        <v>8305.0647556809745</v>
      </c>
      <c r="AW232" s="48">
        <v>8299.6044808903207</v>
      </c>
      <c r="AX232">
        <v>0</v>
      </c>
      <c r="AY232">
        <v>71.019142150878906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92.933616638183594</v>
      </c>
      <c r="BF232">
        <v>84.857658386230469</v>
      </c>
      <c r="BG232">
        <v>704.77734375</v>
      </c>
      <c r="BH232">
        <v>11733.080078125</v>
      </c>
      <c r="BI232">
        <v>14394.2666015625</v>
      </c>
      <c r="BJ232">
        <v>4.4687790870666504</v>
      </c>
      <c r="BK232">
        <v>-10.07705020904541</v>
      </c>
      <c r="BL232">
        <v>25.488069534301758</v>
      </c>
      <c r="BM232">
        <v>-8.894230842590332</v>
      </c>
      <c r="BN232">
        <v>245.39285278320313</v>
      </c>
      <c r="BO232">
        <v>1.1213142931461335</v>
      </c>
      <c r="BP232">
        <v>23237.23828125</v>
      </c>
      <c r="BQ232">
        <v>27.556026458740234</v>
      </c>
      <c r="BS232">
        <v>0.64834356307983398</v>
      </c>
      <c r="BT232">
        <v>0.21636538207530975</v>
      </c>
      <c r="BU232">
        <v>2.7171101570129395</v>
      </c>
      <c r="BV232">
        <v>161.03541564941406</v>
      </c>
      <c r="BW232">
        <v>433.45196533203125</v>
      </c>
      <c r="BX232">
        <v>1</v>
      </c>
      <c r="BY232">
        <v>4</v>
      </c>
      <c r="BZ232">
        <v>9514.6103515625</v>
      </c>
      <c r="CA232">
        <v>7755.56591796875</v>
      </c>
      <c r="CB232">
        <v>1.1884417533874512</v>
      </c>
      <c r="CC232">
        <v>9.6768627166748047</v>
      </c>
      <c r="CD232">
        <v>79.419525146484375</v>
      </c>
      <c r="CE232">
        <v>9.7375240325927734</v>
      </c>
      <c r="CF232">
        <v>12.799740791320801</v>
      </c>
      <c r="CG232">
        <v>0.24303305149078369</v>
      </c>
      <c r="CH232">
        <v>2.2521061897277832</v>
      </c>
      <c r="CI232">
        <v>9293.1455078125</v>
      </c>
      <c r="CJ232" s="48">
        <v>6788</v>
      </c>
      <c r="CK232" s="25">
        <f>ABS(J232-'PO_valitsin (FI)'!$D$8)</f>
        <v>3.2999992370605469</v>
      </c>
      <c r="CR232" s="67">
        <f>ABS(Q232-'PO_valitsin (FI)'!$E$8)</f>
        <v>3.5</v>
      </c>
      <c r="EN232" s="7">
        <f>ABS(BO232-'PO_valitsin (FI)'!$F$8)</f>
        <v>0.85953736901283273</v>
      </c>
      <c r="EO232" s="7">
        <f>ABS(BP232-'PO_valitsin (FI)'!$G$8)</f>
        <v>162.841796875</v>
      </c>
      <c r="ES232" s="7">
        <f>ABS(BT232-'PO_valitsin (FI)'!$H$8)</f>
        <v>2.8201490640640259E-2</v>
      </c>
      <c r="FI232" s="7">
        <f>ABS(CJ232-'PO_valitsin (FI)'!$J$8)</f>
        <v>4857</v>
      </c>
      <c r="FJ232" s="3">
        <f>IF($B232='PO_valitsin (FI)'!$C$8,100000,PO!CK232/PO!J$297*'PO_valitsin (FI)'!D$5)</f>
        <v>0.1510374474939794</v>
      </c>
      <c r="FQ232" s="3">
        <f>IF($B232='PO_valitsin (FI)'!$C$8,100000,PO!CR232/PO!Q$297*'PO_valitsin (FI)'!E$5)</f>
        <v>1.6553668137918216E-2</v>
      </c>
      <c r="HM232" s="3">
        <f>IF($B232='PO_valitsin (FI)'!$C$8,100000,PO!EN232/PO!BO$297*'PO_valitsin (FI)'!F$5)</f>
        <v>7.1259480986341467E-2</v>
      </c>
      <c r="HN232" s="3">
        <f>IF($B232='PO_valitsin (FI)'!$C$8,100000,PO!EO232/PO!BP$297*'PO_valitsin (FI)'!G$5)</f>
        <v>5.7597782991195513E-3</v>
      </c>
      <c r="HR232" s="3">
        <f>IF($B232='PO_valitsin (FI)'!$C$8,100000,PO!ES232/PO!BT$297*'PO_valitsin (FI)'!H$5)</f>
        <v>4.2108656804023831E-3</v>
      </c>
      <c r="IF232" s="3">
        <f>IF($B232='PO_valitsin (FI)'!$C$8,100000,PO!FG232/PO!CH$297*'PO_valitsin (FI)'!I$5)</f>
        <v>0</v>
      </c>
      <c r="IH232" s="3">
        <f>IF($B232='PO_valitsin (FI)'!$C$8,100000,PO!FI232/PO!CJ$297*'PO_valitsin (FI)'!J$5)</f>
        <v>0.47354021504122462</v>
      </c>
      <c r="II232" s="49">
        <f t="shared" si="12"/>
        <v>0.7223614786389857</v>
      </c>
      <c r="IJ232" s="13">
        <f t="shared" si="13"/>
        <v>127</v>
      </c>
      <c r="IK232" s="14">
        <f t="shared" si="15"/>
        <v>2.3000000000000021E-8</v>
      </c>
      <c r="IL232" s="68" t="str">
        <f t="shared" si="14"/>
        <v>Seinäjoki</v>
      </c>
    </row>
    <row r="233" spans="1:246" x14ac:dyDescent="0.2">
      <c r="A233">
        <v>2019</v>
      </c>
      <c r="B233" t="s">
        <v>664</v>
      </c>
      <c r="C233" t="s">
        <v>665</v>
      </c>
      <c r="D233" t="s">
        <v>99</v>
      </c>
      <c r="E233" t="s">
        <v>100</v>
      </c>
      <c r="F233" t="s">
        <v>101</v>
      </c>
      <c r="G233" t="s">
        <v>102</v>
      </c>
      <c r="H233" t="s">
        <v>103</v>
      </c>
      <c r="I233" t="s">
        <v>104</v>
      </c>
      <c r="J233">
        <v>38.599998474121094</v>
      </c>
      <c r="K233">
        <v>786.97998046875</v>
      </c>
      <c r="L233">
        <v>177</v>
      </c>
      <c r="M233">
        <v>4910</v>
      </c>
      <c r="N233">
        <v>6.1999998092651367</v>
      </c>
      <c r="O233">
        <v>-1.3999999761581421</v>
      </c>
      <c r="P233">
        <v>-84</v>
      </c>
      <c r="Q233">
        <v>50.1</v>
      </c>
      <c r="R233">
        <v>8.8000000000000007</v>
      </c>
      <c r="S233">
        <v>159</v>
      </c>
      <c r="T233">
        <v>0</v>
      </c>
      <c r="U233">
        <v>3143</v>
      </c>
      <c r="V233">
        <v>11.72</v>
      </c>
      <c r="W233">
        <v>1254</v>
      </c>
      <c r="X233">
        <v>1112</v>
      </c>
      <c r="Y233">
        <v>663</v>
      </c>
      <c r="Z233">
        <v>444</v>
      </c>
      <c r="AA233">
        <v>648</v>
      </c>
      <c r="AB233">
        <v>1144</v>
      </c>
      <c r="AC233">
        <v>16.963235855102539</v>
      </c>
      <c r="AD233">
        <v>0</v>
      </c>
      <c r="AE233">
        <v>0</v>
      </c>
      <c r="AF233">
        <v>0</v>
      </c>
      <c r="AG233">
        <v>6.7</v>
      </c>
      <c r="AH233">
        <v>0</v>
      </c>
      <c r="AI233">
        <v>21.75</v>
      </c>
      <c r="AJ233">
        <v>0.93</v>
      </c>
      <c r="AK233">
        <v>0.7</v>
      </c>
      <c r="AL233">
        <v>1.3</v>
      </c>
      <c r="AM233">
        <v>53</v>
      </c>
      <c r="AN233">
        <v>296.5</v>
      </c>
      <c r="AO233">
        <v>50.1</v>
      </c>
      <c r="AP233">
        <v>17.399999999999999</v>
      </c>
      <c r="AQ233">
        <v>89</v>
      </c>
      <c r="AR233">
        <v>68</v>
      </c>
      <c r="AS233">
        <v>803</v>
      </c>
      <c r="AT233">
        <v>4.6669999999999998</v>
      </c>
      <c r="AU233">
        <v>8465</v>
      </c>
      <c r="AV233" s="48">
        <v>8481.2286689419798</v>
      </c>
      <c r="AW233" s="48">
        <v>8253.5869191049915</v>
      </c>
      <c r="AX233">
        <v>0</v>
      </c>
      <c r="AY233">
        <v>131.63673400878906</v>
      </c>
      <c r="AZ233">
        <v>0</v>
      </c>
      <c r="BA233">
        <v>0</v>
      </c>
      <c r="BB233">
        <v>0</v>
      </c>
      <c r="BC233">
        <v>0</v>
      </c>
      <c r="BD233">
        <v>1</v>
      </c>
      <c r="BE233">
        <v>70.689651489257813</v>
      </c>
      <c r="BF233">
        <v>93.9271240234375</v>
      </c>
      <c r="BG233">
        <v>271.889404296875</v>
      </c>
      <c r="BH233">
        <v>10099.1220703125</v>
      </c>
      <c r="BI233">
        <v>12120.685546875</v>
      </c>
      <c r="BJ233">
        <v>4.684725284576416</v>
      </c>
      <c r="BK233">
        <v>2.2456536293029785</v>
      </c>
      <c r="BL233">
        <v>28.873239517211914</v>
      </c>
      <c r="BM233">
        <v>-6.5217390060424805</v>
      </c>
      <c r="BN233">
        <v>120.625</v>
      </c>
      <c r="BO233">
        <v>0.96425661444664001</v>
      </c>
      <c r="BP233">
        <v>18408.013671875</v>
      </c>
      <c r="BQ233">
        <v>53.732463836669922</v>
      </c>
      <c r="BS233">
        <v>0.54704684019088745</v>
      </c>
      <c r="BT233">
        <v>0.16293278336524963</v>
      </c>
      <c r="BU233">
        <v>1.5885946750640869</v>
      </c>
      <c r="BV233">
        <v>80.855400085449219</v>
      </c>
      <c r="BW233">
        <v>232.38288879394531</v>
      </c>
      <c r="BX233">
        <v>0</v>
      </c>
      <c r="BY233">
        <v>1</v>
      </c>
      <c r="BZ233">
        <v>6423.962890625</v>
      </c>
      <c r="CA233">
        <v>5352.53466796875</v>
      </c>
      <c r="CB233">
        <v>1.7515275478363037</v>
      </c>
      <c r="CC233">
        <v>16.598777770996094</v>
      </c>
      <c r="CD233">
        <v>82.558135986328125</v>
      </c>
      <c r="CE233">
        <v>7.8527607917785645</v>
      </c>
      <c r="CF233">
        <v>8.3435583114624023</v>
      </c>
      <c r="CG233">
        <v>0.12269938737154007</v>
      </c>
      <c r="CH233">
        <v>2.3312883377075195</v>
      </c>
      <c r="CI233">
        <v>9272.7373046875</v>
      </c>
      <c r="CJ233" s="48">
        <v>880</v>
      </c>
      <c r="CK233" s="25">
        <f>ABS(J233-'PO_valitsin (FI)'!$D$8)</f>
        <v>5.6000022888183594</v>
      </c>
      <c r="CR233" s="67">
        <f>ABS(Q233-'PO_valitsin (FI)'!$E$8)</f>
        <v>37.70000000000001</v>
      </c>
      <c r="EN233" s="7">
        <f>ABS(BO233-'PO_valitsin (FI)'!$F$8)</f>
        <v>0.70247969031333923</v>
      </c>
      <c r="EO233" s="7">
        <f>ABS(BP233-'PO_valitsin (FI)'!$G$8)</f>
        <v>4666.3828125</v>
      </c>
      <c r="ES233" s="7">
        <f>ABS(BT233-'PO_valitsin (FI)'!$H$8)</f>
        <v>2.5231108069419861E-2</v>
      </c>
      <c r="FI233" s="7">
        <f>ABS(CJ233-'PO_valitsin (FI)'!$J$8)</f>
        <v>1051</v>
      </c>
      <c r="FJ233" s="3">
        <f>IF($B233='PO_valitsin (FI)'!$C$8,100000,PO!CK233/PO!J$297*'PO_valitsin (FI)'!D$5)</f>
        <v>0.2563061355180698</v>
      </c>
      <c r="FQ233" s="3">
        <f>IF($B233='PO_valitsin (FI)'!$C$8,100000,PO!CR233/PO!Q$297*'PO_valitsin (FI)'!E$5)</f>
        <v>0.17830665394271911</v>
      </c>
      <c r="HM233" s="3">
        <f>IF($B233='PO_valitsin (FI)'!$C$8,100000,PO!EN233/PO!BO$297*'PO_valitsin (FI)'!F$5)</f>
        <v>5.8238699025576726E-2</v>
      </c>
      <c r="HN233" s="3">
        <f>IF($B233='PO_valitsin (FI)'!$C$8,100000,PO!EO233/PO!BP$297*'PO_valitsin (FI)'!G$5)</f>
        <v>0.16505179244278073</v>
      </c>
      <c r="HR233" s="3">
        <f>IF($B233='PO_valitsin (FI)'!$C$8,100000,PO!ES233/PO!BT$297*'PO_valitsin (FI)'!H$5)</f>
        <v>3.7673472087655451E-3</v>
      </c>
      <c r="IF233" s="3">
        <f>IF($B233='PO_valitsin (FI)'!$C$8,100000,PO!FG233/PO!CH$297*'PO_valitsin (FI)'!I$5)</f>
        <v>0</v>
      </c>
      <c r="IH233" s="3">
        <f>IF($B233='PO_valitsin (FI)'!$C$8,100000,PO!FI233/PO!CJ$297*'PO_valitsin (FI)'!J$5)</f>
        <v>0.10246875972994175</v>
      </c>
      <c r="II233" s="49">
        <f t="shared" si="12"/>
        <v>0.76413941096785365</v>
      </c>
      <c r="IJ233" s="13">
        <f t="shared" si="13"/>
        <v>138</v>
      </c>
      <c r="IK233" s="14">
        <f t="shared" si="15"/>
        <v>2.3100000000000022E-8</v>
      </c>
      <c r="IL233" s="68" t="str">
        <f t="shared" si="14"/>
        <v>Sievi</v>
      </c>
    </row>
    <row r="234" spans="1:246" x14ac:dyDescent="0.2">
      <c r="A234">
        <v>2019</v>
      </c>
      <c r="B234" t="s">
        <v>666</v>
      </c>
      <c r="C234" t="s">
        <v>667</v>
      </c>
      <c r="D234" t="s">
        <v>289</v>
      </c>
      <c r="E234" t="s">
        <v>290</v>
      </c>
      <c r="F234" t="s">
        <v>149</v>
      </c>
      <c r="G234" t="s">
        <v>150</v>
      </c>
      <c r="H234" t="s">
        <v>103</v>
      </c>
      <c r="I234" t="s">
        <v>104</v>
      </c>
      <c r="J234">
        <v>52</v>
      </c>
      <c r="K234">
        <v>463.29000854492188</v>
      </c>
      <c r="L234">
        <v>210.19999694824219</v>
      </c>
      <c r="M234">
        <v>1437</v>
      </c>
      <c r="N234">
        <v>3.0999999046325684</v>
      </c>
      <c r="O234">
        <v>-1.3999999761581421</v>
      </c>
      <c r="P234">
        <v>-10</v>
      </c>
      <c r="Q234">
        <v>29.3</v>
      </c>
      <c r="R234">
        <v>14.4</v>
      </c>
      <c r="S234">
        <v>125</v>
      </c>
      <c r="T234">
        <v>0</v>
      </c>
      <c r="U234">
        <v>3329.9</v>
      </c>
      <c r="V234">
        <v>10.29</v>
      </c>
      <c r="W234">
        <v>696</v>
      </c>
      <c r="X234">
        <v>870</v>
      </c>
      <c r="Y234">
        <v>696</v>
      </c>
      <c r="Z234">
        <v>1443</v>
      </c>
      <c r="AA234">
        <v>703</v>
      </c>
      <c r="AB234">
        <v>795</v>
      </c>
      <c r="AC234">
        <v>10.740740776062012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22</v>
      </c>
      <c r="AJ234">
        <v>1.1000000000000001</v>
      </c>
      <c r="AK234">
        <v>0.5</v>
      </c>
      <c r="AL234">
        <v>1.3</v>
      </c>
      <c r="AM234">
        <v>55</v>
      </c>
      <c r="AN234">
        <v>252.1</v>
      </c>
      <c r="AO234">
        <v>47.1</v>
      </c>
      <c r="AP234">
        <v>15.5</v>
      </c>
      <c r="AQ234">
        <v>90</v>
      </c>
      <c r="AR234">
        <v>62</v>
      </c>
      <c r="AS234">
        <v>526</v>
      </c>
      <c r="AT234">
        <v>2.3330000000000002</v>
      </c>
      <c r="AU234">
        <v>12556</v>
      </c>
      <c r="AV234" s="48">
        <v>14698.689956331878</v>
      </c>
      <c r="AW234" s="48">
        <v>13678.260869565218</v>
      </c>
      <c r="AX234">
        <v>1</v>
      </c>
      <c r="AY234">
        <v>111.00492095947266</v>
      </c>
      <c r="AZ234">
        <v>0</v>
      </c>
      <c r="BA234">
        <v>0</v>
      </c>
      <c r="BB234">
        <v>0</v>
      </c>
      <c r="BC234">
        <v>0</v>
      </c>
      <c r="BD234">
        <v>1</v>
      </c>
      <c r="BE234">
        <v>100</v>
      </c>
      <c r="BF234">
        <v>100</v>
      </c>
      <c r="BG234">
        <v>16.666666030883789</v>
      </c>
      <c r="BH234">
        <v>13575.7578125</v>
      </c>
      <c r="BI234">
        <v>15545.4541015625</v>
      </c>
      <c r="BJ234">
        <v>2.2964508533477783</v>
      </c>
      <c r="BK234">
        <v>-2.9268980026245117</v>
      </c>
      <c r="BL234">
        <v>19.354839324951172</v>
      </c>
      <c r="BM234">
        <v>-47.058822631835938</v>
      </c>
      <c r="BN234">
        <v>123</v>
      </c>
      <c r="BO234">
        <v>-4.9114909648895262</v>
      </c>
      <c r="BP234">
        <v>18507.77734375</v>
      </c>
      <c r="BQ234">
        <v>51.347126007080078</v>
      </c>
      <c r="BS234">
        <v>0.66666668653488159</v>
      </c>
      <c r="BT234">
        <v>0.20876826345920563</v>
      </c>
      <c r="BU234">
        <v>1.2526096105575562</v>
      </c>
      <c r="BV234">
        <v>93.945716857910156</v>
      </c>
      <c r="BW234">
        <v>253.30549621582031</v>
      </c>
      <c r="BX234">
        <v>0</v>
      </c>
      <c r="BY234">
        <v>0</v>
      </c>
      <c r="BZ234">
        <v>8550</v>
      </c>
      <c r="CA234">
        <v>7466.66650390625</v>
      </c>
      <c r="CB234">
        <v>0.62630480527877808</v>
      </c>
      <c r="CC234">
        <v>6.7501740455627441</v>
      </c>
      <c r="CD234">
        <v>211.11111450195313</v>
      </c>
      <c r="CE234">
        <v>17.525774002075195</v>
      </c>
      <c r="CF234">
        <v>9.278350830078125</v>
      </c>
      <c r="CG234">
        <v>0</v>
      </c>
      <c r="CH234">
        <v>6.1855669021606445</v>
      </c>
      <c r="CI234">
        <v>16027.3154296875</v>
      </c>
      <c r="CJ234" s="48">
        <v>114</v>
      </c>
      <c r="CK234" s="25">
        <f>ABS(J234-'PO_valitsin (FI)'!$D$8)</f>
        <v>7.7999992370605469</v>
      </c>
      <c r="CR234" s="67">
        <f>ABS(Q234-'PO_valitsin (FI)'!$E$8)</f>
        <v>58.500000000000014</v>
      </c>
      <c r="EN234" s="7">
        <f>ABS(BO234-'PO_valitsin (FI)'!$F$8)</f>
        <v>5.173267889022827</v>
      </c>
      <c r="EO234" s="7">
        <f>ABS(BP234-'PO_valitsin (FI)'!$G$8)</f>
        <v>4566.619140625</v>
      </c>
      <c r="ES234" s="7">
        <f>ABS(BT234-'PO_valitsin (FI)'!$H$8)</f>
        <v>2.0604372024536133E-2</v>
      </c>
      <c r="FI234" s="7">
        <f>ABS(CJ234-'PO_valitsin (FI)'!$J$8)</f>
        <v>1817</v>
      </c>
      <c r="FJ234" s="3">
        <f>IF($B234='PO_valitsin (FI)'!$C$8,100000,PO!CK234/PO!J$297*'PO_valitsin (FI)'!D$5)</f>
        <v>0.35699765078430434</v>
      </c>
      <c r="FQ234" s="3">
        <f>IF($B234='PO_valitsin (FI)'!$C$8,100000,PO!CR234/PO!Q$297*'PO_valitsin (FI)'!E$5)</f>
        <v>0.27668273887663308</v>
      </c>
      <c r="HM234" s="3">
        <f>IF($B234='PO_valitsin (FI)'!$C$8,100000,PO!EN234/PO!BO$297*'PO_valitsin (FI)'!F$5)</f>
        <v>0.42888697811760784</v>
      </c>
      <c r="HN234" s="3">
        <f>IF($B234='PO_valitsin (FI)'!$C$8,100000,PO!EO234/PO!BP$297*'PO_valitsin (FI)'!G$5)</f>
        <v>0.16152311219401636</v>
      </c>
      <c r="HR234" s="3">
        <f>IF($B234='PO_valitsin (FI)'!$C$8,100000,PO!ES234/PO!BT$297*'PO_valitsin (FI)'!H$5)</f>
        <v>3.0765126613318764E-3</v>
      </c>
      <c r="IF234" s="3">
        <f>IF($B234='PO_valitsin (FI)'!$C$8,100000,PO!FG234/PO!CH$297*'PO_valitsin (FI)'!I$5)</f>
        <v>0</v>
      </c>
      <c r="IH234" s="3">
        <f>IF($B234='PO_valitsin (FI)'!$C$8,100000,PO!FI234/PO!CJ$297*'PO_valitsin (FI)'!J$5)</f>
        <v>0.17715103371008956</v>
      </c>
      <c r="II234" s="49">
        <f t="shared" si="12"/>
        <v>1.4043180495439829</v>
      </c>
      <c r="IJ234" s="13">
        <f t="shared" si="13"/>
        <v>243</v>
      </c>
      <c r="IK234" s="14">
        <f t="shared" si="15"/>
        <v>2.3200000000000022E-8</v>
      </c>
      <c r="IL234" s="68" t="str">
        <f t="shared" si="14"/>
        <v>Siikainen</v>
      </c>
    </row>
    <row r="235" spans="1:246" x14ac:dyDescent="0.2">
      <c r="A235">
        <v>2019</v>
      </c>
      <c r="B235" t="s">
        <v>668</v>
      </c>
      <c r="C235" t="s">
        <v>669</v>
      </c>
      <c r="D235" t="s">
        <v>602</v>
      </c>
      <c r="E235" t="s">
        <v>603</v>
      </c>
      <c r="F235" t="s">
        <v>101</v>
      </c>
      <c r="G235" t="s">
        <v>102</v>
      </c>
      <c r="H235" t="s">
        <v>103</v>
      </c>
      <c r="I235" t="s">
        <v>104</v>
      </c>
      <c r="J235">
        <v>42.299999237060547</v>
      </c>
      <c r="K235">
        <v>1054.050048828125</v>
      </c>
      <c r="L235">
        <v>171.69999694824219</v>
      </c>
      <c r="M235">
        <v>5145</v>
      </c>
      <c r="N235">
        <v>4.9000000953674316</v>
      </c>
      <c r="O235">
        <v>-2</v>
      </c>
      <c r="P235">
        <v>-145</v>
      </c>
      <c r="Q235">
        <v>47.5</v>
      </c>
      <c r="R235">
        <v>8.8000000000000007</v>
      </c>
      <c r="S235">
        <v>319</v>
      </c>
      <c r="T235">
        <v>0</v>
      </c>
      <c r="U235">
        <v>3371</v>
      </c>
      <c r="V235">
        <v>11.72</v>
      </c>
      <c r="W235">
        <v>509</v>
      </c>
      <c r="X235">
        <v>559</v>
      </c>
      <c r="Y235">
        <v>484</v>
      </c>
      <c r="Z235">
        <v>624</v>
      </c>
      <c r="AA235">
        <v>482</v>
      </c>
      <c r="AB235">
        <v>1677</v>
      </c>
      <c r="AC235">
        <v>14.230769157409668</v>
      </c>
      <c r="AD235">
        <v>0</v>
      </c>
      <c r="AE235">
        <v>0</v>
      </c>
      <c r="AF235">
        <v>0</v>
      </c>
      <c r="AG235">
        <v>2.9</v>
      </c>
      <c r="AH235">
        <v>0</v>
      </c>
      <c r="AI235">
        <v>22</v>
      </c>
      <c r="AJ235">
        <v>1.05</v>
      </c>
      <c r="AK235">
        <v>0.55000000000000004</v>
      </c>
      <c r="AL235">
        <v>1.1000000000000001</v>
      </c>
      <c r="AM235">
        <v>49.6</v>
      </c>
      <c r="AN235">
        <v>301.39999999999998</v>
      </c>
      <c r="AO235">
        <v>51.1</v>
      </c>
      <c r="AP235">
        <v>18.7</v>
      </c>
      <c r="AQ235">
        <v>58</v>
      </c>
      <c r="AR235">
        <v>74</v>
      </c>
      <c r="AS235">
        <v>869</v>
      </c>
      <c r="AT235">
        <v>1.667</v>
      </c>
      <c r="AU235">
        <v>6078</v>
      </c>
      <c r="AV235" s="48">
        <v>9659.4375</v>
      </c>
      <c r="AW235" s="48">
        <v>9633.3998695368555</v>
      </c>
      <c r="AX235">
        <v>0</v>
      </c>
      <c r="AY235">
        <v>42.747718811035156</v>
      </c>
      <c r="AZ235">
        <v>0</v>
      </c>
      <c r="BA235">
        <v>0</v>
      </c>
      <c r="BB235">
        <v>0</v>
      </c>
      <c r="BC235">
        <v>0</v>
      </c>
      <c r="BD235">
        <v>1</v>
      </c>
      <c r="BE235">
        <v>85.576919555664063</v>
      </c>
      <c r="BF235">
        <v>98.113204956054688</v>
      </c>
      <c r="BG235">
        <v>491.44253540039063</v>
      </c>
      <c r="BH235">
        <v>10824.986328125</v>
      </c>
      <c r="BI235">
        <v>12929.8447265625</v>
      </c>
      <c r="BJ235">
        <v>3.9429347515106201</v>
      </c>
      <c r="BK235">
        <v>5.6033272743225098</v>
      </c>
      <c r="BL235">
        <v>27.272727966308594</v>
      </c>
      <c r="BM235">
        <v>9.7560977935791016</v>
      </c>
      <c r="BN235">
        <v>170.80000305175781</v>
      </c>
      <c r="BO235">
        <v>-0.33805789947509768</v>
      </c>
      <c r="BP235">
        <v>20063.890625</v>
      </c>
      <c r="BQ235">
        <v>50.582717895507813</v>
      </c>
      <c r="BS235">
        <v>0.59591835737228394</v>
      </c>
      <c r="BT235">
        <v>3.8872692734003067E-2</v>
      </c>
      <c r="BU235">
        <v>1.7687075138092041</v>
      </c>
      <c r="BV235">
        <v>98.930999755859375</v>
      </c>
      <c r="BW235">
        <v>245.6754150390625</v>
      </c>
      <c r="BX235">
        <v>0</v>
      </c>
      <c r="BY235">
        <v>2</v>
      </c>
      <c r="BZ235">
        <v>6413.203125</v>
      </c>
      <c r="CA235">
        <v>5369.193359375</v>
      </c>
      <c r="CB235">
        <v>1.7492711544036865</v>
      </c>
      <c r="CC235">
        <v>13.935859680175781</v>
      </c>
      <c r="CD235">
        <v>63.333332061767578</v>
      </c>
      <c r="CE235">
        <v>6.6945605278015137</v>
      </c>
      <c r="CF235">
        <v>16.73640251159668</v>
      </c>
      <c r="CG235">
        <v>0.55788004398345947</v>
      </c>
      <c r="CH235">
        <v>2.092050313949585</v>
      </c>
      <c r="CI235">
        <v>10885.5634765625</v>
      </c>
      <c r="CJ235" s="48">
        <v>769</v>
      </c>
      <c r="CK235" s="25">
        <f>ABS(J235-'PO_valitsin (FI)'!$D$8)</f>
        <v>1.9000015258789063</v>
      </c>
      <c r="CR235" s="67">
        <f>ABS(Q235-'PO_valitsin (FI)'!$E$8)</f>
        <v>40.300000000000011</v>
      </c>
      <c r="EN235" s="7">
        <f>ABS(BO235-'PO_valitsin (FI)'!$F$8)</f>
        <v>0.59983482360839846</v>
      </c>
      <c r="EO235" s="7">
        <f>ABS(BP235-'PO_valitsin (FI)'!$G$8)</f>
        <v>3010.505859375</v>
      </c>
      <c r="ES235" s="7">
        <f>ABS(BT235-'PO_valitsin (FI)'!$H$8)</f>
        <v>0.14929119870066643</v>
      </c>
      <c r="FI235" s="7">
        <f>ABS(CJ235-'PO_valitsin (FI)'!$J$8)</f>
        <v>1162</v>
      </c>
      <c r="FJ235" s="3">
        <f>IF($B235='PO_valitsin (FI)'!$C$8,100000,PO!CK235/PO!J$297*'PO_valitsin (FI)'!D$5)</f>
        <v>8.6961044560432688E-2</v>
      </c>
      <c r="FQ235" s="3">
        <f>IF($B235='PO_valitsin (FI)'!$C$8,100000,PO!CR235/PO!Q$297*'PO_valitsin (FI)'!E$5)</f>
        <v>0.19060366455945835</v>
      </c>
      <c r="HM235" s="3">
        <f>IF($B235='PO_valitsin (FI)'!$C$8,100000,PO!EN235/PO!BO$297*'PO_valitsin (FI)'!F$5)</f>
        <v>4.9728981832353587E-2</v>
      </c>
      <c r="HN235" s="3">
        <f>IF($B235='PO_valitsin (FI)'!$C$8,100000,PO!EO235/PO!BP$297*'PO_valitsin (FI)'!G$5)</f>
        <v>0.10648277439182723</v>
      </c>
      <c r="HR235" s="3">
        <f>IF($B235='PO_valitsin (FI)'!$C$8,100000,PO!ES235/PO!BT$297*'PO_valitsin (FI)'!H$5)</f>
        <v>2.2291204142551559E-2</v>
      </c>
      <c r="IF235" s="3">
        <f>IF($B235='PO_valitsin (FI)'!$C$8,100000,PO!FG235/PO!CH$297*'PO_valitsin (FI)'!I$5)</f>
        <v>0</v>
      </c>
      <c r="IH235" s="3">
        <f>IF($B235='PO_valitsin (FI)'!$C$8,100000,PO!FI235/PO!CJ$297*'PO_valitsin (FI)'!J$5)</f>
        <v>0.11329086470617726</v>
      </c>
      <c r="II235" s="49">
        <f t="shared" si="12"/>
        <v>0.56935855749280073</v>
      </c>
      <c r="IJ235" s="13">
        <f t="shared" si="13"/>
        <v>86</v>
      </c>
      <c r="IK235" s="14">
        <f t="shared" si="15"/>
        <v>2.3300000000000023E-8</v>
      </c>
      <c r="IL235" s="68" t="str">
        <f t="shared" si="14"/>
        <v>Siikajoki</v>
      </c>
    </row>
    <row r="236" spans="1:246" x14ac:dyDescent="0.2">
      <c r="A236">
        <v>2019</v>
      </c>
      <c r="B236" t="s">
        <v>670</v>
      </c>
      <c r="C236" t="s">
        <v>671</v>
      </c>
      <c r="D236" t="s">
        <v>165</v>
      </c>
      <c r="E236" t="s">
        <v>166</v>
      </c>
      <c r="F236" t="s">
        <v>101</v>
      </c>
      <c r="G236" t="s">
        <v>102</v>
      </c>
      <c r="H236" t="s">
        <v>103</v>
      </c>
      <c r="I236" t="s">
        <v>104</v>
      </c>
      <c r="J236">
        <v>48.299999237060547</v>
      </c>
      <c r="K236">
        <v>2172.93994140625</v>
      </c>
      <c r="L236">
        <v>177.39999389648438</v>
      </c>
      <c r="M236">
        <v>5231</v>
      </c>
      <c r="N236">
        <v>2.4000000953674316</v>
      </c>
      <c r="O236">
        <v>-1.2999999523162842</v>
      </c>
      <c r="P236">
        <v>-26</v>
      </c>
      <c r="Q236">
        <v>47.2</v>
      </c>
      <c r="R236">
        <v>11</v>
      </c>
      <c r="S236">
        <v>531</v>
      </c>
      <c r="T236">
        <v>0</v>
      </c>
      <c r="U236">
        <v>3113</v>
      </c>
      <c r="V236">
        <v>11.72</v>
      </c>
      <c r="W236">
        <v>1484</v>
      </c>
      <c r="X236">
        <v>2043</v>
      </c>
      <c r="Y236">
        <v>559</v>
      </c>
      <c r="Z236">
        <v>1321</v>
      </c>
      <c r="AA236">
        <v>611</v>
      </c>
      <c r="AB236">
        <v>1837</v>
      </c>
      <c r="AC236">
        <v>16.141935348510742</v>
      </c>
      <c r="AD236">
        <v>0</v>
      </c>
      <c r="AE236">
        <v>0</v>
      </c>
      <c r="AF236">
        <v>0</v>
      </c>
      <c r="AG236">
        <v>5.4</v>
      </c>
      <c r="AH236">
        <v>0</v>
      </c>
      <c r="AI236">
        <v>22</v>
      </c>
      <c r="AJ236">
        <v>0.95</v>
      </c>
      <c r="AK236">
        <v>0.65</v>
      </c>
      <c r="AL236">
        <v>1.25</v>
      </c>
      <c r="AM236">
        <v>58.5</v>
      </c>
      <c r="AN236">
        <v>270.10000000000002</v>
      </c>
      <c r="AO236">
        <v>51.2</v>
      </c>
      <c r="AP236">
        <v>15.6</v>
      </c>
      <c r="AQ236">
        <v>121</v>
      </c>
      <c r="AR236">
        <v>90</v>
      </c>
      <c r="AS236">
        <v>790</v>
      </c>
      <c r="AT236">
        <v>2</v>
      </c>
      <c r="AU236">
        <v>11020</v>
      </c>
      <c r="AV236" s="48">
        <v>11880.624426078972</v>
      </c>
      <c r="AW236" s="48">
        <v>11570.075757575758</v>
      </c>
      <c r="AX236">
        <v>0</v>
      </c>
      <c r="AY236">
        <v>84.758934020996094</v>
      </c>
      <c r="AZ236">
        <v>0</v>
      </c>
      <c r="BA236">
        <v>0</v>
      </c>
      <c r="BB236">
        <v>0</v>
      </c>
      <c r="BC236">
        <v>0</v>
      </c>
      <c r="BD236">
        <v>1</v>
      </c>
      <c r="BE236">
        <v>94.375</v>
      </c>
      <c r="BF236">
        <v>100</v>
      </c>
      <c r="BG236">
        <v>950.3546142578125</v>
      </c>
      <c r="BH236">
        <v>12341.6376953125</v>
      </c>
      <c r="BI236">
        <v>14141.96484375</v>
      </c>
      <c r="BJ236">
        <v>3.1536991596221924</v>
      </c>
      <c r="BK236">
        <v>1.7956335544586182</v>
      </c>
      <c r="BL236">
        <v>28.181818008422852</v>
      </c>
      <c r="BM236">
        <v>6.5217390060424805</v>
      </c>
      <c r="BN236">
        <v>90.333335876464844</v>
      </c>
      <c r="BO236">
        <v>-3.0148845434188845</v>
      </c>
      <c r="BP236">
        <v>19653.484375</v>
      </c>
      <c r="BQ236">
        <v>58.017532348632813</v>
      </c>
      <c r="BS236">
        <v>0.61020839214324951</v>
      </c>
      <c r="BT236">
        <v>7.6467216014862061E-2</v>
      </c>
      <c r="BU236">
        <v>0.70732176303863525</v>
      </c>
      <c r="BV236">
        <v>99.789718627929688</v>
      </c>
      <c r="BW236">
        <v>279.1053466796875</v>
      </c>
      <c r="BX236">
        <v>0</v>
      </c>
      <c r="BY236">
        <v>1</v>
      </c>
      <c r="BZ236">
        <v>8273.0498046875</v>
      </c>
      <c r="CA236">
        <v>7219.8583984375</v>
      </c>
      <c r="CB236">
        <v>0.93672335147857666</v>
      </c>
      <c r="CC236">
        <v>9.2334165573120117</v>
      </c>
      <c r="CD236">
        <v>112.24489593505859</v>
      </c>
      <c r="CE236">
        <v>11.387163162231445</v>
      </c>
      <c r="CF236">
        <v>13.664596557617188</v>
      </c>
      <c r="CG236">
        <v>0</v>
      </c>
      <c r="CH236">
        <v>2.8985507488250732</v>
      </c>
      <c r="CI236">
        <v>12976.8330078125</v>
      </c>
      <c r="CJ236" s="48">
        <v>538</v>
      </c>
      <c r="CK236" s="25">
        <f>ABS(J236-'PO_valitsin (FI)'!$D$8)</f>
        <v>4.0999984741210938</v>
      </c>
      <c r="CR236" s="67">
        <f>ABS(Q236-'PO_valitsin (FI)'!$E$8)</f>
        <v>40.600000000000009</v>
      </c>
      <c r="EN236" s="7">
        <f>ABS(BO236-'PO_valitsin (FI)'!$F$8)</f>
        <v>3.2766614675521852</v>
      </c>
      <c r="EO236" s="7">
        <f>ABS(BP236-'PO_valitsin (FI)'!$G$8)</f>
        <v>3420.912109375</v>
      </c>
      <c r="ES236" s="7">
        <f>ABS(BT236-'PO_valitsin (FI)'!$H$8)</f>
        <v>0.11169667541980743</v>
      </c>
      <c r="FI236" s="7">
        <f>ABS(CJ236-'PO_valitsin (FI)'!$J$8)</f>
        <v>1393</v>
      </c>
      <c r="FJ236" s="3">
        <f>IF($B236='PO_valitsin (FI)'!$C$8,100000,PO!CK236/PO!J$297*'PO_valitsin (FI)'!D$5)</f>
        <v>0.18765255982666718</v>
      </c>
      <c r="FQ236" s="3">
        <f>IF($B236='PO_valitsin (FI)'!$C$8,100000,PO!CR236/PO!Q$297*'PO_valitsin (FI)'!E$5)</f>
        <v>0.19202255039985133</v>
      </c>
      <c r="HM236" s="3">
        <f>IF($B236='PO_valitsin (FI)'!$C$8,100000,PO!EN236/PO!BO$297*'PO_valitsin (FI)'!F$5)</f>
        <v>0.27164984788721463</v>
      </c>
      <c r="HN236" s="3">
        <f>IF($B236='PO_valitsin (FI)'!$C$8,100000,PO!EO236/PO!BP$297*'PO_valitsin (FI)'!G$5)</f>
        <v>0.12099900460996688</v>
      </c>
      <c r="HR236" s="3">
        <f>IF($B236='PO_valitsin (FI)'!$C$8,100000,PO!ES236/PO!BT$297*'PO_valitsin (FI)'!H$5)</f>
        <v>1.6677831081117398E-2</v>
      </c>
      <c r="IF236" s="3">
        <f>IF($B236='PO_valitsin (FI)'!$C$8,100000,PO!FG236/PO!CH$297*'PO_valitsin (FI)'!I$5)</f>
        <v>0</v>
      </c>
      <c r="IH236" s="3">
        <f>IF($B236='PO_valitsin (FI)'!$C$8,100000,PO!FI236/PO!CJ$297*'PO_valitsin (FI)'!J$5)</f>
        <v>0.13581254262969442</v>
      </c>
      <c r="II236" s="49">
        <f t="shared" si="12"/>
        <v>0.92481435983451188</v>
      </c>
      <c r="IJ236" s="13">
        <f t="shared" si="13"/>
        <v>176</v>
      </c>
      <c r="IK236" s="14">
        <f t="shared" si="15"/>
        <v>2.3400000000000024E-8</v>
      </c>
      <c r="IL236" s="68" t="str">
        <f t="shared" si="14"/>
        <v>Siikalatva</v>
      </c>
    </row>
    <row r="237" spans="1:246" x14ac:dyDescent="0.2">
      <c r="A237">
        <v>2019</v>
      </c>
      <c r="B237" t="s">
        <v>672</v>
      </c>
      <c r="C237" t="s">
        <v>673</v>
      </c>
      <c r="D237" t="s">
        <v>411</v>
      </c>
      <c r="E237" t="s">
        <v>413</v>
      </c>
      <c r="F237" t="s">
        <v>242</v>
      </c>
      <c r="G237" t="s">
        <v>243</v>
      </c>
      <c r="H237" t="s">
        <v>89</v>
      </c>
      <c r="I237" t="s">
        <v>90</v>
      </c>
      <c r="J237">
        <v>41.799999237060547</v>
      </c>
      <c r="K237">
        <v>400.95999145507813</v>
      </c>
      <c r="L237">
        <v>131</v>
      </c>
      <c r="M237">
        <v>21423</v>
      </c>
      <c r="N237">
        <v>53.400001525878906</v>
      </c>
      <c r="O237">
        <v>-1.2000000476837158</v>
      </c>
      <c r="P237">
        <v>-304</v>
      </c>
      <c r="Q237">
        <v>82.300000000000011</v>
      </c>
      <c r="R237">
        <v>7.8000000000000007</v>
      </c>
      <c r="S237">
        <v>187</v>
      </c>
      <c r="T237">
        <v>0</v>
      </c>
      <c r="U237">
        <v>3978.7</v>
      </c>
      <c r="V237">
        <v>12.35</v>
      </c>
      <c r="W237">
        <v>2255</v>
      </c>
      <c r="X237">
        <v>105</v>
      </c>
      <c r="Y237">
        <v>1287</v>
      </c>
      <c r="Z237">
        <v>147</v>
      </c>
      <c r="AA237">
        <v>626</v>
      </c>
      <c r="AB237">
        <v>2459</v>
      </c>
      <c r="AC237">
        <v>17.995073318481445</v>
      </c>
      <c r="AD237">
        <v>0.5</v>
      </c>
      <c r="AE237">
        <v>0.3</v>
      </c>
      <c r="AF237">
        <v>1.4</v>
      </c>
      <c r="AG237">
        <v>4.7</v>
      </c>
      <c r="AH237">
        <v>0</v>
      </c>
      <c r="AI237">
        <v>21.25</v>
      </c>
      <c r="AJ237">
        <v>1.25</v>
      </c>
      <c r="AK237">
        <v>0.65</v>
      </c>
      <c r="AL237">
        <v>1</v>
      </c>
      <c r="AM237">
        <v>68.099999999999994</v>
      </c>
      <c r="AN237">
        <v>391.2</v>
      </c>
      <c r="AO237">
        <v>45.6</v>
      </c>
      <c r="AP237">
        <v>32.5</v>
      </c>
      <c r="AQ237">
        <v>22</v>
      </c>
      <c r="AR237">
        <v>29</v>
      </c>
      <c r="AS237">
        <v>745</v>
      </c>
      <c r="AT237">
        <v>4.1669999999999998</v>
      </c>
      <c r="AU237">
        <v>7987</v>
      </c>
      <c r="AV237" s="48">
        <v>9043.4153400868308</v>
      </c>
      <c r="AW237" s="48">
        <v>9168.7511328620621</v>
      </c>
      <c r="AX237">
        <v>1</v>
      </c>
      <c r="AY237">
        <v>20.186100006103516</v>
      </c>
      <c r="AZ237">
        <v>0</v>
      </c>
      <c r="BA237">
        <v>0</v>
      </c>
      <c r="BB237">
        <v>0</v>
      </c>
      <c r="BC237">
        <v>1</v>
      </c>
      <c r="BD237">
        <v>1</v>
      </c>
      <c r="BE237">
        <v>92.250923156738281</v>
      </c>
      <c r="BF237">
        <v>87.138259887695313</v>
      </c>
      <c r="BG237">
        <v>1219.10107421875</v>
      </c>
      <c r="BH237">
        <v>11855.591796875</v>
      </c>
      <c r="BI237">
        <v>13950.0732421875</v>
      </c>
      <c r="BJ237">
        <v>5.0924801826477051</v>
      </c>
      <c r="BK237">
        <v>-5.3132333755493164</v>
      </c>
      <c r="BL237">
        <v>26.364847183227539</v>
      </c>
      <c r="BM237">
        <v>-6.3253011703491211</v>
      </c>
      <c r="BN237">
        <v>275.5</v>
      </c>
      <c r="BO237">
        <v>3.8503870368003845E-2</v>
      </c>
      <c r="BP237">
        <v>23922.796875</v>
      </c>
      <c r="BQ237">
        <v>28.090150833129883</v>
      </c>
      <c r="BS237">
        <v>0.59370768070220947</v>
      </c>
      <c r="BT237">
        <v>4.6678803861141205E-2</v>
      </c>
      <c r="BU237">
        <v>1.4050319194793701</v>
      </c>
      <c r="BV237">
        <v>69.738128662109375</v>
      </c>
      <c r="BW237">
        <v>417.26181030273438</v>
      </c>
      <c r="BX237">
        <v>0</v>
      </c>
      <c r="BY237">
        <v>2</v>
      </c>
      <c r="BZ237">
        <v>9500</v>
      </c>
      <c r="CA237">
        <v>8073.65771484375</v>
      </c>
      <c r="CB237">
        <v>1.4517108201980591</v>
      </c>
      <c r="CC237">
        <v>11.679036140441895</v>
      </c>
      <c r="CD237">
        <v>81.350479125976563</v>
      </c>
      <c r="CE237">
        <v>10.111910820007324</v>
      </c>
      <c r="CF237">
        <v>14.34852123260498</v>
      </c>
      <c r="CG237">
        <v>0.11990407854318619</v>
      </c>
      <c r="CH237">
        <v>2.1183054447174072</v>
      </c>
      <c r="CI237">
        <v>9548.3876953125</v>
      </c>
      <c r="CJ237" s="48">
        <v>2758</v>
      </c>
      <c r="CK237" s="25">
        <f>ABS(J237-'PO_valitsin (FI)'!$D$8)</f>
        <v>2.4000015258789063</v>
      </c>
      <c r="CR237" s="67">
        <f>ABS(Q237-'PO_valitsin (FI)'!$E$8)</f>
        <v>5.5</v>
      </c>
      <c r="EN237" s="7">
        <f>ABS(BO237-'PO_valitsin (FI)'!$F$8)</f>
        <v>0.22327305376529694</v>
      </c>
      <c r="EO237" s="7">
        <f>ABS(BP237-'PO_valitsin (FI)'!$G$8)</f>
        <v>848.400390625</v>
      </c>
      <c r="ES237" s="7">
        <f>ABS(BT237-'PO_valitsin (FI)'!$H$8)</f>
        <v>0.14148508757352829</v>
      </c>
      <c r="FI237" s="7">
        <f>ABS(CJ237-'PO_valitsin (FI)'!$J$8)</f>
        <v>827</v>
      </c>
      <c r="FJ237" s="3">
        <f>IF($B237='PO_valitsin (FI)'!$C$8,100000,PO!CK237/PO!J$297*'PO_valitsin (FI)'!D$5)</f>
        <v>0.109845511592691</v>
      </c>
      <c r="FQ237" s="3">
        <f>IF($B237='PO_valitsin (FI)'!$C$8,100000,PO!CR237/PO!Q$297*'PO_valitsin (FI)'!E$5)</f>
        <v>2.6012907073871484E-2</v>
      </c>
      <c r="HM237" s="3">
        <f>IF($B237='PO_valitsin (FI)'!$C$8,100000,PO!EN237/PO!BO$297*'PO_valitsin (FI)'!F$5)</f>
        <v>1.8510331840282137E-2</v>
      </c>
      <c r="HN237" s="3">
        <f>IF($B237='PO_valitsin (FI)'!$C$8,100000,PO!EO237/PO!BP$297*'PO_valitsin (FI)'!G$5)</f>
        <v>3.0008254960717837E-2</v>
      </c>
      <c r="HR237" s="3">
        <f>IF($B237='PO_valitsin (FI)'!$C$8,100000,PO!ES237/PO!BT$297*'PO_valitsin (FI)'!H$5)</f>
        <v>2.1125645702342561E-2</v>
      </c>
      <c r="IF237" s="3">
        <f>IF($B237='PO_valitsin (FI)'!$C$8,100000,PO!FG237/PO!CH$297*'PO_valitsin (FI)'!I$5)</f>
        <v>0</v>
      </c>
      <c r="IH237" s="3">
        <f>IF($B237='PO_valitsin (FI)'!$C$8,100000,PO!FI237/PO!CJ$297*'PO_valitsin (FI)'!J$5)</f>
        <v>8.0629556895015997E-2</v>
      </c>
      <c r="II237" s="49">
        <f t="shared" si="12"/>
        <v>0.28613223156492101</v>
      </c>
      <c r="IJ237" s="13">
        <f t="shared" si="13"/>
        <v>12</v>
      </c>
      <c r="IK237" s="14">
        <f t="shared" si="15"/>
        <v>2.3500000000000025E-8</v>
      </c>
      <c r="IL237" s="68" t="str">
        <f t="shared" si="14"/>
        <v>Siilinjärvi</v>
      </c>
    </row>
    <row r="238" spans="1:246" x14ac:dyDescent="0.2">
      <c r="A238">
        <v>2019</v>
      </c>
      <c r="B238" t="s">
        <v>674</v>
      </c>
      <c r="C238" t="s">
        <v>675</v>
      </c>
      <c r="D238" t="s">
        <v>346</v>
      </c>
      <c r="E238" t="s">
        <v>347</v>
      </c>
      <c r="F238" t="s">
        <v>137</v>
      </c>
      <c r="G238" t="s">
        <v>138</v>
      </c>
      <c r="H238" t="s">
        <v>103</v>
      </c>
      <c r="I238" t="s">
        <v>104</v>
      </c>
      <c r="J238">
        <v>49.599998474121094</v>
      </c>
      <c r="K238">
        <v>1447.3399658203125</v>
      </c>
      <c r="L238">
        <v>193.10000610351563</v>
      </c>
      <c r="M238">
        <v>2988</v>
      </c>
      <c r="N238">
        <v>2.0999999046325684</v>
      </c>
      <c r="O238">
        <v>-1.8999999761581421</v>
      </c>
      <c r="P238">
        <v>-31</v>
      </c>
      <c r="Q238">
        <v>53.7</v>
      </c>
      <c r="R238">
        <v>11.3</v>
      </c>
      <c r="S238">
        <v>250</v>
      </c>
      <c r="T238">
        <v>0</v>
      </c>
      <c r="U238">
        <v>4129.2</v>
      </c>
      <c r="V238">
        <v>11.36</v>
      </c>
      <c r="W238">
        <v>892</v>
      </c>
      <c r="X238">
        <v>185</v>
      </c>
      <c r="Y238">
        <v>646</v>
      </c>
      <c r="Z238">
        <v>1068</v>
      </c>
      <c r="AA238">
        <v>630</v>
      </c>
      <c r="AB238">
        <v>1241</v>
      </c>
      <c r="AC238">
        <v>15.861110687255859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22</v>
      </c>
      <c r="AJ238">
        <v>1.4</v>
      </c>
      <c r="AK238">
        <v>0.55000000000000004</v>
      </c>
      <c r="AL238">
        <v>1.3</v>
      </c>
      <c r="AM238">
        <v>125</v>
      </c>
      <c r="AN238">
        <v>303.89999999999998</v>
      </c>
      <c r="AO238">
        <v>47.2</v>
      </c>
      <c r="AP238">
        <v>21.6</v>
      </c>
      <c r="AQ238">
        <v>45</v>
      </c>
      <c r="AR238">
        <v>44</v>
      </c>
      <c r="AS238">
        <v>904</v>
      </c>
      <c r="AT238">
        <v>1.833</v>
      </c>
      <c r="AU238">
        <v>7793</v>
      </c>
      <c r="AV238" s="48">
        <v>9984.5679012345681</v>
      </c>
      <c r="AW238" s="48">
        <v>9978.3616692426585</v>
      </c>
      <c r="AX238">
        <v>1</v>
      </c>
      <c r="AY238">
        <v>74.649879455566406</v>
      </c>
      <c r="AZ238">
        <v>0</v>
      </c>
      <c r="BA238">
        <v>0</v>
      </c>
      <c r="BB238">
        <v>0</v>
      </c>
      <c r="BC238">
        <v>0</v>
      </c>
      <c r="BD238">
        <v>1</v>
      </c>
      <c r="BE238">
        <v>93.442619323730469</v>
      </c>
      <c r="BF238">
        <v>100</v>
      </c>
      <c r="BG238">
        <v>689.6551513671875</v>
      </c>
      <c r="BH238">
        <v>5931.03466796875</v>
      </c>
      <c r="BI238">
        <v>7496.5517578125</v>
      </c>
      <c r="BJ238">
        <v>4.8527441024780273</v>
      </c>
      <c r="BK238">
        <v>38.167610168457031</v>
      </c>
      <c r="BL238">
        <v>28.205127716064453</v>
      </c>
      <c r="BM238">
        <v>-34.090908050537109</v>
      </c>
      <c r="BN238">
        <v>164.5</v>
      </c>
      <c r="BO238">
        <v>-2.5965096712112428</v>
      </c>
      <c r="BP238">
        <v>22978.251953125</v>
      </c>
      <c r="BQ238">
        <v>39.714427947998047</v>
      </c>
      <c r="BS238">
        <v>0.62483268976211548</v>
      </c>
      <c r="BT238">
        <v>0.13386881351470947</v>
      </c>
      <c r="BU238">
        <v>0.8701472282409668</v>
      </c>
      <c r="BV238">
        <v>77.978584289550781</v>
      </c>
      <c r="BW238">
        <v>196.45248413085938</v>
      </c>
      <c r="BX238">
        <v>0</v>
      </c>
      <c r="BY238">
        <v>1</v>
      </c>
      <c r="BZ238">
        <v>9370.689453125</v>
      </c>
      <c r="CA238">
        <v>7413.79296875</v>
      </c>
      <c r="CB238">
        <v>0.97054886817932129</v>
      </c>
      <c r="CC238">
        <v>10.140562057495117</v>
      </c>
      <c r="CD238">
        <v>89.655174255371094</v>
      </c>
      <c r="CE238">
        <v>8.5808582305908203</v>
      </c>
      <c r="CF238">
        <v>4.6204619407653809</v>
      </c>
      <c r="CG238">
        <v>0</v>
      </c>
      <c r="CH238">
        <v>3.3003299236297607</v>
      </c>
      <c r="CI238">
        <v>10538.7646484375</v>
      </c>
      <c r="CJ238" s="48">
        <v>329</v>
      </c>
      <c r="CK238" s="25">
        <f>ABS(J238-'PO_valitsin (FI)'!$D$8)</f>
        <v>5.3999977111816406</v>
      </c>
      <c r="CR238" s="67">
        <f>ABS(Q238-'PO_valitsin (FI)'!$E$8)</f>
        <v>34.100000000000009</v>
      </c>
      <c r="EN238" s="7">
        <f>ABS(BO238-'PO_valitsin (FI)'!$F$8)</f>
        <v>2.8582865953445435</v>
      </c>
      <c r="EO238" s="7">
        <f>ABS(BP238-'PO_valitsin (FI)'!$G$8)</f>
        <v>96.14453125</v>
      </c>
      <c r="ES238" s="7">
        <f>ABS(BT238-'PO_valitsin (FI)'!$H$8)</f>
        <v>5.4295077919960022E-2</v>
      </c>
      <c r="FI238" s="7">
        <f>ABS(CJ238-'PO_valitsin (FI)'!$J$8)</f>
        <v>1602</v>
      </c>
      <c r="FJ238" s="3">
        <f>IF($B238='PO_valitsin (FI)'!$C$8,100000,PO!CK238/PO!J$297*'PO_valitsin (FI)'!D$5)</f>
        <v>0.24715213919161333</v>
      </c>
      <c r="FQ238" s="3">
        <f>IF($B238='PO_valitsin (FI)'!$C$8,100000,PO!CR238/PO!Q$297*'PO_valitsin (FI)'!E$5)</f>
        <v>0.16128002385800322</v>
      </c>
      <c r="HM238" s="3">
        <f>IF($B238='PO_valitsin (FI)'!$C$8,100000,PO!EN238/PO!BO$297*'PO_valitsin (FI)'!F$5)</f>
        <v>0.23696470524416294</v>
      </c>
      <c r="HN238" s="3">
        <f>IF($B238='PO_valitsin (FI)'!$C$8,100000,PO!EO238/PO!BP$297*'PO_valitsin (FI)'!G$5)</f>
        <v>3.400669823717649E-3</v>
      </c>
      <c r="HR238" s="3">
        <f>IF($B238='PO_valitsin (FI)'!$C$8,100000,PO!ES238/PO!BT$297*'PO_valitsin (FI)'!H$5)</f>
        <v>8.1069927523073036E-3</v>
      </c>
      <c r="IF238" s="3">
        <f>IF($B238='PO_valitsin (FI)'!$C$8,100000,PO!FG238/PO!CH$297*'PO_valitsin (FI)'!I$5)</f>
        <v>0</v>
      </c>
      <c r="IH238" s="3">
        <f>IF($B238='PO_valitsin (FI)'!$C$8,100000,PO!FI238/PO!CJ$297*'PO_valitsin (FI)'!J$5)</f>
        <v>0.15618929884620997</v>
      </c>
      <c r="II238" s="49">
        <f t="shared" si="12"/>
        <v>0.81309385331601436</v>
      </c>
      <c r="IJ238" s="13">
        <f t="shared" si="13"/>
        <v>148</v>
      </c>
      <c r="IK238" s="14">
        <f t="shared" si="15"/>
        <v>2.3600000000000026E-8</v>
      </c>
      <c r="IL238" s="68" t="str">
        <f t="shared" si="14"/>
        <v>Simo</v>
      </c>
    </row>
    <row r="239" spans="1:246" x14ac:dyDescent="0.2">
      <c r="A239">
        <v>2019</v>
      </c>
      <c r="B239" t="s">
        <v>676</v>
      </c>
      <c r="C239" t="s">
        <v>677</v>
      </c>
      <c r="D239" t="s">
        <v>141</v>
      </c>
      <c r="E239" t="s">
        <v>142</v>
      </c>
      <c r="F239" t="s">
        <v>119</v>
      </c>
      <c r="G239" t="s">
        <v>120</v>
      </c>
      <c r="H239" t="s">
        <v>89</v>
      </c>
      <c r="I239" t="s">
        <v>90</v>
      </c>
      <c r="J239">
        <v>41.5</v>
      </c>
      <c r="K239">
        <v>339.70001220703125</v>
      </c>
      <c r="L239">
        <v>104</v>
      </c>
      <c r="M239">
        <v>21170</v>
      </c>
      <c r="N239">
        <v>62.299999237060547</v>
      </c>
      <c r="O239">
        <v>2.4000000953674316</v>
      </c>
      <c r="P239">
        <v>461</v>
      </c>
      <c r="Q239">
        <v>83.5</v>
      </c>
      <c r="R239">
        <v>5.5</v>
      </c>
      <c r="S239">
        <v>192</v>
      </c>
      <c r="T239">
        <v>0</v>
      </c>
      <c r="U239">
        <v>4875.8</v>
      </c>
      <c r="V239">
        <v>16.3</v>
      </c>
      <c r="W239">
        <v>2385</v>
      </c>
      <c r="X239">
        <v>25</v>
      </c>
      <c r="Y239">
        <v>774</v>
      </c>
      <c r="Z239">
        <v>405</v>
      </c>
      <c r="AA239">
        <v>466</v>
      </c>
      <c r="AB239">
        <v>2858</v>
      </c>
      <c r="AC239">
        <v>16.022727966308594</v>
      </c>
      <c r="AD239">
        <v>0</v>
      </c>
      <c r="AE239">
        <v>0.5</v>
      </c>
      <c r="AF239">
        <v>0</v>
      </c>
      <c r="AG239">
        <v>4.9000000000000004</v>
      </c>
      <c r="AH239">
        <v>1</v>
      </c>
      <c r="AI239">
        <v>19.25</v>
      </c>
      <c r="AJ239">
        <v>1.03</v>
      </c>
      <c r="AK239">
        <v>0.5</v>
      </c>
      <c r="AL239">
        <v>1.1000000000000001</v>
      </c>
      <c r="AM239">
        <v>55.6</v>
      </c>
      <c r="AN239">
        <v>402.3</v>
      </c>
      <c r="AO239">
        <v>37.200000000000003</v>
      </c>
      <c r="AP239">
        <v>36.1</v>
      </c>
      <c r="AQ239">
        <v>45</v>
      </c>
      <c r="AR239">
        <v>39</v>
      </c>
      <c r="AS239">
        <v>328</v>
      </c>
      <c r="AT239">
        <v>3</v>
      </c>
      <c r="AU239">
        <v>7243</v>
      </c>
      <c r="AV239" s="48">
        <v>10531.645186037591</v>
      </c>
      <c r="AW239" s="48">
        <v>10075.769615384615</v>
      </c>
      <c r="AX239">
        <v>0</v>
      </c>
      <c r="AY239">
        <v>29.522165298461914</v>
      </c>
      <c r="AZ239">
        <v>0</v>
      </c>
      <c r="BA239">
        <v>1</v>
      </c>
      <c r="BB239">
        <v>0</v>
      </c>
      <c r="BC239">
        <v>1</v>
      </c>
      <c r="BD239">
        <v>1</v>
      </c>
      <c r="BE239">
        <v>96.649482727050781</v>
      </c>
      <c r="BF239">
        <v>72.591209411621094</v>
      </c>
      <c r="BG239">
        <v>1504.32275390625</v>
      </c>
      <c r="BH239">
        <v>14405.3349609375</v>
      </c>
      <c r="BI239">
        <v>19221.798828125</v>
      </c>
      <c r="BJ239">
        <v>3.6453850269317627</v>
      </c>
      <c r="BK239">
        <v>0.47312349081039429</v>
      </c>
      <c r="BL239">
        <v>25.719425201416016</v>
      </c>
      <c r="BM239">
        <v>-45.986984252929688</v>
      </c>
      <c r="BN239">
        <v>174.26666259765625</v>
      </c>
      <c r="BO239">
        <v>0.52939710617065427</v>
      </c>
      <c r="BP239">
        <v>28743.888671875</v>
      </c>
      <c r="BQ239">
        <v>12.77170467376709</v>
      </c>
      <c r="BS239">
        <v>0.64690601825714111</v>
      </c>
      <c r="BT239">
        <v>30.722721099853516</v>
      </c>
      <c r="BU239">
        <v>5.1440715789794922</v>
      </c>
      <c r="BV239">
        <v>90.316482543945313</v>
      </c>
      <c r="BW239">
        <v>435.75814819335938</v>
      </c>
      <c r="BX239">
        <v>0</v>
      </c>
      <c r="BY239">
        <v>2</v>
      </c>
      <c r="BZ239">
        <v>10687.3203125</v>
      </c>
      <c r="CA239">
        <v>8009.3662109375</v>
      </c>
      <c r="CB239">
        <v>1.1761927604675293</v>
      </c>
      <c r="CC239">
        <v>11.166745185852051</v>
      </c>
      <c r="CD239">
        <v>91.566261291503906</v>
      </c>
      <c r="CE239">
        <v>9.6446704864501953</v>
      </c>
      <c r="CF239">
        <v>10.871404647827148</v>
      </c>
      <c r="CG239">
        <v>0.29610830545425415</v>
      </c>
      <c r="CH239">
        <v>0.50761419534683228</v>
      </c>
      <c r="CI239">
        <v>11243.681640625</v>
      </c>
      <c r="CJ239" s="48">
        <v>2599</v>
      </c>
      <c r="CK239" s="25">
        <f>ABS(J239-'PO_valitsin (FI)'!$D$8)</f>
        <v>2.7000007629394531</v>
      </c>
      <c r="CR239" s="67">
        <f>ABS(Q239-'PO_valitsin (FI)'!$E$8)</f>
        <v>4.3000000000000114</v>
      </c>
      <c r="EN239" s="7">
        <f>ABS(BO239-'PO_valitsin (FI)'!$F$8)</f>
        <v>0.26762018203735349</v>
      </c>
      <c r="EO239" s="7">
        <f>ABS(BP239-'PO_valitsin (FI)'!$G$8)</f>
        <v>5669.4921875</v>
      </c>
      <c r="ES239" s="7">
        <f>ABS(BT239-'PO_valitsin (FI)'!$H$8)</f>
        <v>30.534557208418846</v>
      </c>
      <c r="FI239" s="7">
        <f>ABS(CJ239-'PO_valitsin (FI)'!$J$8)</f>
        <v>668</v>
      </c>
      <c r="FJ239" s="3">
        <f>IF($B239='PO_valitsin (FI)'!$C$8,100000,PO!CK239/PO!J$297*'PO_valitsin (FI)'!D$5)</f>
        <v>0.12357615689312046</v>
      </c>
      <c r="FQ239" s="3">
        <f>IF($B239='PO_valitsin (FI)'!$C$8,100000,PO!CR239/PO!Q$297*'PO_valitsin (FI)'!E$5)</f>
        <v>2.0337363712299574E-2</v>
      </c>
      <c r="HM239" s="3">
        <f>IF($B239='PO_valitsin (FI)'!$C$8,100000,PO!EN239/PO!BO$297*'PO_valitsin (FI)'!F$5)</f>
        <v>2.2186906539449498E-2</v>
      </c>
      <c r="HN239" s="3">
        <f>IF($B239='PO_valitsin (FI)'!$C$8,100000,PO!EO239/PO!BP$297*'PO_valitsin (FI)'!G$5)</f>
        <v>0.20053216493095355</v>
      </c>
      <c r="HR239" s="3">
        <f>IF($B239='PO_valitsin (FI)'!$C$8,100000,PO!ES239/PO!BT$297*'PO_valitsin (FI)'!H$5)</f>
        <v>4.5592242145500652</v>
      </c>
      <c r="IF239" s="3">
        <f>IF($B239='PO_valitsin (FI)'!$C$8,100000,PO!FG239/PO!CH$297*'PO_valitsin (FI)'!I$5)</f>
        <v>0</v>
      </c>
      <c r="IH239" s="3">
        <f>IF($B239='PO_valitsin (FI)'!$C$8,100000,PO!FI239/PO!CJ$297*'PO_valitsin (FI)'!J$5)</f>
        <v>6.5127622739867816E-2</v>
      </c>
      <c r="II239" s="49">
        <f t="shared" si="12"/>
        <v>4.9909844530657566</v>
      </c>
      <c r="IJ239" s="13">
        <f t="shared" si="13"/>
        <v>271</v>
      </c>
      <c r="IK239" s="14">
        <f t="shared" si="15"/>
        <v>2.3700000000000027E-8</v>
      </c>
      <c r="IL239" s="68" t="str">
        <f t="shared" si="14"/>
        <v>Sipoo</v>
      </c>
    </row>
    <row r="240" spans="1:246" x14ac:dyDescent="0.2">
      <c r="A240">
        <v>2019</v>
      </c>
      <c r="B240" t="s">
        <v>678</v>
      </c>
      <c r="C240" t="s">
        <v>679</v>
      </c>
      <c r="D240" t="s">
        <v>141</v>
      </c>
      <c r="E240" t="s">
        <v>142</v>
      </c>
      <c r="F240" t="s">
        <v>119</v>
      </c>
      <c r="G240" t="s">
        <v>120</v>
      </c>
      <c r="H240" t="s">
        <v>103</v>
      </c>
      <c r="I240" t="s">
        <v>104</v>
      </c>
      <c r="J240">
        <v>42.400001525878906</v>
      </c>
      <c r="K240">
        <v>241.11000061035156</v>
      </c>
      <c r="L240">
        <v>112.90000152587891</v>
      </c>
      <c r="M240">
        <v>6145</v>
      </c>
      <c r="N240">
        <v>25.5</v>
      </c>
      <c r="O240">
        <v>0.20000000298023224</v>
      </c>
      <c r="P240">
        <v>-25</v>
      </c>
      <c r="Q240">
        <v>49.1</v>
      </c>
      <c r="R240">
        <v>6.1000000000000005</v>
      </c>
      <c r="S240">
        <v>113</v>
      </c>
      <c r="T240">
        <v>0</v>
      </c>
      <c r="U240">
        <v>4823.3</v>
      </c>
      <c r="V240">
        <v>16.3</v>
      </c>
      <c r="W240">
        <v>409</v>
      </c>
      <c r="X240">
        <v>292</v>
      </c>
      <c r="Y240">
        <v>350</v>
      </c>
      <c r="Z240">
        <v>369</v>
      </c>
      <c r="AA240">
        <v>370</v>
      </c>
      <c r="AB240">
        <v>2552</v>
      </c>
      <c r="AC240">
        <v>10.529411315917969</v>
      </c>
      <c r="AD240">
        <v>0</v>
      </c>
      <c r="AE240">
        <v>0</v>
      </c>
      <c r="AF240">
        <v>0</v>
      </c>
      <c r="AG240">
        <v>8.6</v>
      </c>
      <c r="AH240">
        <v>0</v>
      </c>
      <c r="AI240">
        <v>21.5</v>
      </c>
      <c r="AJ240">
        <v>1.2</v>
      </c>
      <c r="AK240">
        <v>0.5</v>
      </c>
      <c r="AL240">
        <v>1.2</v>
      </c>
      <c r="AM240">
        <v>48.9</v>
      </c>
      <c r="AN240">
        <v>393.1</v>
      </c>
      <c r="AO240">
        <v>37.1</v>
      </c>
      <c r="AP240">
        <v>35.200000000000003</v>
      </c>
      <c r="AQ240">
        <v>57</v>
      </c>
      <c r="AR240">
        <v>38</v>
      </c>
      <c r="AS240">
        <v>409</v>
      </c>
      <c r="AT240">
        <v>2</v>
      </c>
      <c r="AU240">
        <v>5406</v>
      </c>
      <c r="AV240" s="48">
        <v>9771.5917201998564</v>
      </c>
      <c r="AW240" s="48">
        <v>10408.650260999255</v>
      </c>
      <c r="AX240">
        <v>1</v>
      </c>
      <c r="AY240">
        <v>25.149595260620117</v>
      </c>
      <c r="AZ240">
        <v>0</v>
      </c>
      <c r="BA240">
        <v>0</v>
      </c>
      <c r="BB240">
        <v>0</v>
      </c>
      <c r="BC240">
        <v>0</v>
      </c>
      <c r="BD240">
        <v>1</v>
      </c>
      <c r="BE240">
        <v>91.16021728515625</v>
      </c>
      <c r="BF240">
        <v>71.259841918945313</v>
      </c>
      <c r="BG240">
        <v>1429.729736328125</v>
      </c>
      <c r="BH240">
        <v>17293.98046875</v>
      </c>
      <c r="BI240">
        <v>21096.556640625</v>
      </c>
      <c r="BJ240">
        <v>2.9443447589874268</v>
      </c>
      <c r="BK240">
        <v>-31.459684371948242</v>
      </c>
      <c r="BL240">
        <v>18.965517044067383</v>
      </c>
      <c r="BM240">
        <v>-1.4285714626312256</v>
      </c>
      <c r="BN240">
        <v>341</v>
      </c>
      <c r="BO240">
        <v>-1.2980887651443482</v>
      </c>
      <c r="BP240">
        <v>27542.20703125</v>
      </c>
      <c r="BQ240">
        <v>13.957221984863281</v>
      </c>
      <c r="BS240">
        <v>0.66948741674423218</v>
      </c>
      <c r="BT240">
        <v>27.762409210205078</v>
      </c>
      <c r="BU240">
        <v>5.7119607925415039</v>
      </c>
      <c r="BV240">
        <v>71.277458190917969</v>
      </c>
      <c r="BW240">
        <v>343.85678100585938</v>
      </c>
      <c r="BX240">
        <v>0</v>
      </c>
      <c r="BY240">
        <v>0</v>
      </c>
      <c r="BZ240">
        <v>10316.2158203125</v>
      </c>
      <c r="CA240">
        <v>8456.7568359375</v>
      </c>
      <c r="CB240">
        <v>1.1228641271591187</v>
      </c>
      <c r="CC240">
        <v>10.382424354553223</v>
      </c>
      <c r="CD240">
        <v>63.768115997314453</v>
      </c>
      <c r="CE240">
        <v>6.8965516090393066</v>
      </c>
      <c r="CF240">
        <v>13.949843406677246</v>
      </c>
      <c r="CG240">
        <v>0</v>
      </c>
      <c r="CH240">
        <v>0.94043886661529541</v>
      </c>
      <c r="CI240">
        <v>11074.9716796875</v>
      </c>
      <c r="CJ240" s="48">
        <v>682</v>
      </c>
      <c r="CK240" s="25">
        <f>ABS(J240-'PO_valitsin (FI)'!$D$8)</f>
        <v>1.7999992370605469</v>
      </c>
      <c r="CR240" s="67">
        <f>ABS(Q240-'PO_valitsin (FI)'!$E$8)</f>
        <v>38.70000000000001</v>
      </c>
      <c r="EN240" s="7">
        <f>ABS(BO240-'PO_valitsin (FI)'!$F$8)</f>
        <v>1.559865689277649</v>
      </c>
      <c r="EO240" s="7">
        <f>ABS(BP240-'PO_valitsin (FI)'!$G$8)</f>
        <v>4467.810546875</v>
      </c>
      <c r="ES240" s="7">
        <f>ABS(BT240-'PO_valitsin (FI)'!$H$8)</f>
        <v>27.574245318770409</v>
      </c>
      <c r="FI240" s="7">
        <f>ABS(CJ240-'PO_valitsin (FI)'!$J$8)</f>
        <v>1249</v>
      </c>
      <c r="FJ240" s="3">
        <f>IF($B240='PO_valitsin (FI)'!$C$8,100000,PO!CK240/PO!J$297*'PO_valitsin (FI)'!D$5)</f>
        <v>8.2384046397204438E-2</v>
      </c>
      <c r="FQ240" s="3">
        <f>IF($B240='PO_valitsin (FI)'!$C$8,100000,PO!CR240/PO!Q$297*'PO_valitsin (FI)'!E$5)</f>
        <v>0.18303627341069573</v>
      </c>
      <c r="HM240" s="3">
        <f>IF($B240='PO_valitsin (FI)'!$C$8,100000,PO!EN240/PO!BO$297*'PO_valitsin (FI)'!F$5)</f>
        <v>0.12931982184089025</v>
      </c>
      <c r="HN240" s="3">
        <f>IF($B240='PO_valitsin (FI)'!$C$8,100000,PO!EO240/PO!BP$297*'PO_valitsin (FI)'!G$5)</f>
        <v>0.15802821343356707</v>
      </c>
      <c r="HR240" s="3">
        <f>IF($B240='PO_valitsin (FI)'!$C$8,100000,PO!ES240/PO!BT$297*'PO_valitsin (FI)'!H$5)</f>
        <v>4.1172094324858817</v>
      </c>
      <c r="IF240" s="3">
        <f>IF($B240='PO_valitsin (FI)'!$C$8,100000,PO!FG240/PO!CH$297*'PO_valitsin (FI)'!I$5)</f>
        <v>0</v>
      </c>
      <c r="IH240" s="3">
        <f>IF($B240='PO_valitsin (FI)'!$C$8,100000,PO!FI240/PO!CJ$297*'PO_valitsin (FI)'!J$5)</f>
        <v>0.12177305509295647</v>
      </c>
      <c r="II240" s="49">
        <f t="shared" si="12"/>
        <v>4.7917508664611956</v>
      </c>
      <c r="IJ240" s="13">
        <f t="shared" si="13"/>
        <v>269</v>
      </c>
      <c r="IK240" s="14">
        <f t="shared" si="15"/>
        <v>2.3800000000000028E-8</v>
      </c>
      <c r="IL240" s="68" t="str">
        <f t="shared" si="14"/>
        <v>Siuntio</v>
      </c>
    </row>
    <row r="241" spans="1:246" x14ac:dyDescent="0.2">
      <c r="A241">
        <v>2019</v>
      </c>
      <c r="B241" t="s">
        <v>680</v>
      </c>
      <c r="C241" t="s">
        <v>681</v>
      </c>
      <c r="D241" t="s">
        <v>260</v>
      </c>
      <c r="E241" t="s">
        <v>261</v>
      </c>
      <c r="F241" t="s">
        <v>137</v>
      </c>
      <c r="G241" t="s">
        <v>138</v>
      </c>
      <c r="H241" t="s">
        <v>89</v>
      </c>
      <c r="I241" t="s">
        <v>90</v>
      </c>
      <c r="J241">
        <v>47.599998474121094</v>
      </c>
      <c r="K241">
        <v>11691.7001953125</v>
      </c>
      <c r="L241">
        <v>131.5</v>
      </c>
      <c r="M241">
        <v>8303</v>
      </c>
      <c r="N241">
        <v>0.69999998807907104</v>
      </c>
      <c r="O241">
        <v>-1.7000000476837158</v>
      </c>
      <c r="P241">
        <v>-118</v>
      </c>
      <c r="Q241">
        <v>60.5</v>
      </c>
      <c r="R241">
        <v>7.9</v>
      </c>
      <c r="S241">
        <v>652</v>
      </c>
      <c r="T241">
        <v>0</v>
      </c>
      <c r="U241">
        <v>4490.8999999999996</v>
      </c>
      <c r="V241">
        <v>11.36</v>
      </c>
      <c r="W241">
        <v>1165</v>
      </c>
      <c r="X241">
        <v>278</v>
      </c>
      <c r="Y241">
        <v>646</v>
      </c>
      <c r="Z241">
        <v>750</v>
      </c>
      <c r="AA241">
        <v>662</v>
      </c>
      <c r="AB241">
        <v>1622</v>
      </c>
      <c r="AC241">
        <v>13.724832534790039</v>
      </c>
      <c r="AD241">
        <v>0</v>
      </c>
      <c r="AE241">
        <v>0</v>
      </c>
      <c r="AF241">
        <v>0</v>
      </c>
      <c r="AG241">
        <v>8.6999999999999993</v>
      </c>
      <c r="AH241">
        <v>1</v>
      </c>
      <c r="AI241">
        <v>20</v>
      </c>
      <c r="AJ241">
        <v>1.4</v>
      </c>
      <c r="AK241">
        <v>0.45</v>
      </c>
      <c r="AL241">
        <v>1.1499999999999999</v>
      </c>
      <c r="AM241">
        <v>76.599999999999994</v>
      </c>
      <c r="AN241">
        <v>324.60000000000002</v>
      </c>
      <c r="AO241">
        <v>49.4</v>
      </c>
      <c r="AP241">
        <v>24.2</v>
      </c>
      <c r="AQ241">
        <v>163</v>
      </c>
      <c r="AR241">
        <v>179</v>
      </c>
      <c r="AS241">
        <v>1634</v>
      </c>
      <c r="AT241">
        <v>5</v>
      </c>
      <c r="AU241">
        <v>9771</v>
      </c>
      <c r="AV241" s="48">
        <v>13320.14652014652</v>
      </c>
      <c r="AW241" s="48">
        <v>11897.36279401283</v>
      </c>
      <c r="AX241">
        <v>1</v>
      </c>
      <c r="AY241">
        <v>108.42990112304688</v>
      </c>
      <c r="AZ241">
        <v>0</v>
      </c>
      <c r="BA241">
        <v>0</v>
      </c>
      <c r="BB241">
        <v>0</v>
      </c>
      <c r="BC241">
        <v>0</v>
      </c>
      <c r="BD241">
        <v>1</v>
      </c>
      <c r="BE241">
        <v>79.615386962890625</v>
      </c>
      <c r="BF241">
        <v>100</v>
      </c>
      <c r="BG241">
        <v>807.9625244140625</v>
      </c>
      <c r="BH241">
        <v>10547.8134765625</v>
      </c>
      <c r="BI241">
        <v>14549.8681640625</v>
      </c>
      <c r="BJ241">
        <v>3.9393231868743896</v>
      </c>
      <c r="BK241">
        <v>-3.227311372756958</v>
      </c>
      <c r="BL241">
        <v>27.131782531738281</v>
      </c>
      <c r="BM241">
        <v>8.9743585586547852</v>
      </c>
      <c r="BN241">
        <v>117.83333587646484</v>
      </c>
      <c r="BO241">
        <v>-1.0585460186004638</v>
      </c>
      <c r="BP241">
        <v>24508.681640625</v>
      </c>
      <c r="BQ241">
        <v>40.424770355224609</v>
      </c>
      <c r="BS241">
        <v>0.58689630031585693</v>
      </c>
      <c r="BT241">
        <v>0.18065759539604187</v>
      </c>
      <c r="BU241">
        <v>1.5416114330291748</v>
      </c>
      <c r="BV241">
        <v>174.03347778320313</v>
      </c>
      <c r="BW241">
        <v>384.198486328125</v>
      </c>
      <c r="BX241">
        <v>0</v>
      </c>
      <c r="BY241">
        <v>1</v>
      </c>
      <c r="BZ241">
        <v>11145.19921875</v>
      </c>
      <c r="CA241">
        <v>8079.62548828125</v>
      </c>
      <c r="CB241">
        <v>1.0237263441085815</v>
      </c>
      <c r="CC241">
        <v>7.7682766914367676</v>
      </c>
      <c r="CD241">
        <v>54.117645263671875</v>
      </c>
      <c r="CE241">
        <v>7.1317830085754395</v>
      </c>
      <c r="CF241">
        <v>11.317829132080078</v>
      </c>
      <c r="CG241">
        <v>0.15503875911235809</v>
      </c>
      <c r="CH241">
        <v>2.4806201457977295</v>
      </c>
      <c r="CI241">
        <v>13552.001953125</v>
      </c>
      <c r="CJ241" s="48">
        <v>692</v>
      </c>
      <c r="CK241" s="25">
        <f>ABS(J241-'PO_valitsin (FI)'!$D$8)</f>
        <v>3.3999977111816406</v>
      </c>
      <c r="CR241" s="67">
        <f>ABS(Q241-'PO_valitsin (FI)'!$E$8)</f>
        <v>27.300000000000011</v>
      </c>
      <c r="EN241" s="7">
        <f>ABS(BO241-'PO_valitsin (FI)'!$F$8)</f>
        <v>1.3203229427337646</v>
      </c>
      <c r="EO241" s="7">
        <f>ABS(BP241-'PO_valitsin (FI)'!$G$8)</f>
        <v>1434.28515625</v>
      </c>
      <c r="ES241" s="7">
        <f>ABS(BT241-'PO_valitsin (FI)'!$H$8)</f>
        <v>7.5062960386276245E-3</v>
      </c>
      <c r="FI241" s="7">
        <f>ABS(CJ241-'PO_valitsin (FI)'!$J$8)</f>
        <v>1239</v>
      </c>
      <c r="FJ241" s="3">
        <f>IF($B241='PO_valitsin (FI)'!$C$8,100000,PO!CK241/PO!J$297*'PO_valitsin (FI)'!D$5)</f>
        <v>0.15561427106258002</v>
      </c>
      <c r="FQ241" s="3">
        <f>IF($B241='PO_valitsin (FI)'!$C$8,100000,PO!CR241/PO!Q$297*'PO_valitsin (FI)'!E$5)</f>
        <v>0.12911861147576212</v>
      </c>
      <c r="HM241" s="3">
        <f>IF($B241='PO_valitsin (FI)'!$C$8,100000,PO!EN241/PO!BO$297*'PO_valitsin (FI)'!F$5)</f>
        <v>0.10946065991479009</v>
      </c>
      <c r="HN241" s="3">
        <f>IF($B241='PO_valitsin (FI)'!$C$8,100000,PO!EO241/PO!BP$297*'PO_valitsin (FI)'!G$5)</f>
        <v>5.0731229182268529E-2</v>
      </c>
      <c r="HR241" s="3">
        <f>IF($B241='PO_valitsin (FI)'!$C$8,100000,PO!ES241/PO!BT$297*'PO_valitsin (FI)'!H$5)</f>
        <v>1.1207919743947204E-3</v>
      </c>
      <c r="IF241" s="3">
        <f>IF($B241='PO_valitsin (FI)'!$C$8,100000,PO!FG241/PO!CH$297*'PO_valitsin (FI)'!I$5)</f>
        <v>0</v>
      </c>
      <c r="IH241" s="3">
        <f>IF($B241='PO_valitsin (FI)'!$C$8,100000,PO!FI241/PO!CJ$297*'PO_valitsin (FI)'!J$5)</f>
        <v>0.12079809068068299</v>
      </c>
      <c r="II241" s="49">
        <f t="shared" si="12"/>
        <v>0.56684367819047854</v>
      </c>
      <c r="IJ241" s="13">
        <f t="shared" si="13"/>
        <v>84</v>
      </c>
      <c r="IK241" s="14">
        <f t="shared" si="15"/>
        <v>2.3900000000000029E-8</v>
      </c>
      <c r="IL241" s="68" t="str">
        <f t="shared" si="14"/>
        <v>Sodankylä</v>
      </c>
    </row>
    <row r="242" spans="1:246" x14ac:dyDescent="0.2">
      <c r="A242">
        <v>2019</v>
      </c>
      <c r="B242" t="s">
        <v>682</v>
      </c>
      <c r="C242" t="s">
        <v>683</v>
      </c>
      <c r="D242" t="s">
        <v>93</v>
      </c>
      <c r="E242" t="s">
        <v>94</v>
      </c>
      <c r="F242" t="s">
        <v>95</v>
      </c>
      <c r="G242" t="s">
        <v>96</v>
      </c>
      <c r="H242" t="s">
        <v>103</v>
      </c>
      <c r="I242" t="s">
        <v>104</v>
      </c>
      <c r="J242">
        <v>47.700000762939453</v>
      </c>
      <c r="K242">
        <v>551.95001220703125</v>
      </c>
      <c r="L242">
        <v>178.39999389648438</v>
      </c>
      <c r="M242">
        <v>2052</v>
      </c>
      <c r="N242">
        <v>3.7000000476837158</v>
      </c>
      <c r="O242">
        <v>-1.6000000238418579</v>
      </c>
      <c r="P242">
        <v>-27</v>
      </c>
      <c r="Q242">
        <v>47.7</v>
      </c>
      <c r="R242">
        <v>10.700000000000001</v>
      </c>
      <c r="S242">
        <v>174</v>
      </c>
      <c r="T242">
        <v>0</v>
      </c>
      <c r="U242">
        <v>3000.5</v>
      </c>
      <c r="V242">
        <v>10.53</v>
      </c>
      <c r="W242">
        <v>0</v>
      </c>
      <c r="X242">
        <v>793</v>
      </c>
      <c r="Y242">
        <v>724</v>
      </c>
      <c r="Z242">
        <v>796</v>
      </c>
      <c r="AA242">
        <v>697</v>
      </c>
      <c r="AB242">
        <v>1114</v>
      </c>
      <c r="AC242">
        <v>15.714285850524902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21.75</v>
      </c>
      <c r="AJ242">
        <v>1.1000000000000001</v>
      </c>
      <c r="AK242">
        <v>0.6</v>
      </c>
      <c r="AL242">
        <v>1.35</v>
      </c>
      <c r="AM242">
        <v>58</v>
      </c>
      <c r="AN242">
        <v>256.5</v>
      </c>
      <c r="AO242">
        <v>43.5</v>
      </c>
      <c r="AP242">
        <v>17.399999999999999</v>
      </c>
      <c r="AQ242">
        <v>107</v>
      </c>
      <c r="AR242">
        <v>107</v>
      </c>
      <c r="AS242">
        <v>750</v>
      </c>
      <c r="AT242">
        <v>2</v>
      </c>
      <c r="AU242">
        <v>2790</v>
      </c>
      <c r="AV242" s="48">
        <v>9872.5274725274721</v>
      </c>
      <c r="AW242" s="48">
        <v>9548.3870967741932</v>
      </c>
      <c r="AX242">
        <v>0</v>
      </c>
      <c r="AY242">
        <v>105.89231109619141</v>
      </c>
      <c r="AZ242">
        <v>0</v>
      </c>
      <c r="BA242">
        <v>0</v>
      </c>
      <c r="BB242">
        <v>0</v>
      </c>
      <c r="BC242">
        <v>0</v>
      </c>
      <c r="BD242">
        <v>1</v>
      </c>
      <c r="BE242">
        <v>92.405059814453125</v>
      </c>
      <c r="BF242">
        <v>100</v>
      </c>
      <c r="BG242">
        <v>0</v>
      </c>
      <c r="BH242">
        <v>11134.5087890625</v>
      </c>
      <c r="BI242">
        <v>13003.421875</v>
      </c>
      <c r="BJ242">
        <v>3.7027292251586914</v>
      </c>
      <c r="BK242">
        <v>-8.3960227966308594</v>
      </c>
      <c r="BL242">
        <v>21.739130020141602</v>
      </c>
      <c r="BM242">
        <v>121.42857360839844</v>
      </c>
      <c r="BN242">
        <v>265</v>
      </c>
      <c r="BO242">
        <v>-16.693414974212647</v>
      </c>
      <c r="BP242">
        <v>18776.9609375</v>
      </c>
      <c r="BQ242">
        <v>55.554733276367188</v>
      </c>
      <c r="BS242">
        <v>0.62378168106079102</v>
      </c>
      <c r="BT242">
        <v>9.7465887665748596E-2</v>
      </c>
      <c r="BU242">
        <v>0.77972710132598877</v>
      </c>
      <c r="BV242">
        <v>106.23781585693359</v>
      </c>
      <c r="BW242">
        <v>263.15789794921875</v>
      </c>
      <c r="BX242">
        <v>0</v>
      </c>
      <c r="BY242">
        <v>0</v>
      </c>
      <c r="BZ242">
        <v>7541.98486328125</v>
      </c>
      <c r="CA242">
        <v>6458.01513671875</v>
      </c>
      <c r="CB242">
        <v>3.0214424133300781</v>
      </c>
      <c r="CC242">
        <v>10.575048446655273</v>
      </c>
      <c r="CD242">
        <v>29.032258987426758</v>
      </c>
      <c r="CE242">
        <v>7.8341012001037598</v>
      </c>
      <c r="CF242">
        <v>10.599078178405762</v>
      </c>
      <c r="CG242">
        <v>0</v>
      </c>
      <c r="CH242">
        <v>0</v>
      </c>
      <c r="CI242">
        <v>9370.3505859375</v>
      </c>
      <c r="CJ242" s="48">
        <v>234</v>
      </c>
      <c r="CK242" s="25">
        <f>ABS(J242-'PO_valitsin (FI)'!$D$8)</f>
        <v>3.5</v>
      </c>
      <c r="CR242" s="67">
        <f>ABS(Q242-'PO_valitsin (FI)'!$E$8)</f>
        <v>40.100000000000009</v>
      </c>
      <c r="EN242" s="7">
        <f>ABS(BO242-'PO_valitsin (FI)'!$F$8)</f>
        <v>16.955191898345948</v>
      </c>
      <c r="EO242" s="7">
        <f>ABS(BP242-'PO_valitsin (FI)'!$G$8)</f>
        <v>4297.435546875</v>
      </c>
      <c r="ES242" s="7">
        <f>ABS(BT242-'PO_valitsin (FI)'!$H$8)</f>
        <v>9.0698003768920898E-2</v>
      </c>
      <c r="FI242" s="7">
        <f>ABS(CJ242-'PO_valitsin (FI)'!$J$8)</f>
        <v>1697</v>
      </c>
      <c r="FJ242" s="3">
        <f>IF($B242='PO_valitsin (FI)'!$C$8,100000,PO!CK242/PO!J$297*'PO_valitsin (FI)'!D$5)</f>
        <v>0.16019126922580826</v>
      </c>
      <c r="FQ242" s="3">
        <f>IF($B242='PO_valitsin (FI)'!$C$8,100000,PO!CR242/PO!Q$297*'PO_valitsin (FI)'!E$5)</f>
        <v>0.18965774066586302</v>
      </c>
      <c r="HM242" s="3">
        <f>IF($B242='PO_valitsin (FI)'!$C$8,100000,PO!EN242/PO!BO$297*'PO_valitsin (FI)'!F$5)</f>
        <v>1.4056610198199719</v>
      </c>
      <c r="HN242" s="3">
        <f>IF($B242='PO_valitsin (FI)'!$C$8,100000,PO!EO242/PO!BP$297*'PO_valitsin (FI)'!G$5)</f>
        <v>0.15200198278182742</v>
      </c>
      <c r="HR242" s="3">
        <f>IF($B242='PO_valitsin (FI)'!$C$8,100000,PO!ES242/PO!BT$297*'PO_valitsin (FI)'!H$5)</f>
        <v>1.3542444128864116E-2</v>
      </c>
      <c r="IF242" s="3">
        <f>IF($B242='PO_valitsin (FI)'!$C$8,100000,PO!FG242/PO!CH$297*'PO_valitsin (FI)'!I$5)</f>
        <v>0</v>
      </c>
      <c r="IH242" s="3">
        <f>IF($B242='PO_valitsin (FI)'!$C$8,100000,PO!FI242/PO!CJ$297*'PO_valitsin (FI)'!J$5)</f>
        <v>0.16545146076280792</v>
      </c>
      <c r="II242" s="49">
        <f t="shared" si="12"/>
        <v>2.086505941385143</v>
      </c>
      <c r="IJ242" s="13">
        <f t="shared" si="13"/>
        <v>260</v>
      </c>
      <c r="IK242" s="14">
        <f t="shared" si="15"/>
        <v>2.400000000000003E-8</v>
      </c>
      <c r="IL242" s="68" t="str">
        <f t="shared" si="14"/>
        <v>Soini</v>
      </c>
    </row>
    <row r="243" spans="1:246" x14ac:dyDescent="0.2">
      <c r="A243">
        <v>2019</v>
      </c>
      <c r="B243" t="s">
        <v>684</v>
      </c>
      <c r="C243" t="s">
        <v>685</v>
      </c>
      <c r="D243" t="s">
        <v>651</v>
      </c>
      <c r="E243" t="s">
        <v>653</v>
      </c>
      <c r="F243" t="s">
        <v>125</v>
      </c>
      <c r="G243" t="s">
        <v>126</v>
      </c>
      <c r="H243" t="s">
        <v>103</v>
      </c>
      <c r="I243" t="s">
        <v>104</v>
      </c>
      <c r="J243">
        <v>49.099998474121094</v>
      </c>
      <c r="K243">
        <v>667.83001708984375</v>
      </c>
      <c r="L243">
        <v>162.69999694824219</v>
      </c>
      <c r="M243">
        <v>8711</v>
      </c>
      <c r="N243">
        <v>13</v>
      </c>
      <c r="O243">
        <v>-1.2999999523162842</v>
      </c>
      <c r="P243">
        <v>-57</v>
      </c>
      <c r="Q243">
        <v>57.5</v>
      </c>
      <c r="R243">
        <v>7.8000000000000007</v>
      </c>
      <c r="S243">
        <v>280</v>
      </c>
      <c r="T243">
        <v>0</v>
      </c>
      <c r="U243">
        <v>3158.1</v>
      </c>
      <c r="V243">
        <v>12.51</v>
      </c>
      <c r="W243">
        <v>981</v>
      </c>
      <c r="X243">
        <v>553</v>
      </c>
      <c r="Y243">
        <v>616</v>
      </c>
      <c r="Z243">
        <v>580</v>
      </c>
      <c r="AA243">
        <v>642</v>
      </c>
      <c r="AB243">
        <v>2426</v>
      </c>
      <c r="AC243">
        <v>16.23255729675293</v>
      </c>
      <c r="AD243">
        <v>0</v>
      </c>
      <c r="AE243">
        <v>1</v>
      </c>
      <c r="AF243">
        <v>2</v>
      </c>
      <c r="AG243">
        <v>4.0999999999999996</v>
      </c>
      <c r="AH243">
        <v>0</v>
      </c>
      <c r="AI243">
        <v>20</v>
      </c>
      <c r="AJ243">
        <v>0.93</v>
      </c>
      <c r="AK243">
        <v>0.41</v>
      </c>
      <c r="AL243">
        <v>0.93</v>
      </c>
      <c r="AM243">
        <v>66.5</v>
      </c>
      <c r="AN243">
        <v>281.5</v>
      </c>
      <c r="AO243">
        <v>43</v>
      </c>
      <c r="AP243">
        <v>20.6</v>
      </c>
      <c r="AQ243">
        <v>92</v>
      </c>
      <c r="AR243">
        <v>78</v>
      </c>
      <c r="AS243">
        <v>517</v>
      </c>
      <c r="AT243">
        <v>3</v>
      </c>
      <c r="AU243">
        <v>7091</v>
      </c>
      <c r="AV243" s="48">
        <v>9848.8083333333325</v>
      </c>
      <c r="AW243" s="48">
        <v>9772.1518987341769</v>
      </c>
      <c r="AX243">
        <v>0</v>
      </c>
      <c r="AY243">
        <v>71.434608459472656</v>
      </c>
      <c r="AZ243">
        <v>0</v>
      </c>
      <c r="BA243">
        <v>0</v>
      </c>
      <c r="BB243">
        <v>0</v>
      </c>
      <c r="BC243">
        <v>0</v>
      </c>
      <c r="BD243">
        <v>1</v>
      </c>
      <c r="BE243">
        <v>83.576644897460938</v>
      </c>
      <c r="BF243">
        <v>100</v>
      </c>
      <c r="BG243">
        <v>873.78643798828125</v>
      </c>
      <c r="BH243">
        <v>13088.546875</v>
      </c>
      <c r="BI243">
        <v>15380.6845703125</v>
      </c>
      <c r="BJ243">
        <v>3.1452188491821289</v>
      </c>
      <c r="BK243">
        <v>-1.0934633016586304</v>
      </c>
      <c r="BL243">
        <v>20.809247970581055</v>
      </c>
      <c r="BM243">
        <v>1.1494252681732178</v>
      </c>
      <c r="BN243">
        <v>166.19999694824219</v>
      </c>
      <c r="BO243">
        <v>-2.1411382436752318</v>
      </c>
      <c r="BP243">
        <v>21860.396484375</v>
      </c>
      <c r="BQ243">
        <v>48.250774383544922</v>
      </c>
      <c r="BS243">
        <v>0.68706232309341431</v>
      </c>
      <c r="BT243">
        <v>0.56250715255737305</v>
      </c>
      <c r="BU243">
        <v>3.3750431537628174</v>
      </c>
      <c r="BV243">
        <v>101.48088836669922</v>
      </c>
      <c r="BW243">
        <v>408.90826416015625</v>
      </c>
      <c r="BX243">
        <v>0</v>
      </c>
      <c r="BY243">
        <v>1</v>
      </c>
      <c r="BZ243">
        <v>10228.1552734375</v>
      </c>
      <c r="CA243">
        <v>8703.8837890625</v>
      </c>
      <c r="CB243">
        <v>1.0102169513702393</v>
      </c>
      <c r="CC243">
        <v>8.127655029296875</v>
      </c>
      <c r="CD243">
        <v>139.77272033691406</v>
      </c>
      <c r="CE243">
        <v>17.372880935668945</v>
      </c>
      <c r="CF243">
        <v>7.4858756065368652</v>
      </c>
      <c r="CG243">
        <v>0.14124293625354767</v>
      </c>
      <c r="CH243">
        <v>4.5197739601135254</v>
      </c>
      <c r="CI243">
        <v>11497.8046875</v>
      </c>
      <c r="CJ243" s="48">
        <v>832</v>
      </c>
      <c r="CK243" s="25">
        <f>ABS(J243-'PO_valitsin (FI)'!$D$8)</f>
        <v>4.8999977111816406</v>
      </c>
      <c r="CR243" s="67">
        <f>ABS(Q243-'PO_valitsin (FI)'!$E$8)</f>
        <v>30.300000000000011</v>
      </c>
      <c r="EN243" s="7">
        <f>ABS(BO243-'PO_valitsin (FI)'!$F$8)</f>
        <v>2.4029151678085325</v>
      </c>
      <c r="EO243" s="7">
        <f>ABS(BP243-'PO_valitsin (FI)'!$G$8)</f>
        <v>1214</v>
      </c>
      <c r="ES243" s="7">
        <f>ABS(BT243-'PO_valitsin (FI)'!$H$8)</f>
        <v>0.37434326112270355</v>
      </c>
      <c r="FI243" s="7">
        <f>ABS(CJ243-'PO_valitsin (FI)'!$J$8)</f>
        <v>1099</v>
      </c>
      <c r="FJ243" s="3">
        <f>IF($B243='PO_valitsin (FI)'!$C$8,100000,PO!CK243/PO!J$297*'PO_valitsin (FI)'!D$5)</f>
        <v>0.224267672159355</v>
      </c>
      <c r="FQ243" s="3">
        <f>IF($B243='PO_valitsin (FI)'!$C$8,100000,PO!CR243/PO!Q$297*'PO_valitsin (FI)'!E$5)</f>
        <v>0.14330746987969203</v>
      </c>
      <c r="HM243" s="3">
        <f>IF($B243='PO_valitsin (FI)'!$C$8,100000,PO!EN243/PO!BO$297*'PO_valitsin (FI)'!F$5)</f>
        <v>0.19921238317875534</v>
      </c>
      <c r="HN243" s="3">
        <f>IF($B243='PO_valitsin (FI)'!$C$8,100000,PO!EO243/PO!BP$297*'PO_valitsin (FI)'!G$5)</f>
        <v>4.2939656705572905E-2</v>
      </c>
      <c r="HR243" s="3">
        <f>IF($B243='PO_valitsin (FI)'!$C$8,100000,PO!ES243/PO!BT$297*'PO_valitsin (FI)'!H$5)</f>
        <v>5.589453447825668E-2</v>
      </c>
      <c r="IF243" s="3">
        <f>IF($B243='PO_valitsin (FI)'!$C$8,100000,PO!FG243/PO!CH$297*'PO_valitsin (FI)'!I$5)</f>
        <v>0</v>
      </c>
      <c r="IH243" s="3">
        <f>IF($B243='PO_valitsin (FI)'!$C$8,100000,PO!FI243/PO!CJ$297*'PO_valitsin (FI)'!J$5)</f>
        <v>0.10714858890885441</v>
      </c>
      <c r="II243" s="49">
        <f t="shared" si="12"/>
        <v>0.77277032941048629</v>
      </c>
      <c r="IJ243" s="13">
        <f t="shared" si="13"/>
        <v>145</v>
      </c>
      <c r="IK243" s="14">
        <f t="shared" si="15"/>
        <v>2.4100000000000031E-8</v>
      </c>
      <c r="IL243" s="68" t="str">
        <f t="shared" si="14"/>
        <v>Somero</v>
      </c>
    </row>
    <row r="244" spans="1:246" x14ac:dyDescent="0.2">
      <c r="A244">
        <v>2019</v>
      </c>
      <c r="B244" t="s">
        <v>686</v>
      </c>
      <c r="C244" t="s">
        <v>687</v>
      </c>
      <c r="D244" t="s">
        <v>241</v>
      </c>
      <c r="E244" t="s">
        <v>205</v>
      </c>
      <c r="F244" t="s">
        <v>242</v>
      </c>
      <c r="G244" t="s">
        <v>243</v>
      </c>
      <c r="H244" t="s">
        <v>103</v>
      </c>
      <c r="I244" t="s">
        <v>104</v>
      </c>
      <c r="J244">
        <v>50.700000762939453</v>
      </c>
      <c r="K244">
        <v>1465.9100341796875</v>
      </c>
      <c r="L244">
        <v>187.89999389648438</v>
      </c>
      <c r="M244">
        <v>3897</v>
      </c>
      <c r="N244">
        <v>2.7000000476837158</v>
      </c>
      <c r="O244">
        <v>-1.7999999523162842</v>
      </c>
      <c r="P244">
        <v>-21</v>
      </c>
      <c r="Q244">
        <v>43</v>
      </c>
      <c r="R244">
        <v>13.8</v>
      </c>
      <c r="S244">
        <v>360</v>
      </c>
      <c r="T244">
        <v>0</v>
      </c>
      <c r="U244">
        <v>3266.1</v>
      </c>
      <c r="V244">
        <v>12.35</v>
      </c>
      <c r="W244">
        <v>1424</v>
      </c>
      <c r="X244">
        <v>636</v>
      </c>
      <c r="Y244">
        <v>970</v>
      </c>
      <c r="Z244">
        <v>832</v>
      </c>
      <c r="AA244">
        <v>753</v>
      </c>
      <c r="AB244">
        <v>1329</v>
      </c>
      <c r="AC244">
        <v>16.027778625488281</v>
      </c>
      <c r="AD244">
        <v>0</v>
      </c>
      <c r="AE244">
        <v>0</v>
      </c>
      <c r="AF244">
        <v>0</v>
      </c>
      <c r="AG244">
        <v>5.6</v>
      </c>
      <c r="AH244">
        <v>0</v>
      </c>
      <c r="AI244">
        <v>20.5</v>
      </c>
      <c r="AJ244">
        <v>0.93</v>
      </c>
      <c r="AK244">
        <v>0.41</v>
      </c>
      <c r="AL244">
        <v>0.93</v>
      </c>
      <c r="AM244">
        <v>75.7</v>
      </c>
      <c r="AN244">
        <v>268.10000000000002</v>
      </c>
      <c r="AO244">
        <v>50.2</v>
      </c>
      <c r="AP244">
        <v>16.399999999999999</v>
      </c>
      <c r="AQ244">
        <v>88</v>
      </c>
      <c r="AR244">
        <v>102</v>
      </c>
      <c r="AS244">
        <v>840</v>
      </c>
      <c r="AT244">
        <v>2.8330000000000002</v>
      </c>
      <c r="AU244">
        <v>7500</v>
      </c>
      <c r="AV244" s="48">
        <v>9470.7602339181285</v>
      </c>
      <c r="AW244" s="48">
        <v>9348.1481481481478</v>
      </c>
      <c r="AX244">
        <v>1</v>
      </c>
      <c r="AY244">
        <v>86.880294799804688</v>
      </c>
      <c r="AZ244">
        <v>0</v>
      </c>
      <c r="BA244">
        <v>0</v>
      </c>
      <c r="BB244">
        <v>0</v>
      </c>
      <c r="BC244">
        <v>0</v>
      </c>
      <c r="BD244">
        <v>1</v>
      </c>
      <c r="BE244">
        <v>89.393936157226563</v>
      </c>
      <c r="BF244">
        <v>100</v>
      </c>
      <c r="BG244">
        <v>1124.2603759765625</v>
      </c>
      <c r="BH244">
        <v>11717.0703125</v>
      </c>
      <c r="BI244">
        <v>13092.791015625</v>
      </c>
      <c r="BJ244">
        <v>3.2828586101531982</v>
      </c>
      <c r="BK244">
        <v>3.1077437400817871</v>
      </c>
      <c r="BL244">
        <v>36.363636016845703</v>
      </c>
      <c r="BM244">
        <v>18.181818008422852</v>
      </c>
      <c r="BN244">
        <v>125.33333587646484</v>
      </c>
      <c r="BO244">
        <v>-3.1957810878753663</v>
      </c>
      <c r="BP244">
        <v>20081.84765625</v>
      </c>
      <c r="BQ244">
        <v>54.492763519287109</v>
      </c>
      <c r="BS244">
        <v>0.63022840023040771</v>
      </c>
      <c r="BT244">
        <v>0.10264305770397186</v>
      </c>
      <c r="BU244">
        <v>0.64151912927627563</v>
      </c>
      <c r="BV244">
        <v>113.16397094726563</v>
      </c>
      <c r="BW244">
        <v>285.86093139648438</v>
      </c>
      <c r="BX244">
        <v>0</v>
      </c>
      <c r="BY244">
        <v>1</v>
      </c>
      <c r="BZ244">
        <v>9911.2421875</v>
      </c>
      <c r="CA244">
        <v>8869.822265625</v>
      </c>
      <c r="CB244">
        <v>1.0007698535919189</v>
      </c>
      <c r="CC244">
        <v>7.826533317565918</v>
      </c>
      <c r="CD244">
        <v>89.74359130859375</v>
      </c>
      <c r="CE244">
        <v>10.491803169250488</v>
      </c>
      <c r="CF244">
        <v>7.2131147384643555</v>
      </c>
      <c r="CG244">
        <v>0</v>
      </c>
      <c r="CH244">
        <v>2.2950818538665771</v>
      </c>
      <c r="CI244">
        <v>10296.6474609375</v>
      </c>
      <c r="CJ244" s="48">
        <v>337</v>
      </c>
      <c r="CK244" s="25">
        <f>ABS(J244-'PO_valitsin (FI)'!$D$8)</f>
        <v>6.5</v>
      </c>
      <c r="CR244" s="67">
        <f>ABS(Q244-'PO_valitsin (FI)'!$E$8)</f>
        <v>44.800000000000011</v>
      </c>
      <c r="EN244" s="7">
        <f>ABS(BO244-'PO_valitsin (FI)'!$F$8)</f>
        <v>3.4575580120086671</v>
      </c>
      <c r="EO244" s="7">
        <f>ABS(BP244-'PO_valitsin (FI)'!$G$8)</f>
        <v>2992.548828125</v>
      </c>
      <c r="ES244" s="7">
        <f>ABS(BT244-'PO_valitsin (FI)'!$H$8)</f>
        <v>8.5520833730697632E-2</v>
      </c>
      <c r="FI244" s="7">
        <f>ABS(CJ244-'PO_valitsin (FI)'!$J$8)</f>
        <v>1594</v>
      </c>
      <c r="FJ244" s="3">
        <f>IF($B244='PO_valitsin (FI)'!$C$8,100000,PO!CK244/PO!J$297*'PO_valitsin (FI)'!D$5)</f>
        <v>0.29749807141935819</v>
      </c>
      <c r="FQ244" s="3">
        <f>IF($B244='PO_valitsin (FI)'!$C$8,100000,PO!CR244/PO!Q$297*'PO_valitsin (FI)'!E$5)</f>
        <v>0.21188695216535322</v>
      </c>
      <c r="HM244" s="3">
        <f>IF($B244='PO_valitsin (FI)'!$C$8,100000,PO!EN244/PO!BO$297*'PO_valitsin (FI)'!F$5)</f>
        <v>0.28664697812833051</v>
      </c>
      <c r="HN244" s="3">
        <f>IF($B244='PO_valitsin (FI)'!$C$8,100000,PO!EO244/PO!BP$297*'PO_valitsin (FI)'!G$5)</f>
        <v>0.10584762714526524</v>
      </c>
      <c r="HR244" s="3">
        <f>IF($B244='PO_valitsin (FI)'!$C$8,100000,PO!ES244/PO!BT$297*'PO_valitsin (FI)'!H$5)</f>
        <v>1.276942230837403E-2</v>
      </c>
      <c r="IF244" s="3">
        <f>IF($B244='PO_valitsin (FI)'!$C$8,100000,PO!FG244/PO!CH$297*'PO_valitsin (FI)'!I$5)</f>
        <v>0</v>
      </c>
      <c r="IH244" s="3">
        <f>IF($B244='PO_valitsin (FI)'!$C$8,100000,PO!FI244/PO!CJ$297*'PO_valitsin (FI)'!J$5)</f>
        <v>0.15540932731639118</v>
      </c>
      <c r="II244" s="49">
        <f t="shared" si="12"/>
        <v>1.0700584026830724</v>
      </c>
      <c r="IJ244" s="13">
        <f t="shared" si="13"/>
        <v>207</v>
      </c>
      <c r="IK244" s="14">
        <f t="shared" si="15"/>
        <v>2.4200000000000031E-8</v>
      </c>
      <c r="IL244" s="68" t="str">
        <f t="shared" si="14"/>
        <v>Sonkajärvi</v>
      </c>
    </row>
    <row r="245" spans="1:246" x14ac:dyDescent="0.2">
      <c r="A245">
        <v>2019</v>
      </c>
      <c r="B245" t="s">
        <v>688</v>
      </c>
      <c r="C245" t="s">
        <v>689</v>
      </c>
      <c r="D245" t="s">
        <v>304</v>
      </c>
      <c r="E245" t="s">
        <v>292</v>
      </c>
      <c r="F245" t="s">
        <v>226</v>
      </c>
      <c r="G245" t="s">
        <v>227</v>
      </c>
      <c r="H245" t="s">
        <v>89</v>
      </c>
      <c r="I245" t="s">
        <v>90</v>
      </c>
      <c r="J245">
        <v>46.200000762939453</v>
      </c>
      <c r="K245">
        <v>2648.75</v>
      </c>
      <c r="L245">
        <v>144.39999389648438</v>
      </c>
      <c r="M245">
        <v>10336</v>
      </c>
      <c r="N245">
        <v>3.9000000953674316</v>
      </c>
      <c r="O245">
        <v>-0.5</v>
      </c>
      <c r="P245">
        <v>-20</v>
      </c>
      <c r="Q245">
        <v>60.6</v>
      </c>
      <c r="R245">
        <v>8.6</v>
      </c>
      <c r="S245">
        <v>662</v>
      </c>
      <c r="T245">
        <v>0</v>
      </c>
      <c r="U245">
        <v>3923</v>
      </c>
      <c r="V245">
        <v>11.07</v>
      </c>
      <c r="W245">
        <v>208</v>
      </c>
      <c r="X245">
        <v>66</v>
      </c>
      <c r="Y245">
        <v>255</v>
      </c>
      <c r="Z245">
        <v>1034</v>
      </c>
      <c r="AA245">
        <v>478</v>
      </c>
      <c r="AB245">
        <v>1073</v>
      </c>
      <c r="AC245">
        <v>16.4254150390625</v>
      </c>
      <c r="AD245">
        <v>0</v>
      </c>
      <c r="AE245">
        <v>0.9</v>
      </c>
      <c r="AF245">
        <v>0</v>
      </c>
      <c r="AG245">
        <v>4.7</v>
      </c>
      <c r="AH245">
        <v>0</v>
      </c>
      <c r="AI245">
        <v>21.25</v>
      </c>
      <c r="AJ245">
        <v>1.1000000000000001</v>
      </c>
      <c r="AK245">
        <v>0.6</v>
      </c>
      <c r="AL245">
        <v>1.2</v>
      </c>
      <c r="AM245">
        <v>73.400000000000006</v>
      </c>
      <c r="AN245">
        <v>341.9</v>
      </c>
      <c r="AO245">
        <v>47.7</v>
      </c>
      <c r="AP245">
        <v>26.1</v>
      </c>
      <c r="AQ245">
        <v>74</v>
      </c>
      <c r="AR245">
        <v>106</v>
      </c>
      <c r="AS245">
        <v>1009</v>
      </c>
      <c r="AT245">
        <v>2.6669999999999998</v>
      </c>
      <c r="AU245">
        <v>13016</v>
      </c>
      <c r="AV245" s="48">
        <v>10016.781836130305</v>
      </c>
      <c r="AW245" s="48">
        <v>9929.8765432098771</v>
      </c>
      <c r="AX245">
        <v>0</v>
      </c>
      <c r="AY245">
        <v>142.37483215332031</v>
      </c>
      <c r="AZ245">
        <v>0</v>
      </c>
      <c r="BA245">
        <v>0</v>
      </c>
      <c r="BB245">
        <v>0</v>
      </c>
      <c r="BC245">
        <v>0</v>
      </c>
      <c r="BD245">
        <v>1</v>
      </c>
      <c r="BE245">
        <v>94.331062316894531</v>
      </c>
      <c r="BF245">
        <v>86.982246398925781</v>
      </c>
      <c r="BG245">
        <v>244.59234619140625</v>
      </c>
      <c r="BH245">
        <v>12762.5615234375</v>
      </c>
      <c r="BI245">
        <v>14875.298828125</v>
      </c>
      <c r="BJ245">
        <v>4.267937183380127</v>
      </c>
      <c r="BK245">
        <v>-8.6815195083618164</v>
      </c>
      <c r="BL245">
        <v>27.076923370361328</v>
      </c>
      <c r="BM245">
        <v>21.568628311157227</v>
      </c>
      <c r="BN245">
        <v>144</v>
      </c>
      <c r="BO245">
        <v>-0.93903762102127075</v>
      </c>
      <c r="BP245">
        <v>22948.982421875</v>
      </c>
      <c r="BQ245">
        <v>39.717563629150391</v>
      </c>
      <c r="BS245">
        <v>0.60797214508056641</v>
      </c>
      <c r="BT245">
        <v>0.15479876101016998</v>
      </c>
      <c r="BU245">
        <v>2.8347523212432861</v>
      </c>
      <c r="BV245">
        <v>65.595977783203125</v>
      </c>
      <c r="BW245">
        <v>397.83282470703125</v>
      </c>
      <c r="BX245">
        <v>0</v>
      </c>
      <c r="BY245">
        <v>1</v>
      </c>
      <c r="BZ245">
        <v>10918.46875</v>
      </c>
      <c r="CA245">
        <v>9367.720703125</v>
      </c>
      <c r="CB245">
        <v>1.1996904611587524</v>
      </c>
      <c r="CC245">
        <v>9.1137771606445313</v>
      </c>
      <c r="CD245">
        <v>53.225807189941406</v>
      </c>
      <c r="CE245">
        <v>6.1571125984191895</v>
      </c>
      <c r="CF245">
        <v>9.4479827880859375</v>
      </c>
      <c r="CG245">
        <v>0</v>
      </c>
      <c r="CH245">
        <v>2.0169851779937744</v>
      </c>
      <c r="CI245">
        <v>10201.919921875</v>
      </c>
      <c r="CJ245" s="48">
        <v>1000</v>
      </c>
      <c r="CK245" s="25">
        <f>ABS(J245-'PO_valitsin (FI)'!$D$8)</f>
        <v>2</v>
      </c>
      <c r="CR245" s="67">
        <f>ABS(Q245-'PO_valitsin (FI)'!$E$8)</f>
        <v>27.20000000000001</v>
      </c>
      <c r="EN245" s="7">
        <f>ABS(BO245-'PO_valitsin (FI)'!$F$8)</f>
        <v>1.2008145451545715</v>
      </c>
      <c r="EO245" s="7">
        <f>ABS(BP245-'PO_valitsin (FI)'!$G$8)</f>
        <v>125.4140625</v>
      </c>
      <c r="ES245" s="7">
        <f>ABS(BT245-'PO_valitsin (FI)'!$H$8)</f>
        <v>3.3365130424499512E-2</v>
      </c>
      <c r="FI245" s="7">
        <f>ABS(CJ245-'PO_valitsin (FI)'!$J$8)</f>
        <v>931</v>
      </c>
      <c r="FJ245" s="3">
        <f>IF($B245='PO_valitsin (FI)'!$C$8,100000,PO!CK245/PO!J$297*'PO_valitsin (FI)'!D$5)</f>
        <v>9.1537868129033292E-2</v>
      </c>
      <c r="FQ245" s="3">
        <f>IF($B245='PO_valitsin (FI)'!$C$8,100000,PO!CR245/PO!Q$297*'PO_valitsin (FI)'!E$5)</f>
        <v>0.12864564952896446</v>
      </c>
      <c r="HM245" s="3">
        <f>IF($B245='PO_valitsin (FI)'!$C$8,100000,PO!EN245/PO!BO$297*'PO_valitsin (FI)'!F$5)</f>
        <v>9.9552880809405442E-2</v>
      </c>
      <c r="HN245" s="3">
        <f>IF($B245='PO_valitsin (FI)'!$C$8,100000,PO!EO245/PO!BP$297*'PO_valitsin (FI)'!G$5)</f>
        <v>4.435944637398076E-3</v>
      </c>
      <c r="HR245" s="3">
        <f>IF($B245='PO_valitsin (FI)'!$C$8,100000,PO!ES245/PO!BT$297*'PO_valitsin (FI)'!H$5)</f>
        <v>4.9818672501023764E-3</v>
      </c>
      <c r="IF245" s="3">
        <f>IF($B245='PO_valitsin (FI)'!$C$8,100000,PO!FG245/PO!CH$297*'PO_valitsin (FI)'!I$5)</f>
        <v>0</v>
      </c>
      <c r="IH245" s="3">
        <f>IF($B245='PO_valitsin (FI)'!$C$8,100000,PO!FI245/PO!CJ$297*'PO_valitsin (FI)'!J$5)</f>
        <v>9.0769186782660105E-2</v>
      </c>
      <c r="II245" s="49">
        <f t="shared" si="12"/>
        <v>0.41992342143756373</v>
      </c>
      <c r="IJ245" s="13">
        <f t="shared" si="13"/>
        <v>37</v>
      </c>
      <c r="IK245" s="14">
        <f t="shared" si="15"/>
        <v>2.4300000000000032E-8</v>
      </c>
      <c r="IL245" s="68" t="str">
        <f t="shared" si="14"/>
        <v>Sotkamo</v>
      </c>
    </row>
    <row r="246" spans="1:246" x14ac:dyDescent="0.2">
      <c r="A246">
        <v>2019</v>
      </c>
      <c r="B246" t="s">
        <v>690</v>
      </c>
      <c r="C246" t="s">
        <v>691</v>
      </c>
      <c r="D246" t="s">
        <v>129</v>
      </c>
      <c r="E246" t="s">
        <v>130</v>
      </c>
      <c r="F246" t="s">
        <v>131</v>
      </c>
      <c r="G246" t="s">
        <v>132</v>
      </c>
      <c r="H246" t="s">
        <v>103</v>
      </c>
      <c r="I246" t="s">
        <v>104</v>
      </c>
      <c r="J246">
        <v>54.299999237060547</v>
      </c>
      <c r="K246">
        <v>584.530029296875</v>
      </c>
      <c r="L246">
        <v>194.89999389648438</v>
      </c>
      <c r="M246">
        <v>2492</v>
      </c>
      <c r="N246">
        <v>4.3000001907348633</v>
      </c>
      <c r="O246">
        <v>-1.5</v>
      </c>
      <c r="P246">
        <v>7</v>
      </c>
      <c r="Q246">
        <v>42.2</v>
      </c>
      <c r="R246">
        <v>12</v>
      </c>
      <c r="S246">
        <v>187</v>
      </c>
      <c r="T246">
        <v>0</v>
      </c>
      <c r="U246">
        <v>3391.7</v>
      </c>
      <c r="V246">
        <v>11.04</v>
      </c>
      <c r="W246">
        <v>242</v>
      </c>
      <c r="X246">
        <v>727</v>
      </c>
      <c r="Y246">
        <v>848</v>
      </c>
      <c r="Z246">
        <v>1513</v>
      </c>
      <c r="AA246">
        <v>1073</v>
      </c>
      <c r="AB246">
        <v>1827</v>
      </c>
      <c r="AC246">
        <v>13.050847053527832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21.5</v>
      </c>
      <c r="AJ246">
        <v>0.93</v>
      </c>
      <c r="AK246">
        <v>0.45</v>
      </c>
      <c r="AL246">
        <v>1.05</v>
      </c>
      <c r="AM246">
        <v>85.3</v>
      </c>
      <c r="AN246">
        <v>267.8</v>
      </c>
      <c r="AO246">
        <v>43.4</v>
      </c>
      <c r="AP246">
        <v>19.399999999999999</v>
      </c>
      <c r="AQ246">
        <v>81</v>
      </c>
      <c r="AR246">
        <v>71</v>
      </c>
      <c r="AS246">
        <v>884</v>
      </c>
      <c r="AT246">
        <v>1.5</v>
      </c>
      <c r="AU246">
        <v>6091</v>
      </c>
      <c r="AV246" s="48">
        <v>14342.336336336337</v>
      </c>
      <c r="AW246" s="48">
        <v>17589.563517915311</v>
      </c>
      <c r="AX246">
        <v>1</v>
      </c>
      <c r="AY246">
        <v>82.060173034667969</v>
      </c>
      <c r="AZ246">
        <v>1</v>
      </c>
      <c r="BA246">
        <v>0</v>
      </c>
      <c r="BB246">
        <v>0</v>
      </c>
      <c r="BC246">
        <v>0</v>
      </c>
      <c r="BD246">
        <v>1</v>
      </c>
      <c r="BE246">
        <v>77.049179077148438</v>
      </c>
      <c r="BF246">
        <v>100</v>
      </c>
      <c r="BG246">
        <v>533.33331298828125</v>
      </c>
      <c r="BH246">
        <v>12317.3115234375</v>
      </c>
      <c r="BI246">
        <v>13599.0625</v>
      </c>
      <c r="BJ246">
        <v>2.5672149658203125</v>
      </c>
      <c r="BK246">
        <v>4.8083181381225586</v>
      </c>
      <c r="BL246">
        <v>25.581396102905273</v>
      </c>
      <c r="BM246">
        <v>69.230766296386719</v>
      </c>
      <c r="BN246">
        <v>158</v>
      </c>
      <c r="BO246">
        <v>-7.8061717033386229</v>
      </c>
      <c r="BP246">
        <v>19835.6875</v>
      </c>
      <c r="BQ246">
        <v>56.890285491943359</v>
      </c>
      <c r="BS246">
        <v>0.64646869897842407</v>
      </c>
      <c r="BT246">
        <v>0.16051363945007324</v>
      </c>
      <c r="BU246">
        <v>2.6886036396026611</v>
      </c>
      <c r="BV246">
        <v>126.80577850341797</v>
      </c>
      <c r="BW246">
        <v>285.31298828125</v>
      </c>
      <c r="BX246">
        <v>0</v>
      </c>
      <c r="BY246">
        <v>1</v>
      </c>
      <c r="BZ246">
        <v>11600</v>
      </c>
      <c r="CA246">
        <v>10506.6669921875</v>
      </c>
      <c r="CB246">
        <v>0.88282501697540283</v>
      </c>
      <c r="CC246">
        <v>6.0593900680541992</v>
      </c>
      <c r="CD246">
        <v>31.818181991577148</v>
      </c>
      <c r="CE246">
        <v>4.6357617378234863</v>
      </c>
      <c r="CF246">
        <v>11.920529365539551</v>
      </c>
      <c r="CG246">
        <v>0</v>
      </c>
      <c r="CH246">
        <v>0.66225165128707886</v>
      </c>
      <c r="CI246">
        <v>13733.1611328125</v>
      </c>
      <c r="CJ246" s="48">
        <v>157</v>
      </c>
      <c r="CK246" s="25">
        <f>ABS(J246-'PO_valitsin (FI)'!$D$8)</f>
        <v>10.099998474121094</v>
      </c>
      <c r="CR246" s="67">
        <f>ABS(Q246-'PO_valitsin (FI)'!$E$8)</f>
        <v>45.600000000000009</v>
      </c>
      <c r="EN246" s="7">
        <f>ABS(BO246-'PO_valitsin (FI)'!$F$8)</f>
        <v>8.0679486274719245</v>
      </c>
      <c r="EO246" s="7">
        <f>ABS(BP246-'PO_valitsin (FI)'!$G$8)</f>
        <v>3238.708984375</v>
      </c>
      <c r="ES246" s="7">
        <f>ABS(BT246-'PO_valitsin (FI)'!$H$8)</f>
        <v>2.7650251984596252E-2</v>
      </c>
      <c r="FI246" s="7">
        <f>ABS(CJ246-'PO_valitsin (FI)'!$J$8)</f>
        <v>1774</v>
      </c>
      <c r="FJ246" s="3">
        <f>IF($B246='PO_valitsin (FI)'!$C$8,100000,PO!CK246/PO!J$297*'PO_valitsin (FI)'!D$5)</f>
        <v>0.46226616421376704</v>
      </c>
      <c r="FQ246" s="3">
        <f>IF($B246='PO_valitsin (FI)'!$C$8,100000,PO!CR246/PO!Q$297*'PO_valitsin (FI)'!E$5)</f>
        <v>0.21567064773973449</v>
      </c>
      <c r="HM246" s="3">
        <f>IF($B246='PO_valitsin (FI)'!$C$8,100000,PO!EN246/PO!BO$297*'PO_valitsin (FI)'!F$5)</f>
        <v>0.6688689201243232</v>
      </c>
      <c r="HN246" s="3">
        <f>IF($B246='PO_valitsin (FI)'!$C$8,100000,PO!EO246/PO!BP$297*'PO_valitsin (FI)'!G$5)</f>
        <v>0.11455440853238649</v>
      </c>
      <c r="HR246" s="3">
        <f>IF($B246='PO_valitsin (FI)'!$C$8,100000,PO!ES246/PO!BT$297*'PO_valitsin (FI)'!H$5)</f>
        <v>4.1285582602725466E-3</v>
      </c>
      <c r="IF246" s="3">
        <f>IF($B246='PO_valitsin (FI)'!$C$8,100000,PO!FG246/PO!CH$297*'PO_valitsin (FI)'!I$5)</f>
        <v>0</v>
      </c>
      <c r="IH246" s="3">
        <f>IF($B246='PO_valitsin (FI)'!$C$8,100000,PO!FI246/PO!CJ$297*'PO_valitsin (FI)'!J$5)</f>
        <v>0.17295868673731368</v>
      </c>
      <c r="II246" s="49">
        <f t="shared" si="12"/>
        <v>1.6384474100077975</v>
      </c>
      <c r="IJ246" s="13">
        <f t="shared" si="13"/>
        <v>252</v>
      </c>
      <c r="IK246" s="14">
        <f t="shared" si="15"/>
        <v>2.4400000000000033E-8</v>
      </c>
      <c r="IL246" s="68" t="str">
        <f t="shared" si="14"/>
        <v>Sulkava</v>
      </c>
    </row>
    <row r="247" spans="1:246" x14ac:dyDescent="0.2">
      <c r="A247">
        <v>2019</v>
      </c>
      <c r="B247" t="s">
        <v>692</v>
      </c>
      <c r="C247" t="s">
        <v>693</v>
      </c>
      <c r="D247" t="s">
        <v>224</v>
      </c>
      <c r="E247" t="s">
        <v>225</v>
      </c>
      <c r="F247" t="s">
        <v>226</v>
      </c>
      <c r="G247" t="s">
        <v>227</v>
      </c>
      <c r="H247" t="s">
        <v>103</v>
      </c>
      <c r="I247" t="s">
        <v>104</v>
      </c>
      <c r="J247">
        <v>52.900001525878906</v>
      </c>
      <c r="K247">
        <v>5270.56005859375</v>
      </c>
      <c r="L247">
        <v>200.39999389648438</v>
      </c>
      <c r="M247">
        <v>7727</v>
      </c>
      <c r="N247">
        <v>1.5</v>
      </c>
      <c r="O247">
        <v>-1.7000000476837158</v>
      </c>
      <c r="P247">
        <v>-88</v>
      </c>
      <c r="Q247">
        <v>62.800000000000004</v>
      </c>
      <c r="R247">
        <v>16.100000000000001</v>
      </c>
      <c r="S247">
        <v>1067</v>
      </c>
      <c r="T247">
        <v>0</v>
      </c>
      <c r="U247">
        <v>3477.2</v>
      </c>
      <c r="V247">
        <v>11.07</v>
      </c>
      <c r="W247">
        <v>2525</v>
      </c>
      <c r="X247">
        <v>1443</v>
      </c>
      <c r="Y247">
        <v>754</v>
      </c>
      <c r="Z247">
        <v>1577</v>
      </c>
      <c r="AA247">
        <v>755</v>
      </c>
      <c r="AB247">
        <v>2519</v>
      </c>
      <c r="AC247">
        <v>13.903225898742676</v>
      </c>
      <c r="AD247">
        <v>0</v>
      </c>
      <c r="AE247">
        <v>1.7</v>
      </c>
      <c r="AF247">
        <v>0</v>
      </c>
      <c r="AG247">
        <v>5.5</v>
      </c>
      <c r="AH247">
        <v>1</v>
      </c>
      <c r="AI247">
        <v>21.5</v>
      </c>
      <c r="AJ247">
        <v>0.95</v>
      </c>
      <c r="AK247">
        <v>0.45</v>
      </c>
      <c r="AL247">
        <v>1</v>
      </c>
      <c r="AM247">
        <v>53.6</v>
      </c>
      <c r="AN247">
        <v>277.5</v>
      </c>
      <c r="AO247">
        <v>50.4</v>
      </c>
      <c r="AP247">
        <v>17.7</v>
      </c>
      <c r="AQ247">
        <v>140</v>
      </c>
      <c r="AR247">
        <v>181</v>
      </c>
      <c r="AS247">
        <v>1249</v>
      </c>
      <c r="AT247">
        <v>2.3330000000000002</v>
      </c>
      <c r="AU247">
        <v>9188</v>
      </c>
      <c r="AV247" s="48">
        <v>13166.079505300353</v>
      </c>
      <c r="AW247" s="48">
        <v>12966.634806131649</v>
      </c>
      <c r="AX247">
        <v>1</v>
      </c>
      <c r="AY247">
        <v>162.81388854980469</v>
      </c>
      <c r="AZ247">
        <v>0</v>
      </c>
      <c r="BA247">
        <v>0</v>
      </c>
      <c r="BB247">
        <v>0</v>
      </c>
      <c r="BC247">
        <v>0</v>
      </c>
      <c r="BD247">
        <v>1</v>
      </c>
      <c r="BE247">
        <v>92.993629455566406</v>
      </c>
      <c r="BF247">
        <v>100</v>
      </c>
      <c r="BG247">
        <v>843.00341796875</v>
      </c>
      <c r="BH247">
        <v>16778.310546875</v>
      </c>
      <c r="BI247">
        <v>18382.9140625</v>
      </c>
      <c r="BJ247">
        <v>2.0324575901031494</v>
      </c>
      <c r="BK247">
        <v>-42.274497985839844</v>
      </c>
      <c r="BL247">
        <v>27.678571701049805</v>
      </c>
      <c r="BM247">
        <v>3.2258064746856689</v>
      </c>
      <c r="BN247">
        <v>301</v>
      </c>
      <c r="BO247">
        <v>-4.8707500934600834</v>
      </c>
      <c r="BP247">
        <v>20905.009765625</v>
      </c>
      <c r="BQ247">
        <v>53.366233825683594</v>
      </c>
      <c r="BS247">
        <v>0.61925715208053589</v>
      </c>
      <c r="BT247">
        <v>9.05914306640625E-2</v>
      </c>
      <c r="BU247">
        <v>2.7436263561248779</v>
      </c>
      <c r="BV247">
        <v>83.991203308105469</v>
      </c>
      <c r="BW247">
        <v>426.42681884765625</v>
      </c>
      <c r="BX247">
        <v>0</v>
      </c>
      <c r="BY247">
        <v>1</v>
      </c>
      <c r="BZ247">
        <v>9853.2421875</v>
      </c>
      <c r="CA247">
        <v>8993.173828125</v>
      </c>
      <c r="CB247">
        <v>0.82826453447341919</v>
      </c>
      <c r="CC247">
        <v>6.4449334144592285</v>
      </c>
      <c r="CD247">
        <v>65.625</v>
      </c>
      <c r="CE247">
        <v>8.2329320907592773</v>
      </c>
      <c r="CF247">
        <v>5.2208833694458008</v>
      </c>
      <c r="CG247">
        <v>4.417670726776123</v>
      </c>
      <c r="CH247">
        <v>3.0120482444763184</v>
      </c>
      <c r="CI247">
        <v>13782.55859375</v>
      </c>
      <c r="CJ247" s="48">
        <v>561</v>
      </c>
      <c r="CK247" s="25">
        <f>ABS(J247-'PO_valitsin (FI)'!$D$8)</f>
        <v>8.7000007629394531</v>
      </c>
      <c r="CR247" s="67">
        <f>ABS(Q247-'PO_valitsin (FI)'!$E$8)</f>
        <v>25.000000000000007</v>
      </c>
      <c r="EN247" s="7">
        <f>ABS(BO247-'PO_valitsin (FI)'!$F$8)</f>
        <v>5.1325270175933841</v>
      </c>
      <c r="EO247" s="7">
        <f>ABS(BP247-'PO_valitsin (FI)'!$G$8)</f>
        <v>2169.38671875</v>
      </c>
      <c r="ES247" s="7">
        <f>ABS(BT247-'PO_valitsin (FI)'!$H$8)</f>
        <v>9.7572460770606995E-2</v>
      </c>
      <c r="FI247" s="7">
        <f>ABS(CJ247-'PO_valitsin (FI)'!$J$8)</f>
        <v>1370</v>
      </c>
      <c r="FJ247" s="3">
        <f>IF($B247='PO_valitsin (FI)'!$C$8,100000,PO!CK247/PO!J$297*'PO_valitsin (FI)'!D$5)</f>
        <v>0.39818976128022038</v>
      </c>
      <c r="FQ247" s="3">
        <f>IF($B247='PO_valitsin (FI)'!$C$8,100000,PO!CR247/PO!Q$297*'PO_valitsin (FI)'!E$5)</f>
        <v>0.11824048669941585</v>
      </c>
      <c r="HM247" s="3">
        <f>IF($B247='PO_valitsin (FI)'!$C$8,100000,PO!EN247/PO!BO$297*'PO_valitsin (FI)'!F$5)</f>
        <v>0.42550937819274637</v>
      </c>
      <c r="HN247" s="3">
        <f>IF($B247='PO_valitsin (FI)'!$C$8,100000,PO!EO247/PO!BP$297*'PO_valitsin (FI)'!G$5)</f>
        <v>7.673206010276297E-2</v>
      </c>
      <c r="HR247" s="3">
        <f>IF($B247='PO_valitsin (FI)'!$C$8,100000,PO!ES247/PO!BT$297*'PO_valitsin (FI)'!H$5)</f>
        <v>1.4568893951274803E-2</v>
      </c>
      <c r="IF247" s="3">
        <f>IF($B247='PO_valitsin (FI)'!$C$8,100000,PO!FG247/PO!CH$297*'PO_valitsin (FI)'!I$5)</f>
        <v>0</v>
      </c>
      <c r="IH247" s="3">
        <f>IF($B247='PO_valitsin (FI)'!$C$8,100000,PO!FI247/PO!CJ$297*'PO_valitsin (FI)'!J$5)</f>
        <v>0.13357012448146546</v>
      </c>
      <c r="II247" s="49">
        <f t="shared" si="12"/>
        <v>1.1668107292078858</v>
      </c>
      <c r="IJ247" s="13">
        <f t="shared" si="13"/>
        <v>218</v>
      </c>
      <c r="IK247" s="14">
        <f t="shared" si="15"/>
        <v>2.4500000000000034E-8</v>
      </c>
      <c r="IL247" s="68" t="str">
        <f t="shared" si="14"/>
        <v>Suomussalmi</v>
      </c>
    </row>
    <row r="248" spans="1:246" x14ac:dyDescent="0.2">
      <c r="A248">
        <v>2019</v>
      </c>
      <c r="B248" t="s">
        <v>694</v>
      </c>
      <c r="C248" t="s">
        <v>695</v>
      </c>
      <c r="D248" t="s">
        <v>627</v>
      </c>
      <c r="E248" t="s">
        <v>628</v>
      </c>
      <c r="F248" t="s">
        <v>242</v>
      </c>
      <c r="G248" t="s">
        <v>243</v>
      </c>
      <c r="H248" t="s">
        <v>89</v>
      </c>
      <c r="I248" t="s">
        <v>90</v>
      </c>
      <c r="J248">
        <v>48.799999237060547</v>
      </c>
      <c r="K248">
        <v>713.54998779296875</v>
      </c>
      <c r="L248">
        <v>175.89999389648438</v>
      </c>
      <c r="M248">
        <v>7064</v>
      </c>
      <c r="N248">
        <v>9.8999996185302734</v>
      </c>
      <c r="O248">
        <v>-1.1000000238418579</v>
      </c>
      <c r="P248">
        <v>-21</v>
      </c>
      <c r="Q248">
        <v>72.400000000000006</v>
      </c>
      <c r="R248">
        <v>9.8000000000000007</v>
      </c>
      <c r="S248">
        <v>243</v>
      </c>
      <c r="T248">
        <v>0</v>
      </c>
      <c r="U248">
        <v>3482</v>
      </c>
      <c r="V248">
        <v>12.35</v>
      </c>
      <c r="W248">
        <v>227</v>
      </c>
      <c r="X248">
        <v>318</v>
      </c>
      <c r="Y248">
        <v>576</v>
      </c>
      <c r="Z248">
        <v>738</v>
      </c>
      <c r="AA248">
        <v>596</v>
      </c>
      <c r="AB248">
        <v>1097</v>
      </c>
      <c r="AC248">
        <v>14.98692798614502</v>
      </c>
      <c r="AD248">
        <v>0</v>
      </c>
      <c r="AE248">
        <v>1.2</v>
      </c>
      <c r="AF248">
        <v>0</v>
      </c>
      <c r="AG248">
        <v>4.3</v>
      </c>
      <c r="AH248">
        <v>0</v>
      </c>
      <c r="AI248">
        <v>21.75</v>
      </c>
      <c r="AJ248">
        <v>1.05</v>
      </c>
      <c r="AK248">
        <v>0.7</v>
      </c>
      <c r="AL248">
        <v>1.25</v>
      </c>
      <c r="AM248">
        <v>58.6</v>
      </c>
      <c r="AN248">
        <v>298.60000000000002</v>
      </c>
      <c r="AO248">
        <v>48.4</v>
      </c>
      <c r="AP248">
        <v>20.7</v>
      </c>
      <c r="AQ248">
        <v>55</v>
      </c>
      <c r="AR248">
        <v>75</v>
      </c>
      <c r="AS248">
        <v>678</v>
      </c>
      <c r="AT248">
        <v>2</v>
      </c>
      <c r="AU248">
        <v>6880</v>
      </c>
      <c r="AV248" s="48">
        <v>10395.685912240186</v>
      </c>
      <c r="AW248" s="48">
        <v>10320.574162679426</v>
      </c>
      <c r="AX248">
        <v>1</v>
      </c>
      <c r="AY248">
        <v>41.550388336181641</v>
      </c>
      <c r="AZ248">
        <v>0</v>
      </c>
      <c r="BA248">
        <v>0</v>
      </c>
      <c r="BB248">
        <v>0</v>
      </c>
      <c r="BC248">
        <v>0</v>
      </c>
      <c r="BD248">
        <v>1</v>
      </c>
      <c r="BE248">
        <v>77.570091247558594</v>
      </c>
      <c r="BF248">
        <v>71.333335876464844</v>
      </c>
      <c r="BG248">
        <v>348.77383422851563</v>
      </c>
      <c r="BH248">
        <v>12298.779296875</v>
      </c>
      <c r="BI248">
        <v>16818.40625</v>
      </c>
      <c r="BJ248">
        <v>3.0444788932800293</v>
      </c>
      <c r="BK248">
        <v>6.3820700645446777</v>
      </c>
      <c r="BL248">
        <v>25.36231803894043</v>
      </c>
      <c r="BM248">
        <v>19.047618865966797</v>
      </c>
      <c r="BN248">
        <v>160.75</v>
      </c>
      <c r="BO248">
        <v>-1.1038902759552003</v>
      </c>
      <c r="BP248">
        <v>20923.287109375</v>
      </c>
      <c r="BQ248">
        <v>50.9017333984375</v>
      </c>
      <c r="BS248">
        <v>0.60107588768005371</v>
      </c>
      <c r="BT248">
        <v>4.2468857020139694E-2</v>
      </c>
      <c r="BU248">
        <v>2.1942241191864014</v>
      </c>
      <c r="BV248">
        <v>82.672706604003906</v>
      </c>
      <c r="BW248">
        <v>322.338623046875</v>
      </c>
      <c r="BX248">
        <v>0</v>
      </c>
      <c r="BY248">
        <v>1</v>
      </c>
      <c r="BZ248">
        <v>9855.5859375</v>
      </c>
      <c r="CA248">
        <v>7207.08447265625</v>
      </c>
      <c r="CB248">
        <v>1.0617214441299438</v>
      </c>
      <c r="CC248">
        <v>8.465458869934082</v>
      </c>
      <c r="CD248">
        <v>52</v>
      </c>
      <c r="CE248">
        <v>6.5217390060424805</v>
      </c>
      <c r="CF248">
        <v>20.903009414672852</v>
      </c>
      <c r="CG248">
        <v>0.33444815874099731</v>
      </c>
      <c r="CH248">
        <v>1.8394649028778076</v>
      </c>
      <c r="CI248">
        <v>11121.228515625</v>
      </c>
      <c r="CJ248" s="48">
        <v>639</v>
      </c>
      <c r="CK248" s="25">
        <f>ABS(J248-'PO_valitsin (FI)'!$D$8)</f>
        <v>4.5999984741210938</v>
      </c>
      <c r="CR248" s="67">
        <f>ABS(Q248-'PO_valitsin (FI)'!$E$8)</f>
        <v>15.400000000000006</v>
      </c>
      <c r="EN248" s="7">
        <f>ABS(BO248-'PO_valitsin (FI)'!$F$8)</f>
        <v>1.3656672000885011</v>
      </c>
      <c r="EO248" s="7">
        <f>ABS(BP248-'PO_valitsin (FI)'!$G$8)</f>
        <v>2151.109375</v>
      </c>
      <c r="ES248" s="7">
        <f>ABS(BT248-'PO_valitsin (FI)'!$H$8)</f>
        <v>0.1456950344145298</v>
      </c>
      <c r="FI248" s="7">
        <f>ABS(CJ248-'PO_valitsin (FI)'!$J$8)</f>
        <v>1292</v>
      </c>
      <c r="FJ248" s="3">
        <f>IF($B248='PO_valitsin (FI)'!$C$8,100000,PO!CK248/PO!J$297*'PO_valitsin (FI)'!D$5)</f>
        <v>0.2105370268589255</v>
      </c>
      <c r="FQ248" s="3">
        <f>IF($B248='PO_valitsin (FI)'!$C$8,100000,PO!CR248/PO!Q$297*'PO_valitsin (FI)'!E$5)</f>
        <v>7.2836139806840172E-2</v>
      </c>
      <c r="HM248" s="3">
        <f>IF($B248='PO_valitsin (FI)'!$C$8,100000,PO!EN248/PO!BO$297*'PO_valitsin (FI)'!F$5)</f>
        <v>0.11321990106159516</v>
      </c>
      <c r="HN248" s="3">
        <f>IF($B248='PO_valitsin (FI)'!$C$8,100000,PO!EO248/PO!BP$297*'PO_valitsin (FI)'!G$5)</f>
        <v>7.608558327729778E-2</v>
      </c>
      <c r="HR248" s="3">
        <f>IF($B248='PO_valitsin (FI)'!$C$8,100000,PO!ES248/PO!BT$297*'PO_valitsin (FI)'!H$5)</f>
        <v>2.1754247959400039E-2</v>
      </c>
      <c r="IF248" s="3">
        <f>IF($B248='PO_valitsin (FI)'!$C$8,100000,PO!FG248/PO!CH$297*'PO_valitsin (FI)'!I$5)</f>
        <v>0</v>
      </c>
      <c r="IH248" s="3">
        <f>IF($B248='PO_valitsin (FI)'!$C$8,100000,PO!FI248/PO!CJ$297*'PO_valitsin (FI)'!J$5)</f>
        <v>0.1259654020657324</v>
      </c>
      <c r="II248" s="49">
        <f t="shared" si="12"/>
        <v>0.62039832562979103</v>
      </c>
      <c r="IJ248" s="13">
        <f t="shared" si="13"/>
        <v>102</v>
      </c>
      <c r="IK248" s="14">
        <f t="shared" si="15"/>
        <v>2.4600000000000035E-8</v>
      </c>
      <c r="IL248" s="68" t="str">
        <f t="shared" si="14"/>
        <v>Suonenjoki</v>
      </c>
    </row>
    <row r="249" spans="1:246" x14ac:dyDescent="0.2">
      <c r="A249">
        <v>2019</v>
      </c>
      <c r="B249" t="s">
        <v>696</v>
      </c>
      <c r="C249" t="s">
        <v>697</v>
      </c>
      <c r="D249" t="s">
        <v>111</v>
      </c>
      <c r="E249" t="s">
        <v>112</v>
      </c>
      <c r="F249" t="s">
        <v>113</v>
      </c>
      <c r="G249" t="s">
        <v>114</v>
      </c>
      <c r="H249" t="s">
        <v>103</v>
      </c>
      <c r="I249" t="s">
        <v>104</v>
      </c>
      <c r="J249">
        <v>55.700000762939453</v>
      </c>
      <c r="K249">
        <v>666.29998779296875</v>
      </c>
      <c r="L249">
        <v>206.39999389648438</v>
      </c>
      <c r="M249">
        <v>3657</v>
      </c>
      <c r="N249">
        <v>5.5</v>
      </c>
      <c r="O249">
        <v>-2.5999999046325684</v>
      </c>
      <c r="P249">
        <v>-48</v>
      </c>
      <c r="Q249">
        <v>52.6</v>
      </c>
      <c r="R249">
        <v>10.5</v>
      </c>
      <c r="S249">
        <v>235</v>
      </c>
      <c r="T249">
        <v>0</v>
      </c>
      <c r="U249">
        <v>3242.3</v>
      </c>
      <c r="V249">
        <v>12.18</v>
      </c>
      <c r="W249">
        <v>3116</v>
      </c>
      <c r="X249">
        <v>1302</v>
      </c>
      <c r="Y249">
        <v>186</v>
      </c>
      <c r="Z249">
        <v>1515</v>
      </c>
      <c r="AA249">
        <v>988</v>
      </c>
      <c r="AB249">
        <v>5666</v>
      </c>
      <c r="AC249">
        <v>14.805194854736328</v>
      </c>
      <c r="AD249">
        <v>0</v>
      </c>
      <c r="AE249">
        <v>0</v>
      </c>
      <c r="AF249">
        <v>0</v>
      </c>
      <c r="AG249">
        <v>6.8</v>
      </c>
      <c r="AH249">
        <v>0</v>
      </c>
      <c r="AI249">
        <v>19</v>
      </c>
      <c r="AJ249">
        <v>0.95</v>
      </c>
      <c r="AK249">
        <v>0.5</v>
      </c>
      <c r="AL249">
        <v>1</v>
      </c>
      <c r="AM249">
        <v>83.8</v>
      </c>
      <c r="AN249">
        <v>261.60000000000002</v>
      </c>
      <c r="AO249">
        <v>41.4</v>
      </c>
      <c r="AP249">
        <v>19.8</v>
      </c>
      <c r="AQ249">
        <v>150</v>
      </c>
      <c r="AR249">
        <v>60</v>
      </c>
      <c r="AS249">
        <v>668</v>
      </c>
      <c r="AT249">
        <v>2</v>
      </c>
      <c r="AU249">
        <v>11650</v>
      </c>
      <c r="AV249" s="48">
        <v>15611.940298507463</v>
      </c>
      <c r="AW249" s="48">
        <v>16337.182448036952</v>
      </c>
      <c r="AX249">
        <v>1</v>
      </c>
      <c r="AY249">
        <v>82.279708862304688</v>
      </c>
      <c r="AZ249">
        <v>0</v>
      </c>
      <c r="BA249">
        <v>0</v>
      </c>
      <c r="BB249">
        <v>0</v>
      </c>
      <c r="BC249">
        <v>0</v>
      </c>
      <c r="BD249">
        <v>1</v>
      </c>
      <c r="BE249">
        <v>70.526313781738281</v>
      </c>
      <c r="BF249">
        <v>100</v>
      </c>
      <c r="BG249">
        <v>905.98291015625</v>
      </c>
      <c r="BH249">
        <v>11902.576171875</v>
      </c>
      <c r="BI249">
        <v>13269.2822265625</v>
      </c>
      <c r="BJ249">
        <v>2.6810500621795654</v>
      </c>
      <c r="BK249">
        <v>2.0387799013406038E-3</v>
      </c>
      <c r="BL249">
        <v>20.895523071289063</v>
      </c>
      <c r="BM249">
        <v>-16.666666030883789</v>
      </c>
      <c r="BN249">
        <v>123.5</v>
      </c>
      <c r="BO249">
        <v>-6.8221879959106442</v>
      </c>
      <c r="BP249">
        <v>20735.13671875</v>
      </c>
      <c r="BQ249">
        <v>52.713405609130859</v>
      </c>
      <c r="BS249">
        <v>0.64205634593963623</v>
      </c>
      <c r="BT249">
        <v>0.1367240846157074</v>
      </c>
      <c r="BU249">
        <v>1.8867924213409424</v>
      </c>
      <c r="BV249">
        <v>130.98167419433594</v>
      </c>
      <c r="BW249">
        <v>275.0888671875</v>
      </c>
      <c r="BX249">
        <v>0</v>
      </c>
      <c r="BY249">
        <v>1</v>
      </c>
      <c r="BZ249">
        <v>11119.658203125</v>
      </c>
      <c r="CA249">
        <v>9974.359375</v>
      </c>
      <c r="CB249">
        <v>0.54689633846282959</v>
      </c>
      <c r="CC249">
        <v>5.6330323219299316</v>
      </c>
      <c r="CD249">
        <v>110</v>
      </c>
      <c r="CE249">
        <v>10.194174766540527</v>
      </c>
      <c r="CF249">
        <v>21.359222412109375</v>
      </c>
      <c r="CG249">
        <v>0</v>
      </c>
      <c r="CH249">
        <v>2.9126212596893311</v>
      </c>
      <c r="CI249">
        <v>16646.51171875</v>
      </c>
      <c r="CJ249" s="48">
        <v>227</v>
      </c>
      <c r="CK249" s="25">
        <f>ABS(J249-'PO_valitsin (FI)'!$D$8)</f>
        <v>11.5</v>
      </c>
      <c r="CR249" s="67">
        <f>ABS(Q249-'PO_valitsin (FI)'!$E$8)</f>
        <v>35.20000000000001</v>
      </c>
      <c r="EN249" s="7">
        <f>ABS(BO249-'PO_valitsin (FI)'!$F$8)</f>
        <v>7.083964920043945</v>
      </c>
      <c r="EO249" s="7">
        <f>ABS(BP249-'PO_valitsin (FI)'!$G$8)</f>
        <v>2339.259765625</v>
      </c>
      <c r="ES249" s="7">
        <f>ABS(BT249-'PO_valitsin (FI)'!$H$8)</f>
        <v>5.1439806818962097E-2</v>
      </c>
      <c r="FI249" s="7">
        <f>ABS(CJ249-'PO_valitsin (FI)'!$J$8)</f>
        <v>1704</v>
      </c>
      <c r="FJ249" s="3">
        <f>IF($B249='PO_valitsin (FI)'!$C$8,100000,PO!CK249/PO!J$297*'PO_valitsin (FI)'!D$5)</f>
        <v>0.5263427417419414</v>
      </c>
      <c r="FQ249" s="3">
        <f>IF($B249='PO_valitsin (FI)'!$C$8,100000,PO!CR249/PO!Q$297*'PO_valitsin (FI)'!E$5)</f>
        <v>0.16648260527277753</v>
      </c>
      <c r="HM249" s="3">
        <f>IF($B249='PO_valitsin (FI)'!$C$8,100000,PO!EN249/PO!BO$297*'PO_valitsin (FI)'!F$5)</f>
        <v>0.58729228271661682</v>
      </c>
      <c r="HN249" s="3">
        <f>IF($B249='PO_valitsin (FI)'!$C$8,100000,PO!EO249/PO!BP$297*'PO_valitsin (FI)'!G$5)</f>
        <v>8.2740536475367735E-2</v>
      </c>
      <c r="HR249" s="3">
        <f>IF($B249='PO_valitsin (FI)'!$C$8,100000,PO!ES249/PO!BT$297*'PO_valitsin (FI)'!H$5)</f>
        <v>7.6806619870068817E-3</v>
      </c>
      <c r="IF249" s="3">
        <f>IF($B249='PO_valitsin (FI)'!$C$8,100000,PO!FG249/PO!CH$297*'PO_valitsin (FI)'!I$5)</f>
        <v>0</v>
      </c>
      <c r="IH249" s="3">
        <f>IF($B249='PO_valitsin (FI)'!$C$8,100000,PO!FI249/PO!CJ$297*'PO_valitsin (FI)'!J$5)</f>
        <v>0.16613393585139935</v>
      </c>
      <c r="II249" s="49">
        <f t="shared" si="12"/>
        <v>1.5366727887451097</v>
      </c>
      <c r="IJ249" s="13">
        <f t="shared" si="13"/>
        <v>249</v>
      </c>
      <c r="IK249" s="14">
        <f t="shared" si="15"/>
        <v>2.4700000000000036E-8</v>
      </c>
      <c r="IL249" s="68" t="str">
        <f t="shared" si="14"/>
        <v>Sysmä</v>
      </c>
    </row>
    <row r="250" spans="1:246" x14ac:dyDescent="0.2">
      <c r="A250">
        <v>2019</v>
      </c>
      <c r="B250" t="s">
        <v>698</v>
      </c>
      <c r="C250" t="s">
        <v>699</v>
      </c>
      <c r="D250" t="s">
        <v>147</v>
      </c>
      <c r="E250" t="s">
        <v>148</v>
      </c>
      <c r="F250" t="s">
        <v>149</v>
      </c>
      <c r="G250" t="s">
        <v>150</v>
      </c>
      <c r="H250" t="s">
        <v>103</v>
      </c>
      <c r="I250" t="s">
        <v>104</v>
      </c>
      <c r="J250">
        <v>48.900001525878906</v>
      </c>
      <c r="K250">
        <v>406.75</v>
      </c>
      <c r="L250">
        <v>142.39999389648438</v>
      </c>
      <c r="M250">
        <v>6721</v>
      </c>
      <c r="N250">
        <v>16.5</v>
      </c>
      <c r="O250">
        <v>-1.2999999523162842</v>
      </c>
      <c r="P250">
        <v>-52</v>
      </c>
      <c r="Q250">
        <v>73</v>
      </c>
      <c r="R250">
        <v>6</v>
      </c>
      <c r="S250">
        <v>202</v>
      </c>
      <c r="T250">
        <v>0</v>
      </c>
      <c r="U250">
        <v>3958.2</v>
      </c>
      <c r="V250">
        <v>10.29</v>
      </c>
      <c r="W250">
        <v>735</v>
      </c>
      <c r="X250">
        <v>274</v>
      </c>
      <c r="Y250">
        <v>427</v>
      </c>
      <c r="Z250">
        <v>205</v>
      </c>
      <c r="AA250">
        <v>589</v>
      </c>
      <c r="AB250">
        <v>1526</v>
      </c>
      <c r="AC250">
        <v>15.85401439666748</v>
      </c>
      <c r="AD250">
        <v>0</v>
      </c>
      <c r="AE250">
        <v>2.2999999999999998</v>
      </c>
      <c r="AF250">
        <v>2.4</v>
      </c>
      <c r="AG250">
        <v>6.6</v>
      </c>
      <c r="AH250">
        <v>0</v>
      </c>
      <c r="AI250">
        <v>21.5</v>
      </c>
      <c r="AJ250">
        <v>1</v>
      </c>
      <c r="AK250">
        <v>0.49</v>
      </c>
      <c r="AL250">
        <v>1.1000000000000001</v>
      </c>
      <c r="AM250">
        <v>71.7</v>
      </c>
      <c r="AN250">
        <v>302.2</v>
      </c>
      <c r="AO250">
        <v>45.3</v>
      </c>
      <c r="AP250">
        <v>23.5</v>
      </c>
      <c r="AQ250">
        <v>71</v>
      </c>
      <c r="AR250">
        <v>68</v>
      </c>
      <c r="AS250">
        <v>441</v>
      </c>
      <c r="AT250">
        <v>3.5</v>
      </c>
      <c r="AU250">
        <v>7048</v>
      </c>
      <c r="AV250" s="48">
        <v>10215.146299483649</v>
      </c>
      <c r="AW250" s="48">
        <v>10015.503875968992</v>
      </c>
      <c r="AX250">
        <v>1</v>
      </c>
      <c r="AY250">
        <v>66.620407104492188</v>
      </c>
      <c r="AZ250">
        <v>0</v>
      </c>
      <c r="BA250">
        <v>0</v>
      </c>
      <c r="BB250">
        <v>0</v>
      </c>
      <c r="BC250">
        <v>0</v>
      </c>
      <c r="BD250">
        <v>1</v>
      </c>
      <c r="BE250">
        <v>62.995594024658203</v>
      </c>
      <c r="BF250">
        <v>100</v>
      </c>
      <c r="BG250">
        <v>6.3492064476013184</v>
      </c>
      <c r="BH250">
        <v>11529.521484375</v>
      </c>
      <c r="BI250">
        <v>12747.1162109375</v>
      </c>
      <c r="BJ250">
        <v>3.3604373931884766</v>
      </c>
      <c r="BK250">
        <v>-2.2814242839813232</v>
      </c>
      <c r="BL250">
        <v>27.058822631835938</v>
      </c>
      <c r="BM250">
        <v>6.7796611785888672</v>
      </c>
      <c r="BN250">
        <v>118.59999847412109</v>
      </c>
      <c r="BO250">
        <v>-2.5051416993141173</v>
      </c>
      <c r="BP250">
        <v>23944.37109375</v>
      </c>
      <c r="BQ250">
        <v>30.526205062866211</v>
      </c>
      <c r="BS250">
        <v>0.76015472412109375</v>
      </c>
      <c r="BT250">
        <v>0.19342359900474548</v>
      </c>
      <c r="BU250">
        <v>2.14253830909729</v>
      </c>
      <c r="BV250">
        <v>61.300403594970703</v>
      </c>
      <c r="BW250">
        <v>213.80746459960938</v>
      </c>
      <c r="BX250">
        <v>0</v>
      </c>
      <c r="BY250">
        <v>1</v>
      </c>
      <c r="BZ250">
        <v>9139.6826171875</v>
      </c>
      <c r="CA250">
        <v>8266.6669921875</v>
      </c>
      <c r="CB250">
        <v>0.93736052513122559</v>
      </c>
      <c r="CC250">
        <v>7.7964587211608887</v>
      </c>
      <c r="CD250">
        <v>82.539680480957031</v>
      </c>
      <c r="CE250">
        <v>9.9236640930175781</v>
      </c>
      <c r="CF250">
        <v>6.8702292442321777</v>
      </c>
      <c r="CG250">
        <v>0</v>
      </c>
      <c r="CH250">
        <v>0.19083969295024872</v>
      </c>
      <c r="CI250">
        <v>11339.619140625</v>
      </c>
      <c r="CJ250" s="48">
        <v>576</v>
      </c>
      <c r="CK250" s="25">
        <f>ABS(J250-'PO_valitsin (FI)'!$D$8)</f>
        <v>4.7000007629394531</v>
      </c>
      <c r="CR250" s="67">
        <f>ABS(Q250-'PO_valitsin (FI)'!$E$8)</f>
        <v>14.800000000000011</v>
      </c>
      <c r="EN250" s="7">
        <f>ABS(BO250-'PO_valitsin (FI)'!$F$8)</f>
        <v>2.7669186234474181</v>
      </c>
      <c r="EO250" s="7">
        <f>ABS(BP250-'PO_valitsin (FI)'!$G$8)</f>
        <v>869.974609375</v>
      </c>
      <c r="ES250" s="7">
        <f>ABS(BT250-'PO_valitsin (FI)'!$H$8)</f>
        <v>5.2597075700759888E-3</v>
      </c>
      <c r="FI250" s="7">
        <f>ABS(CJ250-'PO_valitsin (FI)'!$J$8)</f>
        <v>1355</v>
      </c>
      <c r="FJ250" s="3">
        <f>IF($B250='PO_valitsin (FI)'!$C$8,100000,PO!CK250/PO!J$297*'PO_valitsin (FI)'!D$5)</f>
        <v>0.21511402502215377</v>
      </c>
      <c r="FQ250" s="3">
        <f>IF($B250='PO_valitsin (FI)'!$C$8,100000,PO!CR250/PO!Q$297*'PO_valitsin (FI)'!E$5)</f>
        <v>6.9998368126054228E-2</v>
      </c>
      <c r="HM250" s="3">
        <f>IF($B250='PO_valitsin (FI)'!$C$8,100000,PO!EN250/PO!BO$297*'PO_valitsin (FI)'!F$5)</f>
        <v>0.2293898929196663</v>
      </c>
      <c r="HN250" s="3">
        <f>IF($B250='PO_valitsin (FI)'!$C$8,100000,PO!EO250/PO!BP$297*'PO_valitsin (FI)'!G$5)</f>
        <v>3.0771343549528325E-2</v>
      </c>
      <c r="HR250" s="3">
        <f>IF($B250='PO_valitsin (FI)'!$C$8,100000,PO!ES250/PO!BT$297*'PO_valitsin (FI)'!H$5)</f>
        <v>7.8534579529881076E-4</v>
      </c>
      <c r="IF250" s="3">
        <f>IF($B250='PO_valitsin (FI)'!$C$8,100000,PO!FG250/PO!CH$297*'PO_valitsin (FI)'!I$5)</f>
        <v>0</v>
      </c>
      <c r="IH250" s="3">
        <f>IF($B250='PO_valitsin (FI)'!$C$8,100000,PO!FI250/PO!CJ$297*'PO_valitsin (FI)'!J$5)</f>
        <v>0.13210767786305525</v>
      </c>
      <c r="II250" s="49">
        <f t="shared" si="12"/>
        <v>0.6781666780757567</v>
      </c>
      <c r="IJ250" s="13">
        <f t="shared" si="13"/>
        <v>115</v>
      </c>
      <c r="IK250" s="14">
        <f t="shared" si="15"/>
        <v>2.4800000000000037E-8</v>
      </c>
      <c r="IL250" s="68" t="str">
        <f t="shared" si="14"/>
        <v>Säkylä</v>
      </c>
    </row>
    <row r="251" spans="1:246" x14ac:dyDescent="0.2">
      <c r="A251">
        <v>2019</v>
      </c>
      <c r="B251" t="s">
        <v>700</v>
      </c>
      <c r="C251" t="s">
        <v>701</v>
      </c>
      <c r="D251" t="s">
        <v>443</v>
      </c>
      <c r="E251" t="s">
        <v>212</v>
      </c>
      <c r="F251" t="s">
        <v>256</v>
      </c>
      <c r="G251" t="s">
        <v>257</v>
      </c>
      <c r="H251" t="s">
        <v>103</v>
      </c>
      <c r="I251" t="s">
        <v>104</v>
      </c>
      <c r="J251">
        <v>46.299999237060547</v>
      </c>
      <c r="K251">
        <v>344.70001220703125</v>
      </c>
      <c r="L251">
        <v>136.5</v>
      </c>
      <c r="M251">
        <v>4671</v>
      </c>
      <c r="N251">
        <v>13.600000381469727</v>
      </c>
      <c r="O251">
        <v>-0.89999997615814209</v>
      </c>
      <c r="P251">
        <v>-29</v>
      </c>
      <c r="Q251">
        <v>58.300000000000004</v>
      </c>
      <c r="R251">
        <v>8.3000000000000007</v>
      </c>
      <c r="S251">
        <v>127</v>
      </c>
      <c r="T251">
        <v>0</v>
      </c>
      <c r="U251">
        <v>4329.8999999999996</v>
      </c>
      <c r="V251">
        <v>11.95</v>
      </c>
      <c r="W251">
        <v>1190</v>
      </c>
      <c r="X251">
        <v>310</v>
      </c>
      <c r="Y251">
        <v>1190</v>
      </c>
      <c r="Z251">
        <v>542</v>
      </c>
      <c r="AA251">
        <v>613</v>
      </c>
      <c r="AB251">
        <v>1376</v>
      </c>
      <c r="AC251">
        <v>17.166666030883789</v>
      </c>
      <c r="AD251">
        <v>0</v>
      </c>
      <c r="AE251">
        <v>0</v>
      </c>
      <c r="AF251">
        <v>0</v>
      </c>
      <c r="AG251">
        <v>7.6</v>
      </c>
      <c r="AH251">
        <v>0</v>
      </c>
      <c r="AI251">
        <v>21</v>
      </c>
      <c r="AJ251">
        <v>1.4</v>
      </c>
      <c r="AK251">
        <v>0.55000000000000004</v>
      </c>
      <c r="AL251">
        <v>1.3</v>
      </c>
      <c r="AM251">
        <v>67.5</v>
      </c>
      <c r="AN251">
        <v>385.5</v>
      </c>
      <c r="AO251">
        <v>40.299999999999997</v>
      </c>
      <c r="AP251">
        <v>34.4</v>
      </c>
      <c r="AQ251">
        <v>33</v>
      </c>
      <c r="AR251">
        <v>101</v>
      </c>
      <c r="AS251">
        <v>682</v>
      </c>
      <c r="AT251">
        <v>5</v>
      </c>
      <c r="AU251">
        <v>12026</v>
      </c>
      <c r="AV251" s="48">
        <v>10290.90909090909</v>
      </c>
      <c r="AW251" s="48">
        <v>10246.632124352331</v>
      </c>
      <c r="AX251">
        <v>0</v>
      </c>
      <c r="AY251">
        <v>13.407009124755859</v>
      </c>
      <c r="AZ251">
        <v>0</v>
      </c>
      <c r="BA251">
        <v>1</v>
      </c>
      <c r="BB251">
        <v>0</v>
      </c>
      <c r="BC251">
        <v>0</v>
      </c>
      <c r="BD251">
        <v>1</v>
      </c>
      <c r="BE251">
        <v>100</v>
      </c>
      <c r="BF251">
        <v>92.896171569824219</v>
      </c>
      <c r="BG251">
        <v>7.9365077018737793</v>
      </c>
      <c r="BH251">
        <v>10393.8857421875</v>
      </c>
      <c r="BI251">
        <v>12116.40234375</v>
      </c>
      <c r="BJ251">
        <v>3.6416187286376953</v>
      </c>
      <c r="BK251">
        <v>1.8270208835601807</v>
      </c>
      <c r="BL251">
        <v>20.212766647338867</v>
      </c>
      <c r="BM251">
        <v>-18.75</v>
      </c>
      <c r="BN251">
        <v>162.66667175292969</v>
      </c>
      <c r="BO251">
        <v>-2.5475536346435548</v>
      </c>
      <c r="BP251">
        <v>24433.21484375</v>
      </c>
      <c r="BQ251">
        <v>23.002098083496094</v>
      </c>
      <c r="BS251">
        <v>0.67266112565994263</v>
      </c>
      <c r="BT251">
        <v>0.19267822802066803</v>
      </c>
      <c r="BU251">
        <v>4.4101905822753906</v>
      </c>
      <c r="BV251">
        <v>63.1556396484375</v>
      </c>
      <c r="BW251">
        <v>211.946044921875</v>
      </c>
      <c r="BX251">
        <v>0</v>
      </c>
      <c r="BY251">
        <v>0</v>
      </c>
      <c r="BZ251">
        <v>8178.5712890625</v>
      </c>
      <c r="CA251">
        <v>7015.873046875</v>
      </c>
      <c r="CB251">
        <v>0.83493900299072266</v>
      </c>
      <c r="CC251">
        <v>9.6339111328125</v>
      </c>
      <c r="CD251">
        <v>97.435897827148438</v>
      </c>
      <c r="CE251">
        <v>8.4444446563720703</v>
      </c>
      <c r="CF251">
        <v>11.333333015441895</v>
      </c>
      <c r="CG251">
        <v>0</v>
      </c>
      <c r="CH251">
        <v>1.5555555820465088</v>
      </c>
      <c r="CI251">
        <v>11706.7158203125</v>
      </c>
      <c r="CJ251" s="48">
        <v>488</v>
      </c>
      <c r="CK251" s="25">
        <f>ABS(J251-'PO_valitsin (FI)'!$D$8)</f>
        <v>2.0999984741210938</v>
      </c>
      <c r="CR251" s="67">
        <f>ABS(Q251-'PO_valitsin (FI)'!$E$8)</f>
        <v>29.500000000000007</v>
      </c>
      <c r="EN251" s="7">
        <f>ABS(BO251-'PO_valitsin (FI)'!$F$8)</f>
        <v>2.8093305587768556</v>
      </c>
      <c r="EO251" s="7">
        <f>ABS(BP251-'PO_valitsin (FI)'!$G$8)</f>
        <v>1358.818359375</v>
      </c>
      <c r="ES251" s="7">
        <f>ABS(BT251-'PO_valitsin (FI)'!$H$8)</f>
        <v>4.5143365859985352E-3</v>
      </c>
      <c r="FI251" s="7">
        <f>ABS(CJ251-'PO_valitsin (FI)'!$J$8)</f>
        <v>1443</v>
      </c>
      <c r="FJ251" s="3">
        <f>IF($B251='PO_valitsin (FI)'!$C$8,100000,PO!CK251/PO!J$297*'PO_valitsin (FI)'!D$5)</f>
        <v>9.6114691697633911E-2</v>
      </c>
      <c r="FQ251" s="3">
        <f>IF($B251='PO_valitsin (FI)'!$C$8,100000,PO!CR251/PO!Q$297*'PO_valitsin (FI)'!E$5)</f>
        <v>0.13952377430531071</v>
      </c>
      <c r="HM251" s="3">
        <f>IF($B251='PO_valitsin (FI)'!$C$8,100000,PO!EN251/PO!BO$297*'PO_valitsin (FI)'!F$5)</f>
        <v>0.232906031493924</v>
      </c>
      <c r="HN251" s="3">
        <f>IF($B251='PO_valitsin (FI)'!$C$8,100000,PO!EO251/PO!BP$297*'PO_valitsin (FI)'!G$5)</f>
        <v>4.8061938942992009E-2</v>
      </c>
      <c r="HR251" s="3">
        <f>IF($B251='PO_valitsin (FI)'!$C$8,100000,PO!ES251/PO!BT$297*'PO_valitsin (FI)'!H$5)</f>
        <v>6.7405178123359382E-4</v>
      </c>
      <c r="IF251" s="3">
        <f>IF($B251='PO_valitsin (FI)'!$C$8,100000,PO!FG251/PO!CH$297*'PO_valitsin (FI)'!I$5)</f>
        <v>0</v>
      </c>
      <c r="IH251" s="3">
        <f>IF($B251='PO_valitsin (FI)'!$C$8,100000,PO!FI251/PO!CJ$297*'PO_valitsin (FI)'!J$5)</f>
        <v>0.14068736469106177</v>
      </c>
      <c r="II251" s="49">
        <f t="shared" si="12"/>
        <v>0.65796787781215604</v>
      </c>
      <c r="IJ251" s="13">
        <f t="shared" si="13"/>
        <v>109</v>
      </c>
      <c r="IK251" s="14">
        <f t="shared" si="15"/>
        <v>2.4900000000000038E-8</v>
      </c>
      <c r="IL251" s="68" t="str">
        <f t="shared" si="14"/>
        <v>Taipalsaari</v>
      </c>
    </row>
    <row r="252" spans="1:246" x14ac:dyDescent="0.2">
      <c r="A252">
        <v>2019</v>
      </c>
      <c r="B252" t="s">
        <v>702</v>
      </c>
      <c r="C252" t="s">
        <v>703</v>
      </c>
      <c r="D252" t="s">
        <v>424</v>
      </c>
      <c r="E252" t="s">
        <v>285</v>
      </c>
      <c r="F252" t="s">
        <v>101</v>
      </c>
      <c r="G252" t="s">
        <v>102</v>
      </c>
      <c r="H252" t="s">
        <v>103</v>
      </c>
      <c r="I252" t="s">
        <v>104</v>
      </c>
      <c r="J252">
        <v>48.099998474121094</v>
      </c>
      <c r="K252">
        <v>2437.7900390625</v>
      </c>
      <c r="L252">
        <v>185.39999389648438</v>
      </c>
      <c r="M252">
        <v>3976</v>
      </c>
      <c r="N252">
        <v>1.6000000238418579</v>
      </c>
      <c r="O252">
        <v>-1.2000000476837158</v>
      </c>
      <c r="P252">
        <v>-13</v>
      </c>
      <c r="Q252">
        <v>46.5</v>
      </c>
      <c r="R252">
        <v>13.700000000000001</v>
      </c>
      <c r="S252">
        <v>320</v>
      </c>
      <c r="T252">
        <v>0</v>
      </c>
      <c r="U252">
        <v>3012.8</v>
      </c>
      <c r="V252">
        <v>11.72</v>
      </c>
      <c r="W252">
        <v>1162</v>
      </c>
      <c r="X252">
        <v>1351</v>
      </c>
      <c r="Y252">
        <v>730</v>
      </c>
      <c r="Z252">
        <v>1173</v>
      </c>
      <c r="AA252">
        <v>676</v>
      </c>
      <c r="AB252">
        <v>1256</v>
      </c>
      <c r="AC252">
        <v>16.526315689086914</v>
      </c>
      <c r="AD252">
        <v>0</v>
      </c>
      <c r="AE252">
        <v>0</v>
      </c>
      <c r="AF252">
        <v>0</v>
      </c>
      <c r="AG252">
        <v>6.6</v>
      </c>
      <c r="AH252">
        <v>0</v>
      </c>
      <c r="AI252">
        <v>20.5</v>
      </c>
      <c r="AJ252">
        <v>1.03</v>
      </c>
      <c r="AK252">
        <v>0.45</v>
      </c>
      <c r="AL252">
        <v>1.03</v>
      </c>
      <c r="AM252">
        <v>62.5</v>
      </c>
      <c r="AN252">
        <v>281</v>
      </c>
      <c r="AO252">
        <v>51.8</v>
      </c>
      <c r="AP252">
        <v>16.899999999999999</v>
      </c>
      <c r="AQ252">
        <v>169</v>
      </c>
      <c r="AR252">
        <v>163</v>
      </c>
      <c r="AS252">
        <v>1164</v>
      </c>
      <c r="AT252">
        <v>5</v>
      </c>
      <c r="AU252">
        <v>8325</v>
      </c>
      <c r="AV252" s="48">
        <v>11627.118644067798</v>
      </c>
      <c r="AW252" s="48">
        <v>11340.713407134072</v>
      </c>
      <c r="AX252">
        <v>1</v>
      </c>
      <c r="AY252">
        <v>143.51193237304688</v>
      </c>
      <c r="AZ252">
        <v>0</v>
      </c>
      <c r="BA252">
        <v>0</v>
      </c>
      <c r="BB252">
        <v>0</v>
      </c>
      <c r="BC252">
        <v>0</v>
      </c>
      <c r="BD252">
        <v>1</v>
      </c>
      <c r="BE252">
        <v>0</v>
      </c>
      <c r="BF252">
        <v>100</v>
      </c>
      <c r="BG252">
        <v>391.30435180664063</v>
      </c>
      <c r="BH252">
        <v>12034.7822265625</v>
      </c>
      <c r="BI252">
        <v>13269.5654296875</v>
      </c>
      <c r="BJ252">
        <v>2.8923540115356445</v>
      </c>
      <c r="BK252">
        <v>-6.490382194519043</v>
      </c>
      <c r="BL252">
        <v>28</v>
      </c>
      <c r="BM252">
        <v>17.647058486938477</v>
      </c>
      <c r="BN252">
        <v>224.5</v>
      </c>
      <c r="BO252">
        <v>6.3077878952026364E-2</v>
      </c>
      <c r="BP252">
        <v>19695.05859375</v>
      </c>
      <c r="BQ252">
        <v>60.120716094970703</v>
      </c>
      <c r="BS252">
        <v>0.57847082614898682</v>
      </c>
      <c r="BT252">
        <v>5.0301812589168549E-2</v>
      </c>
      <c r="BU252">
        <v>1.7354124784469604</v>
      </c>
      <c r="BV252">
        <v>133.55131530761719</v>
      </c>
      <c r="BW252">
        <v>431.84103393554688</v>
      </c>
      <c r="BX252">
        <v>0</v>
      </c>
      <c r="BY252">
        <v>1</v>
      </c>
      <c r="BZ252">
        <v>8293.478515625</v>
      </c>
      <c r="CA252">
        <v>7521.7392578125</v>
      </c>
      <c r="CB252">
        <v>1.0060361623764038</v>
      </c>
      <c r="CC252">
        <v>9.6327972412109375</v>
      </c>
      <c r="CD252">
        <v>65</v>
      </c>
      <c r="CE252">
        <v>6.7885117530822754</v>
      </c>
      <c r="CF252">
        <v>5.2219319343566895</v>
      </c>
      <c r="CG252">
        <v>0</v>
      </c>
      <c r="CH252">
        <v>2.0887727737426758</v>
      </c>
      <c r="CI252">
        <v>12248.021484375</v>
      </c>
      <c r="CJ252" s="48">
        <v>409</v>
      </c>
      <c r="CK252" s="25">
        <f>ABS(J252-'PO_valitsin (FI)'!$D$8)</f>
        <v>3.8999977111816406</v>
      </c>
      <c r="CR252" s="67">
        <f>ABS(Q252-'PO_valitsin (FI)'!$E$8)</f>
        <v>41.300000000000011</v>
      </c>
      <c r="EN252" s="7">
        <f>ABS(BO252-'PO_valitsin (FI)'!$F$8)</f>
        <v>0.1986990451812744</v>
      </c>
      <c r="EO252" s="7">
        <f>ABS(BP252-'PO_valitsin (FI)'!$G$8)</f>
        <v>3379.337890625</v>
      </c>
      <c r="ES252" s="7">
        <f>ABS(BT252-'PO_valitsin (FI)'!$H$8)</f>
        <v>0.13786207884550095</v>
      </c>
      <c r="FI252" s="7">
        <f>ABS(CJ252-'PO_valitsin (FI)'!$J$8)</f>
        <v>1522</v>
      </c>
      <c r="FJ252" s="3">
        <f>IF($B252='PO_valitsin (FI)'!$C$8,100000,PO!CK252/PO!J$297*'PO_valitsin (FI)'!D$5)</f>
        <v>0.17849873809483832</v>
      </c>
      <c r="FQ252" s="3">
        <f>IF($B252='PO_valitsin (FI)'!$C$8,100000,PO!CR252/PO!Q$297*'PO_valitsin (FI)'!E$5)</f>
        <v>0.19533328402743499</v>
      </c>
      <c r="HM252" s="3">
        <f>IF($B252='PO_valitsin (FI)'!$C$8,100000,PO!EN252/PO!BO$297*'PO_valitsin (FI)'!F$5)</f>
        <v>1.6473036941210446E-2</v>
      </c>
      <c r="HN252" s="3">
        <f>IF($B252='PO_valitsin (FI)'!$C$8,100000,PO!EO252/PO!BP$297*'PO_valitsin (FI)'!G$5)</f>
        <v>0.11952850816768729</v>
      </c>
      <c r="HR252" s="3">
        <f>IF($B252='PO_valitsin (FI)'!$C$8,100000,PO!ES252/PO!BT$297*'PO_valitsin (FI)'!H$5)</f>
        <v>2.0584681279325022E-2</v>
      </c>
      <c r="IF252" s="3">
        <f>IF($B252='PO_valitsin (FI)'!$C$8,100000,PO!FG252/PO!CH$297*'PO_valitsin (FI)'!I$5)</f>
        <v>0</v>
      </c>
      <c r="IH252" s="3">
        <f>IF($B252='PO_valitsin (FI)'!$C$8,100000,PO!FI252/PO!CJ$297*'PO_valitsin (FI)'!J$5)</f>
        <v>0.1483895835480222</v>
      </c>
      <c r="II252" s="49">
        <f t="shared" si="12"/>
        <v>0.6788078570585182</v>
      </c>
      <c r="IJ252" s="13">
        <f t="shared" si="13"/>
        <v>116</v>
      </c>
      <c r="IK252" s="14">
        <f t="shared" si="15"/>
        <v>2.5000000000000039E-8</v>
      </c>
      <c r="IL252" s="68" t="str">
        <f t="shared" si="14"/>
        <v>Taivalkoski</v>
      </c>
    </row>
    <row r="253" spans="1:246" x14ac:dyDescent="0.2">
      <c r="A253">
        <v>2019</v>
      </c>
      <c r="B253" t="s">
        <v>704</v>
      </c>
      <c r="C253" t="s">
        <v>705</v>
      </c>
      <c r="D253" t="s">
        <v>420</v>
      </c>
      <c r="E253" t="s">
        <v>421</v>
      </c>
      <c r="F253" t="s">
        <v>125</v>
      </c>
      <c r="G253" t="s">
        <v>126</v>
      </c>
      <c r="H253" t="s">
        <v>103</v>
      </c>
      <c r="I253" t="s">
        <v>104</v>
      </c>
      <c r="J253">
        <v>50.799999237060547</v>
      </c>
      <c r="K253">
        <v>140.27999877929688</v>
      </c>
      <c r="L253">
        <v>149.19999694824219</v>
      </c>
      <c r="M253">
        <v>1639</v>
      </c>
      <c r="N253">
        <v>11.699999809265137</v>
      </c>
      <c r="O253">
        <v>-1.3999999761581421</v>
      </c>
      <c r="P253">
        <v>-15</v>
      </c>
      <c r="Q253">
        <v>38.1</v>
      </c>
      <c r="R253">
        <v>7</v>
      </c>
      <c r="S253">
        <v>69</v>
      </c>
      <c r="T253">
        <v>0</v>
      </c>
      <c r="U253">
        <v>4007.3</v>
      </c>
      <c r="V253">
        <v>12.51</v>
      </c>
      <c r="W253">
        <v>1029</v>
      </c>
      <c r="X253">
        <v>400</v>
      </c>
      <c r="Y253">
        <v>686</v>
      </c>
      <c r="Z253">
        <v>408</v>
      </c>
      <c r="AA253">
        <v>776</v>
      </c>
      <c r="AB253">
        <v>0</v>
      </c>
      <c r="AC253">
        <v>11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20.75</v>
      </c>
      <c r="AJ253">
        <v>1.1499999999999999</v>
      </c>
      <c r="AK253">
        <v>0.65</v>
      </c>
      <c r="AL253">
        <v>1.35</v>
      </c>
      <c r="AM253">
        <v>76.3</v>
      </c>
      <c r="AN253">
        <v>285.10000000000002</v>
      </c>
      <c r="AO253">
        <v>43.1</v>
      </c>
      <c r="AP253">
        <v>21.5</v>
      </c>
      <c r="AQ253">
        <v>92</v>
      </c>
      <c r="AR253">
        <v>76</v>
      </c>
      <c r="AS253">
        <v>595</v>
      </c>
      <c r="AT253">
        <v>4.3330000000000002</v>
      </c>
      <c r="AU253">
        <v>7889</v>
      </c>
      <c r="AV253" s="48">
        <v>12608.414239482201</v>
      </c>
      <c r="AW253" s="48">
        <v>12092.409240924093</v>
      </c>
      <c r="AX253">
        <v>0</v>
      </c>
      <c r="AY253">
        <v>38.078006744384766</v>
      </c>
      <c r="AZ253">
        <v>0</v>
      </c>
      <c r="BA253">
        <v>1</v>
      </c>
      <c r="BB253">
        <v>0</v>
      </c>
      <c r="BC253">
        <v>0</v>
      </c>
      <c r="BD253">
        <v>1</v>
      </c>
      <c r="BE253">
        <v>100</v>
      </c>
      <c r="BF253">
        <v>100</v>
      </c>
      <c r="BG253">
        <v>775</v>
      </c>
      <c r="BH253">
        <v>11615.333984375</v>
      </c>
      <c r="BI253">
        <v>12712.9755859375</v>
      </c>
      <c r="BJ253">
        <v>3.7242221832275391</v>
      </c>
      <c r="BK253">
        <v>-8.8628721237182617</v>
      </c>
      <c r="BL253">
        <v>31.25</v>
      </c>
      <c r="BM253">
        <v>0</v>
      </c>
      <c r="BN253">
        <v>152</v>
      </c>
      <c r="BO253">
        <v>1.303418755531311</v>
      </c>
      <c r="BP253">
        <v>24018.1640625</v>
      </c>
      <c r="BQ253">
        <v>38.2247314453125</v>
      </c>
      <c r="BS253">
        <v>0.67358148097991943</v>
      </c>
      <c r="BT253">
        <v>0.79316657781600952</v>
      </c>
      <c r="BU253">
        <v>4.6979866027832031</v>
      </c>
      <c r="BV253">
        <v>86.028068542480469</v>
      </c>
      <c r="BW253">
        <v>186.69920349121094</v>
      </c>
      <c r="BX253">
        <v>0</v>
      </c>
      <c r="BY253">
        <v>0</v>
      </c>
      <c r="BZ253">
        <v>9700</v>
      </c>
      <c r="CA253">
        <v>8862.5</v>
      </c>
      <c r="CB253">
        <v>1.0982306003570557</v>
      </c>
      <c r="CC253">
        <v>8.7248325347900391</v>
      </c>
      <c r="CD253">
        <v>50</v>
      </c>
      <c r="CE253">
        <v>6.2937064170837402</v>
      </c>
      <c r="CF253">
        <v>4.8951048851013184</v>
      </c>
      <c r="CG253">
        <v>0</v>
      </c>
      <c r="CH253">
        <v>2.0979020595550537</v>
      </c>
      <c r="CI253">
        <v>14368.2734375</v>
      </c>
      <c r="CJ253" s="48">
        <v>152</v>
      </c>
      <c r="CK253" s="25">
        <f>ABS(J253-'PO_valitsin (FI)'!$D$8)</f>
        <v>6.5999984741210938</v>
      </c>
      <c r="CR253" s="67">
        <f>ABS(Q253-'PO_valitsin (FI)'!$E$8)</f>
        <v>49.70000000000001</v>
      </c>
      <c r="EN253" s="7">
        <f>ABS(BO253-'PO_valitsin (FI)'!$F$8)</f>
        <v>1.0416418313980103</v>
      </c>
      <c r="EO253" s="7">
        <f>ABS(BP253-'PO_valitsin (FI)'!$G$8)</f>
        <v>943.767578125</v>
      </c>
      <c r="ES253" s="7">
        <f>ABS(BT253-'PO_valitsin (FI)'!$H$8)</f>
        <v>0.60500268638134003</v>
      </c>
      <c r="FI253" s="7">
        <f>ABS(CJ253-'PO_valitsin (FI)'!$J$8)</f>
        <v>1779</v>
      </c>
      <c r="FJ253" s="3">
        <f>IF($B253='PO_valitsin (FI)'!$C$8,100000,PO!CK253/PO!J$297*'PO_valitsin (FI)'!D$5)</f>
        <v>0.30207489498795881</v>
      </c>
      <c r="FQ253" s="3">
        <f>IF($B253='PO_valitsin (FI)'!$C$8,100000,PO!CR253/PO!Q$297*'PO_valitsin (FI)'!E$5)</f>
        <v>0.23506208755843871</v>
      </c>
      <c r="HM253" s="3">
        <f>IF($B253='PO_valitsin (FI)'!$C$8,100000,PO!EN253/PO!BO$297*'PO_valitsin (FI)'!F$5)</f>
        <v>8.6356753010439768E-2</v>
      </c>
      <c r="HN253" s="3">
        <f>IF($B253='PO_valitsin (FI)'!$C$8,100000,PO!EO253/PO!BP$297*'PO_valitsin (FI)'!G$5)</f>
        <v>3.3381429830755732E-2</v>
      </c>
      <c r="HR253" s="3">
        <f>IF($B253='PO_valitsin (FI)'!$C$8,100000,PO!ES253/PO!BT$297*'PO_valitsin (FI)'!H$5)</f>
        <v>9.033512026357883E-2</v>
      </c>
      <c r="IF253" s="3">
        <f>IF($B253='PO_valitsin (FI)'!$C$8,100000,PO!FG253/PO!CH$297*'PO_valitsin (FI)'!I$5)</f>
        <v>0</v>
      </c>
      <c r="IH253" s="3">
        <f>IF($B253='PO_valitsin (FI)'!$C$8,100000,PO!FI253/PO!CJ$297*'PO_valitsin (FI)'!J$5)</f>
        <v>0.17344616894345039</v>
      </c>
      <c r="II253" s="49">
        <f t="shared" si="12"/>
        <v>0.92065647969462228</v>
      </c>
      <c r="IJ253" s="13">
        <f t="shared" si="13"/>
        <v>173</v>
      </c>
      <c r="IK253" s="14">
        <f t="shared" si="15"/>
        <v>2.5100000000000039E-8</v>
      </c>
      <c r="IL253" s="68" t="str">
        <f t="shared" si="14"/>
        <v>Taivassalo</v>
      </c>
    </row>
    <row r="254" spans="1:246" x14ac:dyDescent="0.2">
      <c r="A254">
        <v>2019</v>
      </c>
      <c r="B254" t="s">
        <v>706</v>
      </c>
      <c r="C254" t="s">
        <v>707</v>
      </c>
      <c r="D254" t="s">
        <v>155</v>
      </c>
      <c r="E254" t="s">
        <v>157</v>
      </c>
      <c r="F254" t="s">
        <v>158</v>
      </c>
      <c r="G254" t="s">
        <v>159</v>
      </c>
      <c r="H254" t="s">
        <v>103</v>
      </c>
      <c r="I254" t="s">
        <v>104</v>
      </c>
      <c r="J254">
        <v>46.799999237060547</v>
      </c>
      <c r="K254">
        <v>640.530029296875</v>
      </c>
      <c r="L254">
        <v>136.60000610351563</v>
      </c>
      <c r="M254">
        <v>6015</v>
      </c>
      <c r="N254">
        <v>9.3999996185302734</v>
      </c>
      <c r="O254">
        <v>-1.1000000238418579</v>
      </c>
      <c r="P254">
        <v>-42</v>
      </c>
      <c r="Q254">
        <v>53</v>
      </c>
      <c r="R254">
        <v>7.7</v>
      </c>
      <c r="S254">
        <v>229</v>
      </c>
      <c r="T254">
        <v>0</v>
      </c>
      <c r="U254">
        <v>3619.5</v>
      </c>
      <c r="V254">
        <v>12.98</v>
      </c>
      <c r="W254">
        <v>1027</v>
      </c>
      <c r="X254">
        <v>829</v>
      </c>
      <c r="Y254">
        <v>973</v>
      </c>
      <c r="Z254">
        <v>823</v>
      </c>
      <c r="AA254">
        <v>571</v>
      </c>
      <c r="AB254">
        <v>997</v>
      </c>
      <c r="AC254">
        <v>13.027972221374512</v>
      </c>
      <c r="AD254">
        <v>0</v>
      </c>
      <c r="AE254">
        <v>0</v>
      </c>
      <c r="AF254">
        <v>2.5</v>
      </c>
      <c r="AG254">
        <v>6.9</v>
      </c>
      <c r="AH254">
        <v>0</v>
      </c>
      <c r="AI254">
        <v>20.25</v>
      </c>
      <c r="AJ254">
        <v>0.93</v>
      </c>
      <c r="AK254">
        <v>0.42</v>
      </c>
      <c r="AL254">
        <v>1.02</v>
      </c>
      <c r="AM254">
        <v>78.599999999999994</v>
      </c>
      <c r="AN254">
        <v>331.5</v>
      </c>
      <c r="AO254">
        <v>44.1</v>
      </c>
      <c r="AP254">
        <v>27.4</v>
      </c>
      <c r="AQ254">
        <v>121</v>
      </c>
      <c r="AR254">
        <v>78</v>
      </c>
      <c r="AS254">
        <v>387</v>
      </c>
      <c r="AT254">
        <v>2.6669999999999998</v>
      </c>
      <c r="AU254">
        <v>7868</v>
      </c>
      <c r="AV254" s="48">
        <v>9928.6280729579703</v>
      </c>
      <c r="AW254" s="48">
        <v>10011.595691797846</v>
      </c>
      <c r="AX254">
        <v>1</v>
      </c>
      <c r="AY254">
        <v>76.841964721679688</v>
      </c>
      <c r="AZ254">
        <v>0</v>
      </c>
      <c r="BA254">
        <v>0</v>
      </c>
      <c r="BB254">
        <v>0</v>
      </c>
      <c r="BC254">
        <v>0</v>
      </c>
      <c r="BD254">
        <v>1</v>
      </c>
      <c r="BE254">
        <v>84.274192810058594</v>
      </c>
      <c r="BF254">
        <v>97.637794494628906</v>
      </c>
      <c r="BG254">
        <v>284.78964233398438</v>
      </c>
      <c r="BH254">
        <v>11936.23046875</v>
      </c>
      <c r="BI254">
        <v>13167.3212890625</v>
      </c>
      <c r="BJ254">
        <v>4.0378055572509766</v>
      </c>
      <c r="BK254">
        <v>-17.089458465576172</v>
      </c>
      <c r="BL254">
        <v>27.810651779174805</v>
      </c>
      <c r="BM254">
        <v>44.680850982666016</v>
      </c>
      <c r="BN254">
        <v>121.19999694824219</v>
      </c>
      <c r="BO254">
        <v>-3.5483026027679445</v>
      </c>
      <c r="BP254">
        <v>23099.482421875</v>
      </c>
      <c r="BQ254">
        <v>35.139057159423828</v>
      </c>
      <c r="BS254">
        <v>0.69243556261062622</v>
      </c>
      <c r="BT254">
        <v>0.19950124621391296</v>
      </c>
      <c r="BU254">
        <v>1.6458852291107178</v>
      </c>
      <c r="BV254">
        <v>74.147964477539063</v>
      </c>
      <c r="BW254">
        <v>280.46551513671875</v>
      </c>
      <c r="BX254">
        <v>0</v>
      </c>
      <c r="BY254">
        <v>0</v>
      </c>
      <c r="BZ254">
        <v>10349.5146484375</v>
      </c>
      <c r="CA254">
        <v>9381.876953125</v>
      </c>
      <c r="CB254">
        <v>1.1305071115493774</v>
      </c>
      <c r="CC254">
        <v>9.5926847457885742</v>
      </c>
      <c r="CD254">
        <v>42.647060394287109</v>
      </c>
      <c r="CE254">
        <v>5.0259966850280762</v>
      </c>
      <c r="CF254">
        <v>19.757366180419922</v>
      </c>
      <c r="CG254">
        <v>0</v>
      </c>
      <c r="CH254">
        <v>0.69324088096618652</v>
      </c>
      <c r="CI254">
        <v>10353.5107421875</v>
      </c>
      <c r="CJ254" s="48">
        <v>606</v>
      </c>
      <c r="CK254" s="25">
        <f>ABS(J254-'PO_valitsin (FI)'!$D$8)</f>
        <v>2.5999984741210938</v>
      </c>
      <c r="CR254" s="67">
        <f>ABS(Q254-'PO_valitsin (FI)'!$E$8)</f>
        <v>34.800000000000011</v>
      </c>
      <c r="EN254" s="7">
        <f>ABS(BO254-'PO_valitsin (FI)'!$F$8)</f>
        <v>3.8100795269012453</v>
      </c>
      <c r="EO254" s="7">
        <f>ABS(BP254-'PO_valitsin (FI)'!$G$8)</f>
        <v>25.0859375</v>
      </c>
      <c r="ES254" s="7">
        <f>ABS(BT254-'PO_valitsin (FI)'!$H$8)</f>
        <v>1.1337354779243469E-2</v>
      </c>
      <c r="FI254" s="7">
        <f>ABS(CJ254-'PO_valitsin (FI)'!$J$8)</f>
        <v>1325</v>
      </c>
      <c r="FJ254" s="3">
        <f>IF($B254='PO_valitsin (FI)'!$C$8,100000,PO!CK254/PO!J$297*'PO_valitsin (FI)'!D$5)</f>
        <v>0.11899915872989222</v>
      </c>
      <c r="FQ254" s="3">
        <f>IF($B254='PO_valitsin (FI)'!$C$8,100000,PO!CR254/PO!Q$297*'PO_valitsin (FI)'!E$5)</f>
        <v>0.16459075748558685</v>
      </c>
      <c r="HM254" s="3">
        <f>IF($B254='PO_valitsin (FI)'!$C$8,100000,PO!EN254/PO!BO$297*'PO_valitsin (FI)'!F$5)</f>
        <v>0.31587258377781441</v>
      </c>
      <c r="HN254" s="3">
        <f>IF($B254='PO_valitsin (FI)'!$C$8,100000,PO!EO254/PO!BP$297*'PO_valitsin (FI)'!G$5)</f>
        <v>8.8729945995671977E-4</v>
      </c>
      <c r="HR254" s="3">
        <f>IF($B254='PO_valitsin (FI)'!$C$8,100000,PO!ES254/PO!BT$297*'PO_valitsin (FI)'!H$5)</f>
        <v>1.6928210907286431E-3</v>
      </c>
      <c r="IF254" s="3">
        <f>IF($B254='PO_valitsin (FI)'!$C$8,100000,PO!FG254/PO!CH$297*'PO_valitsin (FI)'!I$5)</f>
        <v>0</v>
      </c>
      <c r="IH254" s="3">
        <f>IF($B254='PO_valitsin (FI)'!$C$8,100000,PO!FI254/PO!CJ$297*'PO_valitsin (FI)'!J$5)</f>
        <v>0.12918278462623481</v>
      </c>
      <c r="II254" s="49">
        <f t="shared" si="12"/>
        <v>0.73122543037021359</v>
      </c>
      <c r="IJ254" s="13">
        <f t="shared" si="13"/>
        <v>130</v>
      </c>
      <c r="IK254" s="14">
        <f t="shared" si="15"/>
        <v>2.520000000000004E-8</v>
      </c>
      <c r="IL254" s="68" t="str">
        <f t="shared" si="14"/>
        <v>Tammela</v>
      </c>
    </row>
    <row r="255" spans="1:246" x14ac:dyDescent="0.2">
      <c r="A255">
        <v>2019</v>
      </c>
      <c r="B255" t="s">
        <v>232</v>
      </c>
      <c r="C255" t="s">
        <v>708</v>
      </c>
      <c r="D255" t="s">
        <v>232</v>
      </c>
      <c r="E255" t="s">
        <v>233</v>
      </c>
      <c r="F255" t="s">
        <v>87</v>
      </c>
      <c r="G255" t="s">
        <v>88</v>
      </c>
      <c r="H255" t="s">
        <v>143</v>
      </c>
      <c r="I255" t="s">
        <v>144</v>
      </c>
      <c r="J255">
        <v>40.900001525878906</v>
      </c>
      <c r="K255">
        <v>524.95001220703125</v>
      </c>
      <c r="L255">
        <v>123.30000305175781</v>
      </c>
      <c r="M255">
        <v>238140</v>
      </c>
      <c r="N255">
        <v>453.60000610351563</v>
      </c>
      <c r="O255">
        <v>1.2000000476837158</v>
      </c>
      <c r="P255">
        <v>1917</v>
      </c>
      <c r="Q255">
        <v>98.7</v>
      </c>
      <c r="R255">
        <v>11.100000000000001</v>
      </c>
      <c r="S255">
        <v>220</v>
      </c>
      <c r="T255">
        <v>1</v>
      </c>
      <c r="U255">
        <v>4092.4</v>
      </c>
      <c r="V255">
        <v>13.28</v>
      </c>
      <c r="W255">
        <v>428</v>
      </c>
      <c r="X255">
        <v>36</v>
      </c>
      <c r="Y255">
        <v>455</v>
      </c>
      <c r="Z255">
        <v>76</v>
      </c>
      <c r="AA255">
        <v>488</v>
      </c>
      <c r="AB255">
        <v>2416</v>
      </c>
      <c r="AC255">
        <v>18.843317031860352</v>
      </c>
      <c r="AD255">
        <v>0.6</v>
      </c>
      <c r="AE255">
        <v>1.2</v>
      </c>
      <c r="AF255">
        <v>2.1</v>
      </c>
      <c r="AG255">
        <v>3.6</v>
      </c>
      <c r="AH255">
        <v>0</v>
      </c>
      <c r="AI255">
        <v>19.75</v>
      </c>
      <c r="AJ255">
        <v>1.25</v>
      </c>
      <c r="AK255">
        <v>0.65</v>
      </c>
      <c r="AL255">
        <v>1.1000000000000001</v>
      </c>
      <c r="AM255">
        <v>65.599999999999994</v>
      </c>
      <c r="AN255">
        <v>428.3</v>
      </c>
      <c r="AO255">
        <v>41.6</v>
      </c>
      <c r="AP255">
        <v>37.799999999999997</v>
      </c>
      <c r="AQ255">
        <v>45</v>
      </c>
      <c r="AR255">
        <v>8</v>
      </c>
      <c r="AS255">
        <v>113</v>
      </c>
      <c r="AT255">
        <v>4.5</v>
      </c>
      <c r="AU255">
        <v>4981</v>
      </c>
      <c r="AV255" s="48">
        <v>8933.0301151713356</v>
      </c>
      <c r="AW255" s="48">
        <v>8969.1763796055911</v>
      </c>
      <c r="AX255">
        <v>1</v>
      </c>
      <c r="AY255">
        <v>0</v>
      </c>
      <c r="AZ255">
        <v>0</v>
      </c>
      <c r="BA255">
        <v>0</v>
      </c>
      <c r="BB255">
        <v>1</v>
      </c>
      <c r="BC255">
        <v>0</v>
      </c>
      <c r="BD255">
        <v>0</v>
      </c>
      <c r="BE255">
        <v>99.109931945800781</v>
      </c>
      <c r="BF255">
        <v>82.089256286621094</v>
      </c>
      <c r="BG255">
        <v>1351.8248291015625</v>
      </c>
      <c r="BH255">
        <v>11360.484375</v>
      </c>
      <c r="BI255">
        <v>14547.7080078125</v>
      </c>
      <c r="BJ255">
        <v>3.5852186679840088</v>
      </c>
      <c r="BK255">
        <v>-3.0491440296173096</v>
      </c>
      <c r="BL255">
        <v>25.955265045166016</v>
      </c>
      <c r="BM255">
        <v>-4.8408198356628418</v>
      </c>
      <c r="BN255">
        <v>648.20001220703125</v>
      </c>
      <c r="BO255">
        <v>3.1976711273193361</v>
      </c>
      <c r="BP255">
        <v>24261.8046875</v>
      </c>
      <c r="BQ255">
        <v>23.656375885009766</v>
      </c>
      <c r="BS255">
        <v>0.42970520257949829</v>
      </c>
      <c r="BT255">
        <v>0.53078019618988037</v>
      </c>
      <c r="BU255">
        <v>7.9768204689025879</v>
      </c>
      <c r="BV255">
        <v>254.87948608398438</v>
      </c>
      <c r="BW255">
        <v>1004.2285766601563</v>
      </c>
      <c r="BX255">
        <v>1</v>
      </c>
      <c r="BY255">
        <v>12</v>
      </c>
      <c r="BZ255">
        <v>9543.2958984375</v>
      </c>
      <c r="CA255">
        <v>7452.47802734375</v>
      </c>
      <c r="CB255">
        <v>0.9162677526473999</v>
      </c>
      <c r="CC255">
        <v>7.0093221664428711</v>
      </c>
      <c r="CD255">
        <v>55.499542236328125</v>
      </c>
      <c r="CE255">
        <v>6.9254732131958008</v>
      </c>
      <c r="CF255">
        <v>11.310807228088379</v>
      </c>
      <c r="CG255">
        <v>0.67098009586334229</v>
      </c>
      <c r="CH255">
        <v>1.7972681522369385</v>
      </c>
      <c r="CI255">
        <v>8721.40234375</v>
      </c>
      <c r="CJ255" s="48">
        <v>17936</v>
      </c>
      <c r="CK255" s="25">
        <f>ABS(J255-'PO_valitsin (FI)'!$D$8)</f>
        <v>3.2999992370605469</v>
      </c>
      <c r="CR255" s="67">
        <f>ABS(Q255-'PO_valitsin (FI)'!$E$8)</f>
        <v>10.899999999999991</v>
      </c>
      <c r="EN255" s="7">
        <f>ABS(BO255-'PO_valitsin (FI)'!$F$8)</f>
        <v>2.9358942031860353</v>
      </c>
      <c r="EO255" s="7">
        <f>ABS(BP255-'PO_valitsin (FI)'!$G$8)</f>
        <v>1187.408203125</v>
      </c>
      <c r="ES255" s="7">
        <f>ABS(BT255-'PO_valitsin (FI)'!$H$8)</f>
        <v>0.34261630475521088</v>
      </c>
      <c r="FI255" s="7">
        <f>ABS(CJ255-'PO_valitsin (FI)'!$J$8)</f>
        <v>16005</v>
      </c>
      <c r="FJ255" s="3">
        <f>IF($B255='PO_valitsin (FI)'!$C$8,100000,PO!CK255/PO!J$297*'PO_valitsin (FI)'!D$5)</f>
        <v>0.1510374474939794</v>
      </c>
      <c r="FQ255" s="3">
        <f>IF($B255='PO_valitsin (FI)'!$C$8,100000,PO!CR255/PO!Q$297*'PO_valitsin (FI)'!E$5)</f>
        <v>5.1552852200945264E-2</v>
      </c>
      <c r="HM255" s="3">
        <f>IF($B255='PO_valitsin (FI)'!$C$8,100000,PO!EN255/PO!BO$297*'PO_valitsin (FI)'!F$5)</f>
        <v>0.24339872202429161</v>
      </c>
      <c r="HN255" s="3">
        <f>IF($B255='PO_valitsin (FI)'!$C$8,100000,PO!EO255/PO!BP$297*'PO_valitsin (FI)'!G$5)</f>
        <v>4.1999094408211431E-2</v>
      </c>
      <c r="HR255" s="3">
        <f>IF($B255='PO_valitsin (FI)'!$C$8,100000,PO!ES255/PO!BT$297*'PO_valitsin (FI)'!H$5)</f>
        <v>5.1157268870070174E-2</v>
      </c>
      <c r="IF255" s="3">
        <f>IF($B255='PO_valitsin (FI)'!$C$8,100000,PO!FG255/PO!CH$297*'PO_valitsin (FI)'!I$5)</f>
        <v>0</v>
      </c>
      <c r="IH255" s="3">
        <f>IF($B255='PO_valitsin (FI)'!$C$8,100000,PO!FI255/PO!CJ$297*'PO_valitsin (FI)'!J$5)</f>
        <v>1.5604305418436895</v>
      </c>
      <c r="II255" s="49">
        <f t="shared" si="12"/>
        <v>2.0995759521411874</v>
      </c>
      <c r="IJ255" s="13">
        <f t="shared" si="13"/>
        <v>261</v>
      </c>
      <c r="IK255" s="14">
        <f t="shared" si="15"/>
        <v>2.5300000000000041E-8</v>
      </c>
      <c r="IL255" s="68" t="str">
        <f t="shared" si="14"/>
        <v>Tampere</v>
      </c>
    </row>
    <row r="256" spans="1:246" x14ac:dyDescent="0.2">
      <c r="A256">
        <v>2019</v>
      </c>
      <c r="B256" t="s">
        <v>709</v>
      </c>
      <c r="C256" t="s">
        <v>710</v>
      </c>
      <c r="D256" t="s">
        <v>627</v>
      </c>
      <c r="E256" t="s">
        <v>628</v>
      </c>
      <c r="F256" t="s">
        <v>242</v>
      </c>
      <c r="G256" t="s">
        <v>243</v>
      </c>
      <c r="H256" t="s">
        <v>103</v>
      </c>
      <c r="I256" t="s">
        <v>104</v>
      </c>
      <c r="J256">
        <v>54.099998474121094</v>
      </c>
      <c r="K256">
        <v>347.75</v>
      </c>
      <c r="L256">
        <v>190.69999694824219</v>
      </c>
      <c r="M256">
        <v>1520</v>
      </c>
      <c r="N256">
        <v>4.4000000953674316</v>
      </c>
      <c r="O256">
        <v>-3</v>
      </c>
      <c r="P256">
        <v>-20</v>
      </c>
      <c r="Q256">
        <v>35.5</v>
      </c>
      <c r="R256">
        <v>11.8</v>
      </c>
      <c r="S256">
        <v>142</v>
      </c>
      <c r="T256">
        <v>0</v>
      </c>
      <c r="U256">
        <v>2897.4</v>
      </c>
      <c r="V256">
        <v>12.35</v>
      </c>
      <c r="W256">
        <v>348</v>
      </c>
      <c r="X256">
        <v>1565</v>
      </c>
      <c r="Y256">
        <v>783</v>
      </c>
      <c r="Z256">
        <v>1316</v>
      </c>
      <c r="AA256">
        <v>696</v>
      </c>
      <c r="AB256">
        <v>1582</v>
      </c>
      <c r="AC256">
        <v>8.625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20.75</v>
      </c>
      <c r="AJ256">
        <v>0.93</v>
      </c>
      <c r="AK256">
        <v>0.48</v>
      </c>
      <c r="AL256">
        <v>1</v>
      </c>
      <c r="AM256">
        <v>70</v>
      </c>
      <c r="AN256">
        <v>270.60000000000002</v>
      </c>
      <c r="AO256">
        <v>47.2</v>
      </c>
      <c r="AP256">
        <v>17.899999999999999</v>
      </c>
      <c r="AQ256">
        <v>98</v>
      </c>
      <c r="AR256">
        <v>76</v>
      </c>
      <c r="AS256">
        <v>910</v>
      </c>
      <c r="AT256">
        <v>1.5</v>
      </c>
      <c r="AU256">
        <v>14083</v>
      </c>
      <c r="AV256" s="48">
        <v>15639.534883720929</v>
      </c>
      <c r="AW256" s="48">
        <v>15733.333333333334</v>
      </c>
      <c r="AX256">
        <v>0</v>
      </c>
      <c r="AY256">
        <v>47.940803527832031</v>
      </c>
      <c r="AZ256">
        <v>0</v>
      </c>
      <c r="BA256">
        <v>1</v>
      </c>
      <c r="BB256">
        <v>0</v>
      </c>
      <c r="BC256">
        <v>0</v>
      </c>
      <c r="BD256">
        <v>1</v>
      </c>
      <c r="BE256">
        <v>100</v>
      </c>
      <c r="BF256">
        <v>100</v>
      </c>
      <c r="BG256">
        <v>360</v>
      </c>
      <c r="BH256">
        <v>13028.5712890625</v>
      </c>
      <c r="BI256">
        <v>14600</v>
      </c>
      <c r="BJ256">
        <v>2.3026316165924072</v>
      </c>
      <c r="BK256">
        <v>29.524093627929688</v>
      </c>
      <c r="BL256">
        <v>19.354839324951172</v>
      </c>
      <c r="BM256">
        <v>-64.705879211425781</v>
      </c>
      <c r="BN256">
        <v>92</v>
      </c>
      <c r="BO256">
        <v>-5.3661910057067868</v>
      </c>
      <c r="BP256">
        <v>20183.599609375</v>
      </c>
      <c r="BQ256">
        <v>60.043025970458984</v>
      </c>
      <c r="BS256">
        <v>0.62960523366928101</v>
      </c>
      <c r="BT256">
        <v>6.5789476037025452E-2</v>
      </c>
      <c r="BU256">
        <v>1.5789474248886108</v>
      </c>
      <c r="BV256">
        <v>119.73683929443359</v>
      </c>
      <c r="BW256">
        <v>342.76315307617188</v>
      </c>
      <c r="BX256">
        <v>0</v>
      </c>
      <c r="BY256">
        <v>0</v>
      </c>
      <c r="BZ256">
        <v>10220</v>
      </c>
      <c r="CA256">
        <v>9120</v>
      </c>
      <c r="CB256">
        <v>0.39473685622215271</v>
      </c>
      <c r="CC256">
        <v>5.1315789222717285</v>
      </c>
      <c r="CD256">
        <v>133.33332824707031</v>
      </c>
      <c r="CE256">
        <v>10.256410598754883</v>
      </c>
      <c r="CF256">
        <v>14.102563858032227</v>
      </c>
      <c r="CG256">
        <v>0</v>
      </c>
      <c r="CH256">
        <v>3.846153736114502</v>
      </c>
      <c r="CI256">
        <v>16004.0224609375</v>
      </c>
      <c r="CJ256" s="48">
        <v>86</v>
      </c>
      <c r="CK256" s="25">
        <f>ABS(J256-'PO_valitsin (FI)'!$D$8)</f>
        <v>9.8999977111816406</v>
      </c>
      <c r="CR256" s="67">
        <f>ABS(Q256-'PO_valitsin (FI)'!$E$8)</f>
        <v>52.300000000000011</v>
      </c>
      <c r="EN256" s="7">
        <f>ABS(BO256-'PO_valitsin (FI)'!$F$8)</f>
        <v>5.6279679298400875</v>
      </c>
      <c r="EO256" s="7">
        <f>ABS(BP256-'PO_valitsin (FI)'!$G$8)</f>
        <v>2890.796875</v>
      </c>
      <c r="ES256" s="7">
        <f>ABS(BT256-'PO_valitsin (FI)'!$H$8)</f>
        <v>0.12237441539764404</v>
      </c>
      <c r="FI256" s="7">
        <f>ABS(CJ256-'PO_valitsin (FI)'!$J$8)</f>
        <v>1845</v>
      </c>
      <c r="FJ256" s="3">
        <f>IF($B256='PO_valitsin (FI)'!$C$8,100000,PO!CK256/PO!J$297*'PO_valitsin (FI)'!D$5)</f>
        <v>0.45311234248193821</v>
      </c>
      <c r="FQ256" s="3">
        <f>IF($B256='PO_valitsin (FI)'!$C$8,100000,PO!CR256/PO!Q$297*'PO_valitsin (FI)'!E$5)</f>
        <v>0.24735909817517793</v>
      </c>
      <c r="HM256" s="3">
        <f>IF($B256='PO_valitsin (FI)'!$C$8,100000,PO!EN256/PO!BO$297*'PO_valitsin (FI)'!F$5)</f>
        <v>0.46658363922999113</v>
      </c>
      <c r="HN256" s="3">
        <f>IF($B256='PO_valitsin (FI)'!$C$8,100000,PO!EO256/PO!BP$297*'PO_valitsin (FI)'!G$5)</f>
        <v>0.10224862060794312</v>
      </c>
      <c r="HR256" s="3">
        <f>IF($B256='PO_valitsin (FI)'!$C$8,100000,PO!ES256/PO!BT$297*'PO_valitsin (FI)'!H$5)</f>
        <v>1.827216272088323E-2</v>
      </c>
      <c r="IF256" s="3">
        <f>IF($B256='PO_valitsin (FI)'!$C$8,100000,PO!FG256/PO!CH$297*'PO_valitsin (FI)'!I$5)</f>
        <v>0</v>
      </c>
      <c r="IH256" s="3">
        <f>IF($B256='PO_valitsin (FI)'!$C$8,100000,PO!FI256/PO!CJ$297*'PO_valitsin (FI)'!J$5)</f>
        <v>0.17988093406445529</v>
      </c>
      <c r="II256" s="49">
        <f t="shared" si="12"/>
        <v>1.4674568226803892</v>
      </c>
      <c r="IJ256" s="13">
        <f t="shared" si="13"/>
        <v>247</v>
      </c>
      <c r="IK256" s="14">
        <f t="shared" si="15"/>
        <v>2.5400000000000042E-8</v>
      </c>
      <c r="IL256" s="68" t="str">
        <f t="shared" si="14"/>
        <v>Tervo</v>
      </c>
    </row>
    <row r="257" spans="1:246" x14ac:dyDescent="0.2">
      <c r="A257">
        <v>2019</v>
      </c>
      <c r="B257" t="s">
        <v>711</v>
      </c>
      <c r="C257" t="s">
        <v>712</v>
      </c>
      <c r="D257" t="s">
        <v>346</v>
      </c>
      <c r="E257" t="s">
        <v>347</v>
      </c>
      <c r="F257" t="s">
        <v>137</v>
      </c>
      <c r="G257" t="s">
        <v>138</v>
      </c>
      <c r="H257" t="s">
        <v>103</v>
      </c>
      <c r="I257" t="s">
        <v>104</v>
      </c>
      <c r="J257">
        <v>47.5</v>
      </c>
      <c r="K257">
        <v>1559.72998046875</v>
      </c>
      <c r="L257">
        <v>181.39999389648438</v>
      </c>
      <c r="M257">
        <v>3001</v>
      </c>
      <c r="N257">
        <v>1.8999999761581421</v>
      </c>
      <c r="O257">
        <v>-2</v>
      </c>
      <c r="P257">
        <v>-33</v>
      </c>
      <c r="Q257">
        <v>40.900000000000006</v>
      </c>
      <c r="R257">
        <v>13.700000000000001</v>
      </c>
      <c r="S257">
        <v>322</v>
      </c>
      <c r="T257">
        <v>0</v>
      </c>
      <c r="U257">
        <v>3741.8</v>
      </c>
      <c r="V257">
        <v>11.36</v>
      </c>
      <c r="W257">
        <v>0</v>
      </c>
      <c r="X257">
        <v>241</v>
      </c>
      <c r="Y257">
        <v>207</v>
      </c>
      <c r="Z257">
        <v>957</v>
      </c>
      <c r="AA257">
        <v>712</v>
      </c>
      <c r="AB257">
        <v>2036</v>
      </c>
      <c r="AC257">
        <v>14.018518447875977</v>
      </c>
      <c r="AD257">
        <v>0</v>
      </c>
      <c r="AE257">
        <v>0</v>
      </c>
      <c r="AF257">
        <v>0</v>
      </c>
      <c r="AG257">
        <v>6.7</v>
      </c>
      <c r="AH257">
        <v>0</v>
      </c>
      <c r="AI257">
        <v>19.5</v>
      </c>
      <c r="AJ257">
        <v>0.95</v>
      </c>
      <c r="AK257">
        <v>0.5</v>
      </c>
      <c r="AL257">
        <v>1</v>
      </c>
      <c r="AM257">
        <v>58.1</v>
      </c>
      <c r="AN257">
        <v>297.60000000000002</v>
      </c>
      <c r="AO257">
        <v>51.6</v>
      </c>
      <c r="AP257">
        <v>19</v>
      </c>
      <c r="AQ257">
        <v>34</v>
      </c>
      <c r="AR257">
        <v>69</v>
      </c>
      <c r="AS257">
        <v>1051</v>
      </c>
      <c r="AT257">
        <v>2.3330000000000002</v>
      </c>
      <c r="AU257">
        <v>3579</v>
      </c>
      <c r="AV257" s="48">
        <v>12075.862068965518</v>
      </c>
      <c r="AW257" s="48">
        <v>11761.4</v>
      </c>
      <c r="AX257">
        <v>1</v>
      </c>
      <c r="AY257">
        <v>61.984775543212891</v>
      </c>
      <c r="AZ257">
        <v>0</v>
      </c>
      <c r="BA257">
        <v>0</v>
      </c>
      <c r="BB257">
        <v>0</v>
      </c>
      <c r="BC257">
        <v>0</v>
      </c>
      <c r="BD257">
        <v>1</v>
      </c>
      <c r="BE257">
        <v>86.956520080566406</v>
      </c>
      <c r="BF257">
        <v>81.560287475585938</v>
      </c>
      <c r="BG257">
        <v>0</v>
      </c>
      <c r="BH257">
        <v>9753.298828125</v>
      </c>
      <c r="BI257">
        <v>12543.681640625</v>
      </c>
      <c r="BJ257">
        <v>3.833322286605835</v>
      </c>
      <c r="BK257">
        <v>27.895320892333984</v>
      </c>
      <c r="BL257">
        <v>41.176471710205078</v>
      </c>
      <c r="BM257">
        <v>52</v>
      </c>
      <c r="BN257">
        <v>79.75</v>
      </c>
      <c r="BO257">
        <v>-2.6753814697265623</v>
      </c>
      <c r="BP257">
        <v>21625.83984375</v>
      </c>
      <c r="BQ257">
        <v>47.251785278320313</v>
      </c>
      <c r="BS257">
        <v>0.60179942846298218</v>
      </c>
      <c r="BT257">
        <v>0.33322227001190186</v>
      </c>
      <c r="BU257">
        <v>1.9993335008621216</v>
      </c>
      <c r="BV257">
        <v>117.29423522949219</v>
      </c>
      <c r="BW257">
        <v>309.23025512695313</v>
      </c>
      <c r="BX257">
        <v>0</v>
      </c>
      <c r="BY257">
        <v>1</v>
      </c>
      <c r="BZ257">
        <v>7287.87890625</v>
      </c>
      <c r="CA257">
        <v>5666.66650390625</v>
      </c>
      <c r="CB257">
        <v>1.2662445306777954</v>
      </c>
      <c r="CC257">
        <v>8.9303569793701172</v>
      </c>
      <c r="CD257">
        <v>42.105262756347656</v>
      </c>
      <c r="CE257">
        <v>4.8507461547851563</v>
      </c>
      <c r="CF257">
        <v>11.194029808044434</v>
      </c>
      <c r="CG257">
        <v>0</v>
      </c>
      <c r="CH257">
        <v>1.8656716346740723</v>
      </c>
      <c r="CI257">
        <v>12625.6123046875</v>
      </c>
      <c r="CJ257" s="48">
        <v>281</v>
      </c>
      <c r="CK257" s="25">
        <f>ABS(J257-'PO_valitsin (FI)'!$D$8)</f>
        <v>3.2999992370605469</v>
      </c>
      <c r="CR257" s="67">
        <f>ABS(Q257-'PO_valitsin (FI)'!$E$8)</f>
        <v>46.900000000000006</v>
      </c>
      <c r="EN257" s="7">
        <f>ABS(BO257-'PO_valitsin (FI)'!$F$8)</f>
        <v>2.9371583938598631</v>
      </c>
      <c r="EO257" s="7">
        <f>ABS(BP257-'PO_valitsin (FI)'!$G$8)</f>
        <v>1448.556640625</v>
      </c>
      <c r="ES257" s="7">
        <f>ABS(BT257-'PO_valitsin (FI)'!$H$8)</f>
        <v>0.14505837857723236</v>
      </c>
      <c r="FI257" s="7">
        <f>ABS(CJ257-'PO_valitsin (FI)'!$J$8)</f>
        <v>1650</v>
      </c>
      <c r="FJ257" s="3">
        <f>IF($B257='PO_valitsin (FI)'!$C$8,100000,PO!CK257/PO!J$297*'PO_valitsin (FI)'!D$5)</f>
        <v>0.1510374474939794</v>
      </c>
      <c r="FQ257" s="3">
        <f>IF($B257='PO_valitsin (FI)'!$C$8,100000,PO!CR257/PO!Q$297*'PO_valitsin (FI)'!E$5)</f>
        <v>0.2218191530481041</v>
      </c>
      <c r="HM257" s="3">
        <f>IF($B257='PO_valitsin (FI)'!$C$8,100000,PO!EN257/PO!BO$297*'PO_valitsin (FI)'!F$5)</f>
        <v>0.24350352906879302</v>
      </c>
      <c r="HN257" s="3">
        <f>IF($B257='PO_valitsin (FI)'!$C$8,100000,PO!EO257/PO!BP$297*'PO_valitsin (FI)'!G$5)</f>
        <v>5.1236017188645344E-2</v>
      </c>
      <c r="HR257" s="3">
        <f>IF($B257='PO_valitsin (FI)'!$C$8,100000,PO!ES257/PO!BT$297*'PO_valitsin (FI)'!H$5)</f>
        <v>2.1659186593684838E-2</v>
      </c>
      <c r="IF257" s="3">
        <f>IF($B257='PO_valitsin (FI)'!$C$8,100000,PO!FG257/PO!CH$297*'PO_valitsin (FI)'!I$5)</f>
        <v>0</v>
      </c>
      <c r="IH257" s="3">
        <f>IF($B257='PO_valitsin (FI)'!$C$8,100000,PO!FI257/PO!CJ$297*'PO_valitsin (FI)'!J$5)</f>
        <v>0.16086912802512263</v>
      </c>
      <c r="II257" s="49">
        <f t="shared" si="12"/>
        <v>0.85012448691832931</v>
      </c>
      <c r="IJ257" s="13">
        <f t="shared" si="13"/>
        <v>154</v>
      </c>
      <c r="IK257" s="14">
        <f t="shared" si="15"/>
        <v>2.5500000000000043E-8</v>
      </c>
      <c r="IL257" s="68" t="str">
        <f t="shared" si="14"/>
        <v>Tervola</v>
      </c>
    </row>
    <row r="258" spans="1:246" x14ac:dyDescent="0.2">
      <c r="A258">
        <v>2019</v>
      </c>
      <c r="B258" t="s">
        <v>713</v>
      </c>
      <c r="C258" t="s">
        <v>714</v>
      </c>
      <c r="D258" t="s">
        <v>266</v>
      </c>
      <c r="E258" t="s">
        <v>267</v>
      </c>
      <c r="F258" t="s">
        <v>95</v>
      </c>
      <c r="G258" t="s">
        <v>96</v>
      </c>
      <c r="H258" t="s">
        <v>103</v>
      </c>
      <c r="I258" t="s">
        <v>104</v>
      </c>
      <c r="J258">
        <v>49.299999237060547</v>
      </c>
      <c r="K258">
        <v>554.57000732421875</v>
      </c>
      <c r="L258">
        <v>176.10000610351563</v>
      </c>
      <c r="M258">
        <v>5076</v>
      </c>
      <c r="N258">
        <v>9.1999998092651367</v>
      </c>
      <c r="O258">
        <v>-1.6000000238418579</v>
      </c>
      <c r="P258">
        <v>-31</v>
      </c>
      <c r="Q258">
        <v>66.7</v>
      </c>
      <c r="R258">
        <v>7.7</v>
      </c>
      <c r="S258">
        <v>199</v>
      </c>
      <c r="T258">
        <v>0</v>
      </c>
      <c r="U258">
        <v>3268.5</v>
      </c>
      <c r="V258">
        <v>10.53</v>
      </c>
      <c r="W258">
        <v>1388</v>
      </c>
      <c r="X258">
        <v>714</v>
      </c>
      <c r="Y258">
        <v>571</v>
      </c>
      <c r="Z258">
        <v>540</v>
      </c>
      <c r="AA258">
        <v>536</v>
      </c>
      <c r="AB258">
        <v>1738</v>
      </c>
      <c r="AC258">
        <v>17.129032135009766</v>
      </c>
      <c r="AD258">
        <v>0</v>
      </c>
      <c r="AE258">
        <v>0</v>
      </c>
      <c r="AF258">
        <v>0</v>
      </c>
      <c r="AG258">
        <v>3.9</v>
      </c>
      <c r="AH258">
        <v>0</v>
      </c>
      <c r="AI258">
        <v>22.5</v>
      </c>
      <c r="AJ258">
        <v>1.05</v>
      </c>
      <c r="AK258">
        <v>0.6</v>
      </c>
      <c r="AL258">
        <v>1.3</v>
      </c>
      <c r="AM258">
        <v>69.400000000000006</v>
      </c>
      <c r="AN258">
        <v>269.3</v>
      </c>
      <c r="AO258">
        <v>48.7</v>
      </c>
      <c r="AP258">
        <v>17</v>
      </c>
      <c r="AQ258">
        <v>115</v>
      </c>
      <c r="AR258">
        <v>83</v>
      </c>
      <c r="AS258">
        <v>735</v>
      </c>
      <c r="AT258">
        <v>1.833</v>
      </c>
      <c r="AU258">
        <v>7857</v>
      </c>
      <c r="AV258" s="48">
        <v>9852.0710059171597</v>
      </c>
      <c r="AW258" s="48">
        <v>9776.4102564102559</v>
      </c>
      <c r="AX258">
        <v>1</v>
      </c>
      <c r="AY258">
        <v>68.112228393554688</v>
      </c>
      <c r="AZ258">
        <v>0</v>
      </c>
      <c r="BA258">
        <v>0</v>
      </c>
      <c r="BB258">
        <v>0</v>
      </c>
      <c r="BC258">
        <v>0</v>
      </c>
      <c r="BD258">
        <v>1</v>
      </c>
      <c r="BE258">
        <v>60.893856048583984</v>
      </c>
      <c r="BF258">
        <v>100</v>
      </c>
      <c r="BG258">
        <v>298.44961547851563</v>
      </c>
      <c r="BH258">
        <v>11990.9296875</v>
      </c>
      <c r="BI258">
        <v>13308.982421875</v>
      </c>
      <c r="BJ258">
        <v>3.5274231433868408</v>
      </c>
      <c r="BK258">
        <v>1.8990593031048775E-2</v>
      </c>
      <c r="BL258">
        <v>18.811882019042969</v>
      </c>
      <c r="BM258">
        <v>-3.9215686321258545</v>
      </c>
      <c r="BN258">
        <v>183.33332824707031</v>
      </c>
      <c r="BO258">
        <v>-0.46121063828468323</v>
      </c>
      <c r="BP258">
        <v>20428.67578125</v>
      </c>
      <c r="BQ258">
        <v>52.681182861328125</v>
      </c>
      <c r="BS258">
        <v>0.63081169128417969</v>
      </c>
      <c r="BT258">
        <v>0.80772262811660767</v>
      </c>
      <c r="BU258">
        <v>1.3396375179290771</v>
      </c>
      <c r="BV258">
        <v>78.408195495605469</v>
      </c>
      <c r="BW258">
        <v>191.2923583984375</v>
      </c>
      <c r="BX258">
        <v>0</v>
      </c>
      <c r="BY258">
        <v>1</v>
      </c>
      <c r="BZ258">
        <v>9236.4345703125</v>
      </c>
      <c r="CA258">
        <v>8321.705078125</v>
      </c>
      <c r="CB258">
        <v>0.96532702445983887</v>
      </c>
      <c r="CC258">
        <v>9.1804571151733398</v>
      </c>
      <c r="CD258">
        <v>73.469390869140625</v>
      </c>
      <c r="CE258">
        <v>7.7253217697143555</v>
      </c>
      <c r="CF258">
        <v>13.090128898620605</v>
      </c>
      <c r="CG258">
        <v>0</v>
      </c>
      <c r="CH258">
        <v>2.1459226608276367</v>
      </c>
      <c r="CI258">
        <v>10669.2880859375</v>
      </c>
      <c r="CJ258" s="48">
        <v>502</v>
      </c>
      <c r="CK258" s="25">
        <f>ABS(J258-'PO_valitsin (FI)'!$D$8)</f>
        <v>5.0999984741210938</v>
      </c>
      <c r="CR258" s="67">
        <f>ABS(Q258-'PO_valitsin (FI)'!$E$8)</f>
        <v>21.100000000000009</v>
      </c>
      <c r="EN258" s="7">
        <f>ABS(BO258-'PO_valitsin (FI)'!$F$8)</f>
        <v>0.72298756241798401</v>
      </c>
      <c r="EO258" s="7">
        <f>ABS(BP258-'PO_valitsin (FI)'!$G$8)</f>
        <v>2645.720703125</v>
      </c>
      <c r="ES258" s="7">
        <f>ABS(BT258-'PO_valitsin (FI)'!$H$8)</f>
        <v>0.61955873668193817</v>
      </c>
      <c r="FI258" s="7">
        <f>ABS(CJ258-'PO_valitsin (FI)'!$J$8)</f>
        <v>1429</v>
      </c>
      <c r="FJ258" s="3">
        <f>IF($B258='PO_valitsin (FI)'!$C$8,100000,PO!CK258/PO!J$297*'PO_valitsin (FI)'!D$5)</f>
        <v>0.23342149389118386</v>
      </c>
      <c r="FQ258" s="3">
        <f>IF($B258='PO_valitsin (FI)'!$C$8,100000,PO!CR258/PO!Q$297*'PO_valitsin (FI)'!E$5)</f>
        <v>9.979497077430699E-2</v>
      </c>
      <c r="HM258" s="3">
        <f>IF($B258='PO_valitsin (FI)'!$C$8,100000,PO!EN258/PO!BO$297*'PO_valitsin (FI)'!F$5)</f>
        <v>5.9938893077627807E-2</v>
      </c>
      <c r="HN258" s="3">
        <f>IF($B258='PO_valitsin (FI)'!$C$8,100000,PO!EO258/PO!BP$297*'PO_valitsin (FI)'!G$5)</f>
        <v>9.3580180173817529E-2</v>
      </c>
      <c r="HR258" s="3">
        <f>IF($B258='PO_valitsin (FI)'!$C$8,100000,PO!ES258/PO!BT$297*'PO_valitsin (FI)'!H$5)</f>
        <v>9.2508536322823298E-2</v>
      </c>
      <c r="IF258" s="3">
        <f>IF($B258='PO_valitsin (FI)'!$C$8,100000,PO!FG258/PO!CH$297*'PO_valitsin (FI)'!I$5)</f>
        <v>0</v>
      </c>
      <c r="IH258" s="3">
        <f>IF($B258='PO_valitsin (FI)'!$C$8,100000,PO!FI258/PO!CJ$297*'PO_valitsin (FI)'!J$5)</f>
        <v>0.13932241451387892</v>
      </c>
      <c r="II258" s="49">
        <f t="shared" si="12"/>
        <v>0.71856651435363839</v>
      </c>
      <c r="IJ258" s="13">
        <f t="shared" si="13"/>
        <v>126</v>
      </c>
      <c r="IK258" s="14">
        <f t="shared" si="15"/>
        <v>2.5600000000000044E-8</v>
      </c>
      <c r="IL258" s="68" t="str">
        <f t="shared" si="14"/>
        <v>Teuva</v>
      </c>
    </row>
    <row r="259" spans="1:246" x14ac:dyDescent="0.2">
      <c r="A259">
        <v>2019</v>
      </c>
      <c r="B259" t="s">
        <v>715</v>
      </c>
      <c r="C259" t="s">
        <v>716</v>
      </c>
      <c r="D259" t="s">
        <v>373</v>
      </c>
      <c r="E259" t="s">
        <v>374</v>
      </c>
      <c r="F259" t="s">
        <v>210</v>
      </c>
      <c r="G259" t="s">
        <v>211</v>
      </c>
      <c r="H259" t="s">
        <v>103</v>
      </c>
      <c r="I259" t="s">
        <v>104</v>
      </c>
      <c r="J259">
        <v>50.5</v>
      </c>
      <c r="K259">
        <v>837.760009765625</v>
      </c>
      <c r="L259">
        <v>196</v>
      </c>
      <c r="M259">
        <v>4361</v>
      </c>
      <c r="N259">
        <v>5.1999998092651367</v>
      </c>
      <c r="O259">
        <v>-2.7000000476837158</v>
      </c>
      <c r="P259">
        <v>-80</v>
      </c>
      <c r="Q259">
        <v>34.300000000000004</v>
      </c>
      <c r="R259">
        <v>17.100000000000001</v>
      </c>
      <c r="S259">
        <v>324</v>
      </c>
      <c r="T259">
        <v>0</v>
      </c>
      <c r="U259">
        <v>3116.5</v>
      </c>
      <c r="V259">
        <v>11.48</v>
      </c>
      <c r="W259">
        <v>1610</v>
      </c>
      <c r="X259">
        <v>1293</v>
      </c>
      <c r="Y259">
        <v>780</v>
      </c>
      <c r="Z259">
        <v>1001</v>
      </c>
      <c r="AA259">
        <v>645</v>
      </c>
      <c r="AB259">
        <v>1363</v>
      </c>
      <c r="AC259">
        <v>13.410256385803223</v>
      </c>
      <c r="AD259">
        <v>3.2</v>
      </c>
      <c r="AE259">
        <v>3.4</v>
      </c>
      <c r="AF259">
        <v>5.5</v>
      </c>
      <c r="AG259">
        <v>4.3</v>
      </c>
      <c r="AH259">
        <v>0</v>
      </c>
      <c r="AI259">
        <v>21.75</v>
      </c>
      <c r="AJ259">
        <v>1.1000000000000001</v>
      </c>
      <c r="AK259">
        <v>0.55000000000000004</v>
      </c>
      <c r="AL259">
        <v>1.1499999999999999</v>
      </c>
      <c r="AM259">
        <v>71.400000000000006</v>
      </c>
      <c r="AN259">
        <v>278.89999999999998</v>
      </c>
      <c r="AO259">
        <v>49.1</v>
      </c>
      <c r="AP259">
        <v>18</v>
      </c>
      <c r="AQ259">
        <v>71</v>
      </c>
      <c r="AR259">
        <v>44</v>
      </c>
      <c r="AS259">
        <v>1097</v>
      </c>
      <c r="AT259">
        <v>1</v>
      </c>
      <c r="AU259">
        <v>8721</v>
      </c>
      <c r="AV259" s="48">
        <v>11264.204545454546</v>
      </c>
      <c r="AW259" s="48">
        <v>10497.252747252747</v>
      </c>
      <c r="AX259">
        <v>1</v>
      </c>
      <c r="AY259">
        <v>154.92279052734375</v>
      </c>
      <c r="AZ259">
        <v>0</v>
      </c>
      <c r="BA259">
        <v>0</v>
      </c>
      <c r="BB259">
        <v>0</v>
      </c>
      <c r="BC259">
        <v>0</v>
      </c>
      <c r="BD259">
        <v>1</v>
      </c>
      <c r="BE259">
        <v>64.827583312988281</v>
      </c>
      <c r="BF259">
        <v>100</v>
      </c>
      <c r="BG259">
        <v>517.24139404296875</v>
      </c>
      <c r="BH259">
        <v>12308.3720703125</v>
      </c>
      <c r="BI259">
        <v>13495.052734375</v>
      </c>
      <c r="BJ259">
        <v>3.3235955238342285</v>
      </c>
      <c r="BK259">
        <v>6.5961580276489258</v>
      </c>
      <c r="BL259">
        <v>27.5</v>
      </c>
      <c r="BM259">
        <v>2.3809523582458496</v>
      </c>
      <c r="BN259">
        <v>89.5</v>
      </c>
      <c r="BO259">
        <v>-3.4881996631622316</v>
      </c>
      <c r="BP259">
        <v>19858.052734375</v>
      </c>
      <c r="BQ259">
        <v>55.516700744628906</v>
      </c>
      <c r="BS259">
        <v>0.67943131923675537</v>
      </c>
      <c r="BT259">
        <v>2.293051965534687E-2</v>
      </c>
      <c r="BU259">
        <v>4.9529924392700195</v>
      </c>
      <c r="BV259">
        <v>101.35289764404297</v>
      </c>
      <c r="BW259">
        <v>216.464111328125</v>
      </c>
      <c r="BX259">
        <v>0</v>
      </c>
      <c r="BY259">
        <v>1</v>
      </c>
      <c r="BZ259">
        <v>9635.4677734375</v>
      </c>
      <c r="CA259">
        <v>8788.177734375</v>
      </c>
      <c r="CB259">
        <v>0.98601239919662476</v>
      </c>
      <c r="CC259">
        <v>7.3606972694396973</v>
      </c>
      <c r="CD259">
        <v>86.0465087890625</v>
      </c>
      <c r="CE259">
        <v>11.526479721069336</v>
      </c>
      <c r="CF259">
        <v>12.4610595703125</v>
      </c>
      <c r="CG259">
        <v>0</v>
      </c>
      <c r="CH259">
        <v>1.2461059093475342</v>
      </c>
      <c r="CI259">
        <v>12613.0224609375</v>
      </c>
      <c r="CJ259" s="48">
        <v>358</v>
      </c>
      <c r="CK259" s="25">
        <f>ABS(J259-'PO_valitsin (FI)'!$D$8)</f>
        <v>6.2999992370605469</v>
      </c>
      <c r="CR259" s="67">
        <f>ABS(Q259-'PO_valitsin (FI)'!$E$8)</f>
        <v>53.500000000000007</v>
      </c>
      <c r="EN259" s="7">
        <f>ABS(BO259-'PO_valitsin (FI)'!$F$8)</f>
        <v>3.7499765872955324</v>
      </c>
      <c r="EO259" s="7">
        <f>ABS(BP259-'PO_valitsin (FI)'!$G$8)</f>
        <v>3216.34375</v>
      </c>
      <c r="ES259" s="7">
        <f>ABS(BT259-'PO_valitsin (FI)'!$H$8)</f>
        <v>0.16523337177932262</v>
      </c>
      <c r="FI259" s="7">
        <f>ABS(CJ259-'PO_valitsin (FI)'!$J$8)</f>
        <v>1573</v>
      </c>
      <c r="FJ259" s="3">
        <f>IF($B259='PO_valitsin (FI)'!$C$8,100000,PO!CK259/PO!J$297*'PO_valitsin (FI)'!D$5)</f>
        <v>0.28834424968752936</v>
      </c>
      <c r="FQ259" s="3">
        <f>IF($B259='PO_valitsin (FI)'!$C$8,100000,PO!CR259/PO!Q$297*'PO_valitsin (FI)'!E$5)</f>
        <v>0.25303464153674987</v>
      </c>
      <c r="HM259" s="3">
        <f>IF($B259='PO_valitsin (FI)'!$C$8,100000,PO!EN259/PO!BO$297*'PO_valitsin (FI)'!F$5)</f>
        <v>0.31088978205626111</v>
      </c>
      <c r="HN259" s="3">
        <f>IF($B259='PO_valitsin (FI)'!$C$8,100000,PO!EO259/PO!BP$297*'PO_valitsin (FI)'!G$5)</f>
        <v>0.11376334141030892</v>
      </c>
      <c r="HR259" s="3">
        <f>IF($B259='PO_valitsin (FI)'!$C$8,100000,PO!ES259/PO!BT$297*'PO_valitsin (FI)'!H$5)</f>
        <v>2.4671587163554311E-2</v>
      </c>
      <c r="IF259" s="3">
        <f>IF($B259='PO_valitsin (FI)'!$C$8,100000,PO!FG259/PO!CH$297*'PO_valitsin (FI)'!I$5)</f>
        <v>0</v>
      </c>
      <c r="IH259" s="3">
        <f>IF($B259='PO_valitsin (FI)'!$C$8,100000,PO!FI259/PO!CJ$297*'PO_valitsin (FI)'!J$5)</f>
        <v>0.15336190205061689</v>
      </c>
      <c r="II259" s="49">
        <f t="shared" si="12"/>
        <v>1.1440655296050204</v>
      </c>
      <c r="IJ259" s="13">
        <f t="shared" si="13"/>
        <v>217</v>
      </c>
      <c r="IK259" s="14">
        <f t="shared" si="15"/>
        <v>2.5700000000000045E-8</v>
      </c>
      <c r="IL259" s="68" t="str">
        <f t="shared" si="14"/>
        <v>Tohmajärvi</v>
      </c>
    </row>
    <row r="260" spans="1:246" x14ac:dyDescent="0.2">
      <c r="A260">
        <v>2019</v>
      </c>
      <c r="B260" t="s">
        <v>717</v>
      </c>
      <c r="C260" t="s">
        <v>718</v>
      </c>
      <c r="D260" t="s">
        <v>173</v>
      </c>
      <c r="E260" t="s">
        <v>174</v>
      </c>
      <c r="F260" t="s">
        <v>175</v>
      </c>
      <c r="G260" t="s">
        <v>176</v>
      </c>
      <c r="H260" t="s">
        <v>103</v>
      </c>
      <c r="I260" t="s">
        <v>104</v>
      </c>
      <c r="J260">
        <v>45</v>
      </c>
      <c r="K260">
        <v>608.82000732421875</v>
      </c>
      <c r="L260">
        <v>169.69999694824219</v>
      </c>
      <c r="M260">
        <v>3033</v>
      </c>
      <c r="N260">
        <v>5</v>
      </c>
      <c r="O260">
        <v>-2.5</v>
      </c>
      <c r="P260">
        <v>-65</v>
      </c>
      <c r="Q260">
        <v>51.7</v>
      </c>
      <c r="R260">
        <v>7.8000000000000007</v>
      </c>
      <c r="S260">
        <v>141</v>
      </c>
      <c r="T260">
        <v>0</v>
      </c>
      <c r="U260">
        <v>3071.5</v>
      </c>
      <c r="V260">
        <v>10.61</v>
      </c>
      <c r="W260">
        <v>468</v>
      </c>
      <c r="X260">
        <v>1117</v>
      </c>
      <c r="Y260">
        <v>675</v>
      </c>
      <c r="Z260">
        <v>684</v>
      </c>
      <c r="AA260">
        <v>662</v>
      </c>
      <c r="AB260">
        <v>1758</v>
      </c>
      <c r="AC260">
        <v>17.651163101196289</v>
      </c>
      <c r="AD260">
        <v>0</v>
      </c>
      <c r="AE260">
        <v>0</v>
      </c>
      <c r="AF260">
        <v>0</v>
      </c>
      <c r="AG260">
        <v>7.4</v>
      </c>
      <c r="AH260">
        <v>0</v>
      </c>
      <c r="AI260">
        <v>21.75</v>
      </c>
      <c r="AJ260">
        <v>1</v>
      </c>
      <c r="AK260">
        <v>0.65</v>
      </c>
      <c r="AL260">
        <v>1.1000000000000001</v>
      </c>
      <c r="AM260">
        <v>43.8</v>
      </c>
      <c r="AN260">
        <v>284.5</v>
      </c>
      <c r="AO260">
        <v>46.4</v>
      </c>
      <c r="AP260">
        <v>18.5</v>
      </c>
      <c r="AQ260">
        <v>78</v>
      </c>
      <c r="AR260">
        <v>57</v>
      </c>
      <c r="AS260">
        <v>855</v>
      </c>
      <c r="AT260">
        <v>2.6669999999999998</v>
      </c>
      <c r="AU260">
        <v>4808</v>
      </c>
      <c r="AV260" s="48">
        <v>10397.633136094675</v>
      </c>
      <c r="AW260" s="48">
        <v>9781.2104637336506</v>
      </c>
      <c r="AX260">
        <v>0</v>
      </c>
      <c r="AY260">
        <v>150.44601440429688</v>
      </c>
      <c r="AZ260">
        <v>0</v>
      </c>
      <c r="BA260">
        <v>0</v>
      </c>
      <c r="BB260">
        <v>0</v>
      </c>
      <c r="BC260">
        <v>0</v>
      </c>
      <c r="BD260">
        <v>1</v>
      </c>
      <c r="BE260">
        <v>87.912086486816406</v>
      </c>
      <c r="BF260">
        <v>100</v>
      </c>
      <c r="BG260">
        <v>576.19049072265625</v>
      </c>
      <c r="BH260">
        <v>12741.900390625</v>
      </c>
      <c r="BI260">
        <v>14883.669921875</v>
      </c>
      <c r="BJ260">
        <v>3.0326411724090576</v>
      </c>
      <c r="BK260">
        <v>-13.286945343017578</v>
      </c>
      <c r="BL260">
        <v>30.769229888916016</v>
      </c>
      <c r="BM260">
        <v>73.333335876464844</v>
      </c>
      <c r="BN260">
        <v>93</v>
      </c>
      <c r="BO260">
        <v>-0.64299174547195437</v>
      </c>
      <c r="BP260">
        <v>19130.759765625</v>
      </c>
      <c r="BQ260">
        <v>52.622241973876953</v>
      </c>
      <c r="BS260">
        <v>0.59545004367828369</v>
      </c>
      <c r="BT260">
        <v>0.13188262283802032</v>
      </c>
      <c r="BU260">
        <v>1.3517968654632568</v>
      </c>
      <c r="BV260">
        <v>152.32443237304688</v>
      </c>
      <c r="BW260">
        <v>193.20803833007813</v>
      </c>
      <c r="BX260">
        <v>0</v>
      </c>
      <c r="BY260">
        <v>1</v>
      </c>
      <c r="BZ260">
        <v>6519.0478515625</v>
      </c>
      <c r="CA260">
        <v>5580.9521484375</v>
      </c>
      <c r="CB260">
        <v>1.714474081993103</v>
      </c>
      <c r="CC260">
        <v>12.858555793762207</v>
      </c>
      <c r="CD260">
        <v>51.923076629638672</v>
      </c>
      <c r="CE260">
        <v>6.4102563858032227</v>
      </c>
      <c r="CF260">
        <v>4.8717947006225586</v>
      </c>
      <c r="CG260">
        <v>1.0256410837173462</v>
      </c>
      <c r="CH260">
        <v>1.7948718070983887</v>
      </c>
      <c r="CI260">
        <v>10765.0390625</v>
      </c>
      <c r="CJ260" s="48">
        <v>419</v>
      </c>
      <c r="CK260" s="25">
        <f>ABS(J260-'PO_valitsin (FI)'!$D$8)</f>
        <v>0.79999923706054688</v>
      </c>
      <c r="CR260" s="67">
        <f>ABS(Q260-'PO_valitsin (FI)'!$E$8)</f>
        <v>36.100000000000009</v>
      </c>
      <c r="EN260" s="7">
        <f>ABS(BO260-'PO_valitsin (FI)'!$F$8)</f>
        <v>0.90476866960525515</v>
      </c>
      <c r="EO260" s="7">
        <f>ABS(BP260-'PO_valitsin (FI)'!$G$8)</f>
        <v>3943.63671875</v>
      </c>
      <c r="ES260" s="7">
        <f>ABS(BT260-'PO_valitsin (FI)'!$H$8)</f>
        <v>5.628126859664917E-2</v>
      </c>
      <c r="FI260" s="7">
        <f>ABS(CJ260-'PO_valitsin (FI)'!$J$8)</f>
        <v>1512</v>
      </c>
      <c r="FJ260" s="3">
        <f>IF($B260='PO_valitsin (FI)'!$C$8,100000,PO!CK260/PO!J$297*'PO_valitsin (FI)'!D$5)</f>
        <v>3.6615112332687792E-2</v>
      </c>
      <c r="FQ260" s="3">
        <f>IF($B260='PO_valitsin (FI)'!$C$8,100000,PO!CR260/PO!Q$297*'PO_valitsin (FI)'!E$5)</f>
        <v>0.17073926279395649</v>
      </c>
      <c r="HM260" s="3">
        <f>IF($B260='PO_valitsin (FI)'!$C$8,100000,PO!EN260/PO!BO$297*'PO_valitsin (FI)'!F$5)</f>
        <v>7.5009357513821581E-2</v>
      </c>
      <c r="HN260" s="3">
        <f>IF($B260='PO_valitsin (FI)'!$C$8,100000,PO!EO260/PO!BP$297*'PO_valitsin (FI)'!G$5)</f>
        <v>0.13948797930363838</v>
      </c>
      <c r="HR260" s="3">
        <f>IF($B260='PO_valitsin (FI)'!$C$8,100000,PO!ES260/PO!BT$297*'PO_valitsin (FI)'!H$5)</f>
        <v>8.4035580034771493E-3</v>
      </c>
      <c r="IF260" s="3">
        <f>IF($B260='PO_valitsin (FI)'!$C$8,100000,PO!FG260/PO!CH$297*'PO_valitsin (FI)'!I$5)</f>
        <v>0</v>
      </c>
      <c r="IH260" s="3">
        <f>IF($B260='PO_valitsin (FI)'!$C$8,100000,PO!FI260/PO!CJ$297*'PO_valitsin (FI)'!J$5)</f>
        <v>0.14741461913574874</v>
      </c>
      <c r="II260" s="49">
        <f t="shared" ref="II260:II295" si="16">SUM(FJ260:IH260)+IK260</f>
        <v>0.57766991488333019</v>
      </c>
      <c r="IJ260" s="13">
        <f t="shared" ref="IJ260:IJ295" si="17">_xlfn.RANK.EQ(II260,$II$3:$II$295,1)</f>
        <v>89</v>
      </c>
      <c r="IK260" s="14">
        <f t="shared" si="15"/>
        <v>2.5800000000000046E-8</v>
      </c>
      <c r="IL260" s="68" t="str">
        <f t="shared" ref="IL260:IL295" si="18">B260</f>
        <v>Toholampi</v>
      </c>
    </row>
    <row r="261" spans="1:246" x14ac:dyDescent="0.2">
      <c r="A261">
        <v>2019</v>
      </c>
      <c r="B261" t="s">
        <v>719</v>
      </c>
      <c r="C261" t="s">
        <v>720</v>
      </c>
      <c r="D261" t="s">
        <v>185</v>
      </c>
      <c r="E261" t="s">
        <v>186</v>
      </c>
      <c r="F261" t="s">
        <v>187</v>
      </c>
      <c r="G261" t="s">
        <v>188</v>
      </c>
      <c r="H261" t="s">
        <v>103</v>
      </c>
      <c r="I261" t="s">
        <v>104</v>
      </c>
      <c r="J261">
        <v>45.900001525878906</v>
      </c>
      <c r="K261">
        <v>361.45001220703125</v>
      </c>
      <c r="L261">
        <v>162.10000610351563</v>
      </c>
      <c r="M261">
        <v>2388</v>
      </c>
      <c r="N261">
        <v>6.5999999046325684</v>
      </c>
      <c r="O261">
        <v>-0.69999998807907104</v>
      </c>
      <c r="P261">
        <v>-5</v>
      </c>
      <c r="Q261">
        <v>43</v>
      </c>
      <c r="R261">
        <v>11.4</v>
      </c>
      <c r="S261">
        <v>136</v>
      </c>
      <c r="T261">
        <v>0</v>
      </c>
      <c r="U261">
        <v>3466.1</v>
      </c>
      <c r="V261">
        <v>12.53</v>
      </c>
      <c r="W261">
        <v>1500</v>
      </c>
      <c r="X261">
        <v>971</v>
      </c>
      <c r="Y261">
        <v>588</v>
      </c>
      <c r="Z261">
        <v>1002</v>
      </c>
      <c r="AA261">
        <v>683</v>
      </c>
      <c r="AB261">
        <v>1835</v>
      </c>
      <c r="AC261">
        <v>17.034482955932617</v>
      </c>
      <c r="AD261">
        <v>0</v>
      </c>
      <c r="AE261">
        <v>0</v>
      </c>
      <c r="AF261">
        <v>0</v>
      </c>
      <c r="AG261">
        <v>8.9</v>
      </c>
      <c r="AH261">
        <v>0</v>
      </c>
      <c r="AI261">
        <v>21</v>
      </c>
      <c r="AJ261">
        <v>1.1000000000000001</v>
      </c>
      <c r="AK261">
        <v>0.45</v>
      </c>
      <c r="AL261">
        <v>1.55</v>
      </c>
      <c r="AM261">
        <v>72.599999999999994</v>
      </c>
      <c r="AN261">
        <v>328.9</v>
      </c>
      <c r="AO261">
        <v>45.2</v>
      </c>
      <c r="AP261">
        <v>25.5</v>
      </c>
      <c r="AQ261">
        <v>64</v>
      </c>
      <c r="AR261">
        <v>57</v>
      </c>
      <c r="AS261">
        <v>525</v>
      </c>
      <c r="AT261">
        <v>3.3330000000000002</v>
      </c>
      <c r="AU261">
        <v>7219</v>
      </c>
      <c r="AV261" s="48">
        <v>9879.6992481203015</v>
      </c>
      <c r="AW261" s="48">
        <v>10082.066869300912</v>
      </c>
      <c r="AX261">
        <v>0</v>
      </c>
      <c r="AY261">
        <v>23.609725952148438</v>
      </c>
      <c r="AZ261">
        <v>0</v>
      </c>
      <c r="BA261">
        <v>0</v>
      </c>
      <c r="BB261">
        <v>0</v>
      </c>
      <c r="BC261">
        <v>0</v>
      </c>
      <c r="BD261">
        <v>1</v>
      </c>
      <c r="BE261">
        <v>95.604393005371094</v>
      </c>
      <c r="BF261">
        <v>88.349517822265625</v>
      </c>
      <c r="BG261">
        <v>904.109619140625</v>
      </c>
      <c r="BH261">
        <v>8113.513671875</v>
      </c>
      <c r="BI261">
        <v>11038.15234375</v>
      </c>
      <c r="BJ261">
        <v>4.4386935234069824</v>
      </c>
      <c r="BK261">
        <v>26.293966293334961</v>
      </c>
      <c r="BL261">
        <v>24.590164184570313</v>
      </c>
      <c r="BM261">
        <v>-13.513513565063477</v>
      </c>
      <c r="BN261">
        <v>182.5</v>
      </c>
      <c r="BO261">
        <v>3.1539424300193786</v>
      </c>
      <c r="BP261">
        <v>21226.712890625</v>
      </c>
      <c r="BQ261">
        <v>41.834201812744141</v>
      </c>
      <c r="BS261">
        <v>0.64112228155136108</v>
      </c>
      <c r="BT261">
        <v>4.1876047849655151E-2</v>
      </c>
      <c r="BU261">
        <v>1.0050251483917236</v>
      </c>
      <c r="BV261">
        <v>82.914573669433594</v>
      </c>
      <c r="BW261">
        <v>159.12898254394531</v>
      </c>
      <c r="BX261">
        <v>0</v>
      </c>
      <c r="BY261">
        <v>0</v>
      </c>
      <c r="BZ261">
        <v>8013.69873046875</v>
      </c>
      <c r="CA261">
        <v>5890.4111328125</v>
      </c>
      <c r="CB261">
        <v>1.3400335311889648</v>
      </c>
      <c r="CC261">
        <v>13.065326690673828</v>
      </c>
      <c r="CD261">
        <v>71.875</v>
      </c>
      <c r="CE261">
        <v>6.730769157409668</v>
      </c>
      <c r="CF261">
        <v>16.346153259277344</v>
      </c>
      <c r="CG261">
        <v>0</v>
      </c>
      <c r="CH261">
        <v>0.96153843402862549</v>
      </c>
      <c r="CI261">
        <v>10267.84765625</v>
      </c>
      <c r="CJ261" s="48">
        <v>333</v>
      </c>
      <c r="CK261" s="25">
        <f>ABS(J261-'PO_valitsin (FI)'!$D$8)</f>
        <v>1.7000007629394531</v>
      </c>
      <c r="CR261" s="67">
        <f>ABS(Q261-'PO_valitsin (FI)'!$E$8)</f>
        <v>44.800000000000011</v>
      </c>
      <c r="EN261" s="7">
        <f>ABS(BO261-'PO_valitsin (FI)'!$F$8)</f>
        <v>2.8921655058860778</v>
      </c>
      <c r="EO261" s="7">
        <f>ABS(BP261-'PO_valitsin (FI)'!$G$8)</f>
        <v>1847.68359375</v>
      </c>
      <c r="ES261" s="7">
        <f>ABS(BT261-'PO_valitsin (FI)'!$H$8)</f>
        <v>0.14628784358501434</v>
      </c>
      <c r="FI261" s="7">
        <f>ABS(CJ261-'PO_valitsin (FI)'!$J$8)</f>
        <v>1598</v>
      </c>
      <c r="FJ261" s="3">
        <f>IF($B261='PO_valitsin (FI)'!$C$8,100000,PO!CK261/PO!J$297*'PO_valitsin (FI)'!D$5)</f>
        <v>7.7807222828603834E-2</v>
      </c>
      <c r="FQ261" s="3">
        <f>IF($B261='PO_valitsin (FI)'!$C$8,100000,PO!CR261/PO!Q$297*'PO_valitsin (FI)'!E$5)</f>
        <v>0.21188695216535322</v>
      </c>
      <c r="HM261" s="3">
        <f>IF($B261='PO_valitsin (FI)'!$C$8,100000,PO!EN261/PO!BO$297*'PO_valitsin (FI)'!F$5)</f>
        <v>0.23977341801059573</v>
      </c>
      <c r="HN261" s="3">
        <f>IF($B261='PO_valitsin (FI)'!$C$8,100000,PO!EO261/PO!BP$297*'PO_valitsin (FI)'!G$5)</f>
        <v>6.535329424723578E-2</v>
      </c>
      <c r="HR261" s="3">
        <f>IF($B261='PO_valitsin (FI)'!$C$8,100000,PO!ES261/PO!BT$297*'PO_valitsin (FI)'!H$5)</f>
        <v>2.1842762422086767E-2</v>
      </c>
      <c r="IF261" s="3">
        <f>IF($B261='PO_valitsin (FI)'!$C$8,100000,PO!FG261/PO!CH$297*'PO_valitsin (FI)'!I$5)</f>
        <v>0</v>
      </c>
      <c r="IH261" s="3">
        <f>IF($B261='PO_valitsin (FI)'!$C$8,100000,PO!FI261/PO!CJ$297*'PO_valitsin (FI)'!J$5)</f>
        <v>0.15579931308130057</v>
      </c>
      <c r="II261" s="49">
        <f t="shared" si="16"/>
        <v>0.77246298865517593</v>
      </c>
      <c r="IJ261" s="13">
        <f t="shared" si="17"/>
        <v>144</v>
      </c>
      <c r="IK261" s="14">
        <f t="shared" ref="IK261:IK295" si="19">IK260+0.0000000001</f>
        <v>2.5900000000000047E-8</v>
      </c>
      <c r="IL261" s="68" t="str">
        <f t="shared" si="18"/>
        <v>Toivakka</v>
      </c>
    </row>
    <row r="262" spans="1:246" x14ac:dyDescent="0.2">
      <c r="A262">
        <v>2019</v>
      </c>
      <c r="B262" t="s">
        <v>721</v>
      </c>
      <c r="C262" t="s">
        <v>722</v>
      </c>
      <c r="D262" t="s">
        <v>346</v>
      </c>
      <c r="E262" t="s">
        <v>347</v>
      </c>
      <c r="F262" t="s">
        <v>137</v>
      </c>
      <c r="G262" t="s">
        <v>138</v>
      </c>
      <c r="H262" t="s">
        <v>143</v>
      </c>
      <c r="I262" t="s">
        <v>144</v>
      </c>
      <c r="J262">
        <v>43.299999237060547</v>
      </c>
      <c r="K262">
        <v>1188.780029296875</v>
      </c>
      <c r="L262">
        <v>151.89999389648438</v>
      </c>
      <c r="M262">
        <v>21602</v>
      </c>
      <c r="N262">
        <v>18.200000762939453</v>
      </c>
      <c r="O262">
        <v>-1.2000000476837158</v>
      </c>
      <c r="P262">
        <v>-262</v>
      </c>
      <c r="Q262">
        <v>87.800000000000011</v>
      </c>
      <c r="R262">
        <v>11.600000000000001</v>
      </c>
      <c r="S262">
        <v>366</v>
      </c>
      <c r="T262">
        <v>0</v>
      </c>
      <c r="U262">
        <v>3883</v>
      </c>
      <c r="V262">
        <v>11.36</v>
      </c>
      <c r="W262">
        <v>800</v>
      </c>
      <c r="X262">
        <v>140</v>
      </c>
      <c r="Y262">
        <v>556</v>
      </c>
      <c r="Z262">
        <v>532</v>
      </c>
      <c r="AA262">
        <v>511</v>
      </c>
      <c r="AB262">
        <v>1586</v>
      </c>
      <c r="AC262">
        <v>17.595165252685547</v>
      </c>
      <c r="AD262">
        <v>0</v>
      </c>
      <c r="AE262">
        <v>0.6</v>
      </c>
      <c r="AF262">
        <v>1.2</v>
      </c>
      <c r="AG262">
        <v>6.2</v>
      </c>
      <c r="AH262">
        <v>0</v>
      </c>
      <c r="AI262">
        <v>21</v>
      </c>
      <c r="AJ262">
        <v>1.1200000000000001</v>
      </c>
      <c r="AK262">
        <v>0.5</v>
      </c>
      <c r="AL262">
        <v>1</v>
      </c>
      <c r="AM262">
        <v>56.6</v>
      </c>
      <c r="AN262">
        <v>345.6</v>
      </c>
      <c r="AO262">
        <v>48.3</v>
      </c>
      <c r="AP262">
        <v>26</v>
      </c>
      <c r="AQ262">
        <v>23</v>
      </c>
      <c r="AR262">
        <v>24</v>
      </c>
      <c r="AS262">
        <v>934</v>
      </c>
      <c r="AT262">
        <v>3.3330000000000002</v>
      </c>
      <c r="AU262">
        <v>4653</v>
      </c>
      <c r="AV262" s="48">
        <v>8969.3769799366419</v>
      </c>
      <c r="AW262" s="48">
        <v>9002.1363247863246</v>
      </c>
      <c r="AX262">
        <v>1</v>
      </c>
      <c r="AY262">
        <v>101.97986602783203</v>
      </c>
      <c r="AZ262">
        <v>0</v>
      </c>
      <c r="BA262">
        <v>0</v>
      </c>
      <c r="BB262">
        <v>0</v>
      </c>
      <c r="BC262">
        <v>1</v>
      </c>
      <c r="BD262">
        <v>1</v>
      </c>
      <c r="BE262">
        <v>92.857139587402344</v>
      </c>
      <c r="BF262">
        <v>79.104476928710938</v>
      </c>
      <c r="BG262">
        <v>467.93893432617188</v>
      </c>
      <c r="BH262">
        <v>10770.6416015625</v>
      </c>
      <c r="BI262">
        <v>14014.2421875</v>
      </c>
      <c r="BJ262">
        <v>3.4323675632476807</v>
      </c>
      <c r="BK262">
        <v>3.8492882251739502</v>
      </c>
      <c r="BL262">
        <v>29.137529373168945</v>
      </c>
      <c r="BM262">
        <v>-3.9855072498321533</v>
      </c>
      <c r="BN262">
        <v>194.66667175292969</v>
      </c>
      <c r="BO262">
        <v>-0.21489971876144409</v>
      </c>
      <c r="BP262">
        <v>23464.31640625</v>
      </c>
      <c r="BQ262">
        <v>31.372722625732422</v>
      </c>
      <c r="BS262">
        <v>0.56920653581619263</v>
      </c>
      <c r="BT262">
        <v>0.49995371699333191</v>
      </c>
      <c r="BU262">
        <v>2.6340153217315674</v>
      </c>
      <c r="BV262">
        <v>121.23877716064453</v>
      </c>
      <c r="BW262">
        <v>355.38375854492188</v>
      </c>
      <c r="BX262">
        <v>0</v>
      </c>
      <c r="BY262">
        <v>2</v>
      </c>
      <c r="BZ262">
        <v>7932.06103515625</v>
      </c>
      <c r="CA262">
        <v>6096.18310546875</v>
      </c>
      <c r="CB262">
        <v>1.2267382144927979</v>
      </c>
      <c r="CC262">
        <v>9.9064903259277344</v>
      </c>
      <c r="CD262">
        <v>73.962265014648438</v>
      </c>
      <c r="CE262">
        <v>8.878504753112793</v>
      </c>
      <c r="CF262">
        <v>9.9532709121704102</v>
      </c>
      <c r="CG262">
        <v>0.65420562028884888</v>
      </c>
      <c r="CH262">
        <v>3.41121506690979</v>
      </c>
      <c r="CI262">
        <v>10220.5244140625</v>
      </c>
      <c r="CJ262" s="48">
        <v>2344</v>
      </c>
      <c r="CK262" s="25">
        <f>ABS(J262-'PO_valitsin (FI)'!$D$8)</f>
        <v>0.90000152587890625</v>
      </c>
      <c r="CR262" s="67">
        <f>ABS(Q262-'PO_valitsin (FI)'!$E$8)</f>
        <v>0</v>
      </c>
      <c r="EN262" s="7">
        <f>ABS(BO262-'PO_valitsin (FI)'!$F$8)</f>
        <v>0.47667664289474487</v>
      </c>
      <c r="EO262" s="7">
        <f>ABS(BP262-'PO_valitsin (FI)'!$G$8)</f>
        <v>389.919921875</v>
      </c>
      <c r="ES262" s="7">
        <f>ABS(BT262-'PO_valitsin (FI)'!$H$8)</f>
        <v>0.31178982555866241</v>
      </c>
      <c r="FI262" s="7">
        <f>ABS(CJ262-'PO_valitsin (FI)'!$J$8)</f>
        <v>413</v>
      </c>
      <c r="FJ262" s="3">
        <f>IF($B262='PO_valitsin (FI)'!$C$8,100000,PO!CK262/PO!J$297*'PO_valitsin (FI)'!D$5)</f>
        <v>4.1192110495916028E-2</v>
      </c>
      <c r="FQ262" s="3">
        <f>IF($B262='PO_valitsin (FI)'!$C$8,100000,PO!CR262/PO!Q$297*'PO_valitsin (FI)'!E$5)</f>
        <v>0</v>
      </c>
      <c r="HM262" s="3">
        <f>IF($B262='PO_valitsin (FI)'!$C$8,100000,PO!EN262/PO!BO$297*'PO_valitsin (FI)'!F$5)</f>
        <v>3.9518619428964029E-2</v>
      </c>
      <c r="HN262" s="3">
        <f>IF($B262='PO_valitsin (FI)'!$C$8,100000,PO!EO262/PO!BP$297*'PO_valitsin (FI)'!G$5)</f>
        <v>1.3791620747921176E-2</v>
      </c>
      <c r="HR262" s="3">
        <f>IF($B262='PO_valitsin (FI)'!$C$8,100000,PO!ES262/PO!BT$297*'PO_valitsin (FI)'!H$5)</f>
        <v>4.6554456736823409E-2</v>
      </c>
      <c r="IF262" s="3">
        <f>IF($B262='PO_valitsin (FI)'!$C$8,100000,PO!FG262/PO!CH$297*'PO_valitsin (FI)'!I$5)</f>
        <v>0</v>
      </c>
      <c r="IH262" s="3">
        <f>IF($B262='PO_valitsin (FI)'!$C$8,100000,PO!FI262/PO!CJ$297*'PO_valitsin (FI)'!J$5)</f>
        <v>4.0266030226894331E-2</v>
      </c>
      <c r="II262" s="49">
        <f t="shared" si="16"/>
        <v>0.18132286363651895</v>
      </c>
      <c r="IJ262" s="13">
        <f t="shared" si="17"/>
        <v>3</v>
      </c>
      <c r="IK262" s="14">
        <f t="shared" si="19"/>
        <v>2.6000000000000048E-8</v>
      </c>
      <c r="IL262" s="68" t="str">
        <f t="shared" si="18"/>
        <v>Tornio</v>
      </c>
    </row>
    <row r="263" spans="1:246" x14ac:dyDescent="0.2">
      <c r="A263">
        <v>2019</v>
      </c>
      <c r="B263" t="s">
        <v>298</v>
      </c>
      <c r="C263" t="s">
        <v>723</v>
      </c>
      <c r="D263" t="s">
        <v>298</v>
      </c>
      <c r="E263" t="s">
        <v>299</v>
      </c>
      <c r="F263" t="s">
        <v>125</v>
      </c>
      <c r="G263" t="s">
        <v>126</v>
      </c>
      <c r="H263" t="s">
        <v>143</v>
      </c>
      <c r="I263" t="s">
        <v>144</v>
      </c>
      <c r="J263">
        <v>41.900001525878906</v>
      </c>
      <c r="K263">
        <v>245.66000366210938</v>
      </c>
      <c r="L263">
        <v>127.69999694824219</v>
      </c>
      <c r="M263">
        <v>192962</v>
      </c>
      <c r="N263">
        <v>785.5</v>
      </c>
      <c r="O263">
        <v>0.89999997615814209</v>
      </c>
      <c r="P263">
        <v>1383</v>
      </c>
      <c r="Q263">
        <v>99.100000000000009</v>
      </c>
      <c r="R263">
        <v>11.9</v>
      </c>
      <c r="S263">
        <v>109</v>
      </c>
      <c r="T263">
        <v>1</v>
      </c>
      <c r="U263">
        <v>4068.4</v>
      </c>
      <c r="V263">
        <v>12.51</v>
      </c>
      <c r="W263">
        <v>744</v>
      </c>
      <c r="X263">
        <v>2</v>
      </c>
      <c r="Y263">
        <v>468</v>
      </c>
      <c r="Z263">
        <v>85</v>
      </c>
      <c r="AA263">
        <v>445</v>
      </c>
      <c r="AB263">
        <v>2290</v>
      </c>
      <c r="AC263">
        <v>19.62464714050293</v>
      </c>
      <c r="AD263">
        <v>0.5</v>
      </c>
      <c r="AE263">
        <v>1.4</v>
      </c>
      <c r="AF263">
        <v>2.2000000000000002</v>
      </c>
      <c r="AG263">
        <v>3.8</v>
      </c>
      <c r="AH263">
        <v>0</v>
      </c>
      <c r="AI263">
        <v>19.5</v>
      </c>
      <c r="AJ263">
        <v>1</v>
      </c>
      <c r="AK263">
        <v>0.41</v>
      </c>
      <c r="AL263">
        <v>0.93</v>
      </c>
      <c r="AM263">
        <v>58.4</v>
      </c>
      <c r="AN263">
        <v>410</v>
      </c>
      <c r="AO263">
        <v>41.5</v>
      </c>
      <c r="AP263">
        <v>35.5</v>
      </c>
      <c r="AQ263">
        <v>22</v>
      </c>
      <c r="AR263">
        <v>8</v>
      </c>
      <c r="AS263">
        <v>406</v>
      </c>
      <c r="AT263">
        <v>4.5</v>
      </c>
      <c r="AU263">
        <v>4736</v>
      </c>
      <c r="AV263" s="48">
        <v>8962.8510806631421</v>
      </c>
      <c r="AW263" s="48">
        <v>8897.0583041988903</v>
      </c>
      <c r="AX263">
        <v>1</v>
      </c>
      <c r="AY263">
        <v>0</v>
      </c>
      <c r="AZ263">
        <v>0</v>
      </c>
      <c r="BA263">
        <v>0</v>
      </c>
      <c r="BB263">
        <v>1</v>
      </c>
      <c r="BC263">
        <v>1</v>
      </c>
      <c r="BD263">
        <v>0</v>
      </c>
      <c r="BE263">
        <v>97.333786010742188</v>
      </c>
      <c r="BF263">
        <v>68.2247314453125</v>
      </c>
      <c r="BG263">
        <v>1024.607177734375</v>
      </c>
      <c r="BH263">
        <v>11759.716796875</v>
      </c>
      <c r="BI263">
        <v>17522.982421875</v>
      </c>
      <c r="BJ263">
        <v>3.0625181198120117</v>
      </c>
      <c r="BK263">
        <v>8.1435928344726563</v>
      </c>
      <c r="BL263">
        <v>25.031766891479492</v>
      </c>
      <c r="BM263">
        <v>-1.0733453035354614</v>
      </c>
      <c r="BN263">
        <v>461.1875</v>
      </c>
      <c r="BO263">
        <v>1.0626777708530426</v>
      </c>
      <c r="BP263">
        <v>23926.80078125</v>
      </c>
      <c r="BQ263">
        <v>25.002304077148438</v>
      </c>
      <c r="BS263">
        <v>0.44693773984909058</v>
      </c>
      <c r="BT263">
        <v>5.5026378631591797</v>
      </c>
      <c r="BU263">
        <v>11.829272270202637</v>
      </c>
      <c r="BV263">
        <v>224.91993713378906</v>
      </c>
      <c r="BW263">
        <v>671.39642333984375</v>
      </c>
      <c r="BX263">
        <v>1</v>
      </c>
      <c r="BY263">
        <v>9</v>
      </c>
      <c r="BZ263">
        <v>10233.421875</v>
      </c>
      <c r="CA263">
        <v>6867.6748046875</v>
      </c>
      <c r="CB263">
        <v>0.85975474119186401</v>
      </c>
      <c r="CC263">
        <v>6.3473639488220215</v>
      </c>
      <c r="CD263">
        <v>108.67992401123047</v>
      </c>
      <c r="CE263">
        <v>14.720770835876465</v>
      </c>
      <c r="CF263">
        <v>15.806662559509277</v>
      </c>
      <c r="CG263">
        <v>0.71032005548477173</v>
      </c>
      <c r="CH263">
        <v>3.5516002178192139</v>
      </c>
      <c r="CI263">
        <v>9587.6103515625</v>
      </c>
      <c r="CJ263" s="48">
        <v>14079</v>
      </c>
      <c r="CK263" s="25">
        <f>ABS(J263-'PO_valitsin (FI)'!$D$8)</f>
        <v>2.2999992370605469</v>
      </c>
      <c r="CR263" s="67">
        <f>ABS(Q263-'PO_valitsin (FI)'!$E$8)</f>
        <v>11.299999999999997</v>
      </c>
      <c r="EN263" s="7">
        <f>ABS(BO263-'PO_valitsin (FI)'!$F$8)</f>
        <v>0.80090084671974182</v>
      </c>
      <c r="EO263" s="7">
        <f>ABS(BP263-'PO_valitsin (FI)'!$G$8)</f>
        <v>852.404296875</v>
      </c>
      <c r="ES263" s="7">
        <f>ABS(BT263-'PO_valitsin (FI)'!$H$8)</f>
        <v>5.3144739717245102</v>
      </c>
      <c r="FI263" s="7">
        <f>ABS(CJ263-'PO_valitsin (FI)'!$J$8)</f>
        <v>12148</v>
      </c>
      <c r="FJ263" s="3">
        <f>IF($B263='PO_valitsin (FI)'!$C$8,100000,PO!CK263/PO!J$297*'PO_valitsin (FI)'!D$5)</f>
        <v>0.10526851342946275</v>
      </c>
      <c r="FQ263" s="3">
        <f>IF($B263='PO_valitsin (FI)'!$C$8,100000,PO!CR263/PO!Q$297*'PO_valitsin (FI)'!E$5)</f>
        <v>5.3444699988135939E-2</v>
      </c>
      <c r="HM263" s="3">
        <f>IF($B263='PO_valitsin (FI)'!$C$8,100000,PO!EN263/PO!BO$297*'PO_valitsin (FI)'!F$5)</f>
        <v>6.6398251799472549E-2</v>
      </c>
      <c r="HN263" s="3">
        <f>IF($B263='PO_valitsin (FI)'!$C$8,100000,PO!EO263/PO!BP$297*'PO_valitsin (FI)'!G$5)</f>
        <v>3.0149874697008035E-2</v>
      </c>
      <c r="HR263" s="3">
        <f>IF($B263='PO_valitsin (FI)'!$C$8,100000,PO!ES263/PO!BT$297*'PO_valitsin (FI)'!H$5)</f>
        <v>0.79352316308690074</v>
      </c>
      <c r="IF263" s="3">
        <f>IF($B263='PO_valitsin (FI)'!$C$8,100000,PO!FG263/PO!CH$297*'PO_valitsin (FI)'!I$5)</f>
        <v>0</v>
      </c>
      <c r="IH263" s="3">
        <f>IF($B263='PO_valitsin (FI)'!$C$8,100000,PO!FI263/PO!CJ$297*'PO_valitsin (FI)'!J$5)</f>
        <v>1.1843867680298119</v>
      </c>
      <c r="II263" s="49">
        <f t="shared" si="16"/>
        <v>2.233171297130792</v>
      </c>
      <c r="IJ263" s="13">
        <f t="shared" si="17"/>
        <v>262</v>
      </c>
      <c r="IK263" s="14">
        <f t="shared" si="19"/>
        <v>2.6100000000000048E-8</v>
      </c>
      <c r="IL263" s="68" t="str">
        <f t="shared" si="18"/>
        <v>Turku</v>
      </c>
    </row>
    <row r="264" spans="1:246" x14ac:dyDescent="0.2">
      <c r="A264">
        <v>2019</v>
      </c>
      <c r="B264" t="s">
        <v>724</v>
      </c>
      <c r="C264" t="s">
        <v>725</v>
      </c>
      <c r="D264" t="s">
        <v>302</v>
      </c>
      <c r="E264" t="s">
        <v>303</v>
      </c>
      <c r="F264" t="s">
        <v>242</v>
      </c>
      <c r="G264" t="s">
        <v>243</v>
      </c>
      <c r="H264" t="s">
        <v>103</v>
      </c>
      <c r="I264" t="s">
        <v>104</v>
      </c>
      <c r="J264">
        <v>53</v>
      </c>
      <c r="K264">
        <v>543.16998291015625</v>
      </c>
      <c r="L264">
        <v>207.30000305175781</v>
      </c>
      <c r="M264">
        <v>2477</v>
      </c>
      <c r="N264">
        <v>4.5999999046325684</v>
      </c>
      <c r="O264">
        <v>-2.9000000953674316</v>
      </c>
      <c r="P264">
        <v>-32</v>
      </c>
      <c r="Q264">
        <v>40.5</v>
      </c>
      <c r="R264">
        <v>13.700000000000001</v>
      </c>
      <c r="S264">
        <v>229</v>
      </c>
      <c r="T264">
        <v>0</v>
      </c>
      <c r="U264">
        <v>3363.7</v>
      </c>
      <c r="V264">
        <v>12.35</v>
      </c>
      <c r="W264">
        <v>1125</v>
      </c>
      <c r="X264">
        <v>1188</v>
      </c>
      <c r="Y264">
        <v>1000</v>
      </c>
      <c r="Z264">
        <v>1158</v>
      </c>
      <c r="AA264">
        <v>968</v>
      </c>
      <c r="AB264">
        <v>1093</v>
      </c>
      <c r="AC264">
        <v>15.886792182922363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22</v>
      </c>
      <c r="AJ264">
        <v>1.1499999999999999</v>
      </c>
      <c r="AK264">
        <v>0.65</v>
      </c>
      <c r="AL264">
        <v>1.25</v>
      </c>
      <c r="AM264">
        <v>76.599999999999994</v>
      </c>
      <c r="AN264">
        <v>278.39999999999998</v>
      </c>
      <c r="AO264">
        <v>48.1</v>
      </c>
      <c r="AP264">
        <v>19</v>
      </c>
      <c r="AQ264">
        <v>79</v>
      </c>
      <c r="AR264">
        <v>80</v>
      </c>
      <c r="AS264">
        <v>882</v>
      </c>
      <c r="AT264">
        <v>1.333</v>
      </c>
      <c r="AU264">
        <v>11750</v>
      </c>
      <c r="AV264" s="48">
        <v>10280.895131086143</v>
      </c>
      <c r="AW264" s="48">
        <v>9250.422487223168</v>
      </c>
      <c r="AX264">
        <v>1</v>
      </c>
      <c r="AY264">
        <v>41.67108154296875</v>
      </c>
      <c r="AZ264">
        <v>0</v>
      </c>
      <c r="BA264">
        <v>0</v>
      </c>
      <c r="BB264">
        <v>0</v>
      </c>
      <c r="BC264">
        <v>0</v>
      </c>
      <c r="BD264">
        <v>1</v>
      </c>
      <c r="BE264">
        <v>0</v>
      </c>
      <c r="BF264">
        <v>100</v>
      </c>
      <c r="BG264">
        <v>129.87013244628906</v>
      </c>
      <c r="BH264">
        <v>9070.5634765625</v>
      </c>
      <c r="BI264">
        <v>10715.1337890625</v>
      </c>
      <c r="BJ264">
        <v>2.3811869621276855</v>
      </c>
      <c r="BK264">
        <v>9.3068933486938477</v>
      </c>
      <c r="BL264">
        <v>25.531915664672852</v>
      </c>
      <c r="BM264">
        <v>-40</v>
      </c>
      <c r="BN264">
        <v>289</v>
      </c>
      <c r="BO264">
        <v>2.6251052737236025</v>
      </c>
      <c r="BP264">
        <v>20248.693359375</v>
      </c>
      <c r="BQ264">
        <v>53.734321594238281</v>
      </c>
      <c r="BS264">
        <v>0.65038353204727173</v>
      </c>
      <c r="BT264">
        <v>8.0742835998535156E-2</v>
      </c>
      <c r="BU264">
        <v>1.7763423919677734</v>
      </c>
      <c r="BV264">
        <v>96.487686157226563</v>
      </c>
      <c r="BW264">
        <v>293.9039306640625</v>
      </c>
      <c r="BX264">
        <v>0</v>
      </c>
      <c r="BY264">
        <v>1</v>
      </c>
      <c r="BZ264">
        <v>8207.7919921875</v>
      </c>
      <c r="CA264">
        <v>6948.0517578125</v>
      </c>
      <c r="CB264">
        <v>0.48445701599121094</v>
      </c>
      <c r="CC264">
        <v>10.092854499816895</v>
      </c>
      <c r="CD264">
        <v>225</v>
      </c>
      <c r="CE264">
        <v>10.800000190734863</v>
      </c>
      <c r="CF264">
        <v>16.799999237060547</v>
      </c>
      <c r="CG264">
        <v>0</v>
      </c>
      <c r="CH264">
        <v>2.4000000953674316</v>
      </c>
      <c r="CI264">
        <v>11949.83203125</v>
      </c>
      <c r="CJ264" s="48">
        <v>277</v>
      </c>
      <c r="CK264" s="25">
        <f>ABS(J264-'PO_valitsin (FI)'!$D$8)</f>
        <v>8.7999992370605469</v>
      </c>
      <c r="CR264" s="67">
        <f>ABS(Q264-'PO_valitsin (FI)'!$E$8)</f>
        <v>47.300000000000011</v>
      </c>
      <c r="EN264" s="7">
        <f>ABS(BO264-'PO_valitsin (FI)'!$F$8)</f>
        <v>2.3633283495903017</v>
      </c>
      <c r="EO264" s="7">
        <f>ABS(BP264-'PO_valitsin (FI)'!$G$8)</f>
        <v>2825.703125</v>
      </c>
      <c r="ES264" s="7">
        <f>ABS(BT264-'PO_valitsin (FI)'!$H$8)</f>
        <v>0.10742105543613434</v>
      </c>
      <c r="FI264" s="7">
        <f>ABS(CJ264-'PO_valitsin (FI)'!$J$8)</f>
        <v>1654</v>
      </c>
      <c r="FJ264" s="3">
        <f>IF($B264='PO_valitsin (FI)'!$C$8,100000,PO!CK264/PO!J$297*'PO_valitsin (FI)'!D$5)</f>
        <v>0.402766584848821</v>
      </c>
      <c r="FQ264" s="3">
        <f>IF($B264='PO_valitsin (FI)'!$C$8,100000,PO!CR264/PO!Q$297*'PO_valitsin (FI)'!E$5)</f>
        <v>0.2237110008352948</v>
      </c>
      <c r="HM264" s="3">
        <f>IF($B264='PO_valitsin (FI)'!$C$8,100000,PO!EN264/PO!BO$297*'PO_valitsin (FI)'!F$5)</f>
        <v>0.1959304594115879</v>
      </c>
      <c r="HN264" s="3">
        <f>IF($B264='PO_valitsin (FI)'!$C$8,100000,PO!EO264/PO!BP$297*'PO_valitsin (FI)'!G$5)</f>
        <v>9.9946229109855497E-2</v>
      </c>
      <c r="HR264" s="3">
        <f>IF($B264='PO_valitsin (FI)'!$C$8,100000,PO!ES264/PO!BT$297*'PO_valitsin (FI)'!H$5)</f>
        <v>1.6039422931664955E-2</v>
      </c>
      <c r="IF264" s="3">
        <f>IF($B264='PO_valitsin (FI)'!$C$8,100000,PO!FG264/PO!CH$297*'PO_valitsin (FI)'!I$5)</f>
        <v>0</v>
      </c>
      <c r="IH264" s="3">
        <f>IF($B264='PO_valitsin (FI)'!$C$8,100000,PO!FI264/PO!CJ$297*'PO_valitsin (FI)'!J$5)</f>
        <v>0.16125911379003199</v>
      </c>
      <c r="II264" s="49">
        <f t="shared" si="16"/>
        <v>1.0996528371272563</v>
      </c>
      <c r="IJ264" s="13">
        <f t="shared" si="17"/>
        <v>209</v>
      </c>
      <c r="IK264" s="14">
        <f t="shared" si="19"/>
        <v>2.6200000000000049E-8</v>
      </c>
      <c r="IL264" s="68" t="str">
        <f t="shared" si="18"/>
        <v>Tuusniemi</v>
      </c>
    </row>
    <row r="265" spans="1:246" x14ac:dyDescent="0.2">
      <c r="A265">
        <v>2019</v>
      </c>
      <c r="B265" t="s">
        <v>726</v>
      </c>
      <c r="C265" t="s">
        <v>727</v>
      </c>
      <c r="D265" t="s">
        <v>141</v>
      </c>
      <c r="E265" t="s">
        <v>142</v>
      </c>
      <c r="F265" t="s">
        <v>119</v>
      </c>
      <c r="G265" t="s">
        <v>120</v>
      </c>
      <c r="H265" t="s">
        <v>143</v>
      </c>
      <c r="I265" t="s">
        <v>144</v>
      </c>
      <c r="J265">
        <v>41.5</v>
      </c>
      <c r="K265">
        <v>219.5</v>
      </c>
      <c r="L265">
        <v>109.40000152587891</v>
      </c>
      <c r="M265">
        <v>38599</v>
      </c>
      <c r="N265">
        <v>175.80000305175781</v>
      </c>
      <c r="O265">
        <v>-0.20000000298023224</v>
      </c>
      <c r="P265">
        <v>-129</v>
      </c>
      <c r="Q265">
        <v>94.7</v>
      </c>
      <c r="R265">
        <v>6.3000000000000007</v>
      </c>
      <c r="S265">
        <v>154</v>
      </c>
      <c r="T265">
        <v>0</v>
      </c>
      <c r="U265">
        <v>4728.7</v>
      </c>
      <c r="V265">
        <v>16.3</v>
      </c>
      <c r="W265">
        <v>470</v>
      </c>
      <c r="X265">
        <v>122</v>
      </c>
      <c r="Y265">
        <v>671</v>
      </c>
      <c r="Z265">
        <v>192</v>
      </c>
      <c r="AA265">
        <v>517</v>
      </c>
      <c r="AB265">
        <v>2794</v>
      </c>
      <c r="AC265">
        <v>17.962352752685547</v>
      </c>
      <c r="AD265">
        <v>0.3</v>
      </c>
      <c r="AE265">
        <v>0.3</v>
      </c>
      <c r="AF265">
        <v>1</v>
      </c>
      <c r="AG265">
        <v>5.6</v>
      </c>
      <c r="AH265">
        <v>1</v>
      </c>
      <c r="AI265">
        <v>19.5</v>
      </c>
      <c r="AJ265">
        <v>0.93</v>
      </c>
      <c r="AK265">
        <v>0.41</v>
      </c>
      <c r="AL265">
        <v>0.93</v>
      </c>
      <c r="AM265">
        <v>68.3</v>
      </c>
      <c r="AN265">
        <v>383.9</v>
      </c>
      <c r="AO265">
        <v>38.799999999999997</v>
      </c>
      <c r="AP265">
        <v>33.4</v>
      </c>
      <c r="AQ265">
        <v>38</v>
      </c>
      <c r="AR265">
        <v>31</v>
      </c>
      <c r="AS265">
        <v>268</v>
      </c>
      <c r="AT265">
        <v>3.5</v>
      </c>
      <c r="AU265">
        <v>3525</v>
      </c>
      <c r="AV265" s="48">
        <v>9978.2147676884524</v>
      </c>
      <c r="AW265" s="48">
        <v>10235.248177311169</v>
      </c>
      <c r="AX265">
        <v>1</v>
      </c>
      <c r="AY265">
        <v>26.642707824707031</v>
      </c>
      <c r="AZ265">
        <v>0</v>
      </c>
      <c r="BA265">
        <v>0</v>
      </c>
      <c r="BB265">
        <v>0</v>
      </c>
      <c r="BC265">
        <v>0</v>
      </c>
      <c r="BD265">
        <v>1</v>
      </c>
      <c r="BE265">
        <v>94.655067443847656</v>
      </c>
      <c r="BF265">
        <v>76.509750366210938</v>
      </c>
      <c r="BG265">
        <v>1084.3570556640625</v>
      </c>
      <c r="BH265">
        <v>12878.578125</v>
      </c>
      <c r="BI265">
        <v>16457.359375</v>
      </c>
      <c r="BJ265">
        <v>4.3210601806640625</v>
      </c>
      <c r="BK265">
        <v>15.993607521057129</v>
      </c>
      <c r="BL265">
        <v>22.234891891479492</v>
      </c>
      <c r="BM265">
        <v>-9.5785436630249023</v>
      </c>
      <c r="BN265">
        <v>289.5</v>
      </c>
      <c r="BO265">
        <v>0.75129560828208919</v>
      </c>
      <c r="BP265">
        <v>29274.181640625</v>
      </c>
      <c r="BQ265">
        <v>12.228305816650391</v>
      </c>
      <c r="BS265">
        <v>0.64690792560577393</v>
      </c>
      <c r="BT265">
        <v>1.5052202939987183</v>
      </c>
      <c r="BU265">
        <v>5.8188037872314453</v>
      </c>
      <c r="BV265">
        <v>103.05966186523438</v>
      </c>
      <c r="BW265">
        <v>396.77194213867188</v>
      </c>
      <c r="BX265">
        <v>0</v>
      </c>
      <c r="BY265">
        <v>1</v>
      </c>
      <c r="BZ265">
        <v>11240.376953125</v>
      </c>
      <c r="CA265">
        <v>8796.068359375</v>
      </c>
      <c r="CB265">
        <v>1.2228295803070068</v>
      </c>
      <c r="CC265">
        <v>12.306017875671387</v>
      </c>
      <c r="CD265">
        <v>89.406776428222656</v>
      </c>
      <c r="CE265">
        <v>8.8842105865478516</v>
      </c>
      <c r="CF265">
        <v>14.673684120178223</v>
      </c>
      <c r="CG265">
        <v>0.50526314973831177</v>
      </c>
      <c r="CH265">
        <v>1.3684210777282715</v>
      </c>
      <c r="CI265">
        <v>10504.6044921875</v>
      </c>
      <c r="CJ265" s="48">
        <v>5196</v>
      </c>
      <c r="CK265" s="25">
        <f>ABS(J265-'PO_valitsin (FI)'!$D$8)</f>
        <v>2.7000007629394531</v>
      </c>
      <c r="CR265" s="67">
        <f>ABS(Q265-'PO_valitsin (FI)'!$E$8)</f>
        <v>6.8999999999999915</v>
      </c>
      <c r="EN265" s="7">
        <f>ABS(BO265-'PO_valitsin (FI)'!$F$8)</f>
        <v>0.48951868414878841</v>
      </c>
      <c r="EO265" s="7">
        <f>ABS(BP265-'PO_valitsin (FI)'!$G$8)</f>
        <v>6199.78515625</v>
      </c>
      <c r="ES265" s="7">
        <f>ABS(BT265-'PO_valitsin (FI)'!$H$8)</f>
        <v>1.3170564025640488</v>
      </c>
      <c r="FI265" s="7">
        <f>ABS(CJ265-'PO_valitsin (FI)'!$J$8)</f>
        <v>3265</v>
      </c>
      <c r="FJ265" s="3">
        <f>IF($B265='PO_valitsin (FI)'!$C$8,100000,PO!CK265/PO!J$297*'PO_valitsin (FI)'!D$5)</f>
        <v>0.12357615689312046</v>
      </c>
      <c r="FQ265" s="3">
        <f>IF($B265='PO_valitsin (FI)'!$C$8,100000,PO!CR265/PO!Q$297*'PO_valitsin (FI)'!E$5)</f>
        <v>3.2634374329038728E-2</v>
      </c>
      <c r="HM265" s="3">
        <f>IF($B265='PO_valitsin (FI)'!$C$8,100000,PO!EN265/PO!BO$297*'PO_valitsin (FI)'!F$5)</f>
        <v>4.0583281917832115E-2</v>
      </c>
      <c r="HN265" s="3">
        <f>IF($B265='PO_valitsin (FI)'!$C$8,100000,PO!EO265/PO!BP$297*'PO_valitsin (FI)'!G$5)</f>
        <v>0.2192888354676126</v>
      </c>
      <c r="HR265" s="3">
        <f>IF($B265='PO_valitsin (FI)'!$C$8,100000,PO!ES265/PO!BT$297*'PO_valitsin (FI)'!H$5)</f>
        <v>0.19665441360461605</v>
      </c>
      <c r="IF265" s="3">
        <f>IF($B265='PO_valitsin (FI)'!$C$8,100000,PO!FG265/PO!CH$297*'PO_valitsin (FI)'!I$5)</f>
        <v>0</v>
      </c>
      <c r="IH265" s="3">
        <f>IF($B265='PO_valitsin (FI)'!$C$8,100000,PO!FI265/PO!CJ$297*'PO_valitsin (FI)'!J$5)</f>
        <v>0.31832588060728811</v>
      </c>
      <c r="II265" s="49">
        <f t="shared" si="16"/>
        <v>0.93106296911950803</v>
      </c>
      <c r="IJ265" s="13">
        <f t="shared" si="17"/>
        <v>178</v>
      </c>
      <c r="IK265" s="14">
        <f t="shared" si="19"/>
        <v>2.630000000000005E-8</v>
      </c>
      <c r="IL265" s="68" t="str">
        <f t="shared" si="18"/>
        <v>Tuusula</v>
      </c>
    </row>
    <row r="266" spans="1:246" x14ac:dyDescent="0.2">
      <c r="A266">
        <v>2019</v>
      </c>
      <c r="B266" t="s">
        <v>728</v>
      </c>
      <c r="C266" t="s">
        <v>729</v>
      </c>
      <c r="D266" t="s">
        <v>169</v>
      </c>
      <c r="E266" t="s">
        <v>170</v>
      </c>
      <c r="F266" t="s">
        <v>101</v>
      </c>
      <c r="G266" t="s">
        <v>102</v>
      </c>
      <c r="H266" t="s">
        <v>103</v>
      </c>
      <c r="I266" t="s">
        <v>104</v>
      </c>
      <c r="J266">
        <v>34.599998474121094</v>
      </c>
      <c r="K266">
        <v>491.82000732421875</v>
      </c>
      <c r="L266">
        <v>162.80000305175781</v>
      </c>
      <c r="M266">
        <v>6637</v>
      </c>
      <c r="N266">
        <v>13.5</v>
      </c>
      <c r="O266">
        <v>-1.7999999523162842</v>
      </c>
      <c r="P266">
        <v>-161</v>
      </c>
      <c r="Q266">
        <v>71.900000000000006</v>
      </c>
      <c r="R266">
        <v>9</v>
      </c>
      <c r="S266">
        <v>168</v>
      </c>
      <c r="T266">
        <v>0</v>
      </c>
      <c r="U266">
        <v>2971.2</v>
      </c>
      <c r="V266">
        <v>11.72</v>
      </c>
      <c r="W266">
        <v>329</v>
      </c>
      <c r="X266">
        <v>190</v>
      </c>
      <c r="Y266">
        <v>209</v>
      </c>
      <c r="Z266">
        <v>281</v>
      </c>
      <c r="AA266">
        <v>398</v>
      </c>
      <c r="AB266">
        <v>944</v>
      </c>
      <c r="AC266">
        <v>19.542682647705078</v>
      </c>
      <c r="AD266">
        <v>0</v>
      </c>
      <c r="AE266">
        <v>0</v>
      </c>
      <c r="AF266">
        <v>0</v>
      </c>
      <c r="AG266">
        <v>8.1999999999999993</v>
      </c>
      <c r="AH266">
        <v>0</v>
      </c>
      <c r="AI266">
        <v>22</v>
      </c>
      <c r="AJ266">
        <v>1.1200000000000001</v>
      </c>
      <c r="AK266">
        <v>0.54</v>
      </c>
      <c r="AL266">
        <v>1.1200000000000001</v>
      </c>
      <c r="AM266">
        <v>41.2</v>
      </c>
      <c r="AN266">
        <v>346.9</v>
      </c>
      <c r="AO266">
        <v>49.5</v>
      </c>
      <c r="AP266">
        <v>23.3</v>
      </c>
      <c r="AQ266">
        <v>54</v>
      </c>
      <c r="AR266">
        <v>42</v>
      </c>
      <c r="AS266">
        <v>772</v>
      </c>
      <c r="AT266">
        <v>4.3330000000000002</v>
      </c>
      <c r="AU266">
        <v>6572</v>
      </c>
      <c r="AV266" s="48">
        <v>7301.6105417276722</v>
      </c>
      <c r="AW266" s="48">
        <v>7383.0168398423502</v>
      </c>
      <c r="AX266">
        <v>0</v>
      </c>
      <c r="AY266">
        <v>29.190023422241211</v>
      </c>
      <c r="AZ266">
        <v>0</v>
      </c>
      <c r="BA266">
        <v>0</v>
      </c>
      <c r="BB266">
        <v>0</v>
      </c>
      <c r="BC266">
        <v>0</v>
      </c>
      <c r="BD266">
        <v>1</v>
      </c>
      <c r="BE266">
        <v>84.345046997070313</v>
      </c>
      <c r="BF266">
        <v>65.481170654296875</v>
      </c>
      <c r="BG266">
        <v>295.14825439453125</v>
      </c>
      <c r="BH266">
        <v>8364.2998046875</v>
      </c>
      <c r="BI266">
        <v>12603.6953125</v>
      </c>
      <c r="BJ266">
        <v>4.6060571670532227</v>
      </c>
      <c r="BK266">
        <v>1.2285085916519165</v>
      </c>
      <c r="BL266">
        <v>28.735631942749023</v>
      </c>
      <c r="BM266">
        <v>-12.643677711486816</v>
      </c>
      <c r="BN266">
        <v>368.5</v>
      </c>
      <c r="BO266">
        <v>2.4031232237815856</v>
      </c>
      <c r="BP266">
        <v>19020.607421875</v>
      </c>
      <c r="BQ266">
        <v>48.805953979492188</v>
      </c>
      <c r="BS266">
        <v>0.52478528022766113</v>
      </c>
      <c r="BT266">
        <v>0.22600571811199188</v>
      </c>
      <c r="BU266">
        <v>0.66295009851455688</v>
      </c>
      <c r="BV266">
        <v>65.692329406738281</v>
      </c>
      <c r="BW266">
        <v>208.67861938476563</v>
      </c>
      <c r="BX266">
        <v>0</v>
      </c>
      <c r="BY266">
        <v>0</v>
      </c>
      <c r="BZ266">
        <v>5192.72216796875</v>
      </c>
      <c r="CA266">
        <v>3446.091552734375</v>
      </c>
      <c r="CB266">
        <v>2.2901914119720459</v>
      </c>
      <c r="CC266">
        <v>20.099443435668945</v>
      </c>
      <c r="CD266">
        <v>39.473682403564453</v>
      </c>
      <c r="CE266">
        <v>4.2728633880615234</v>
      </c>
      <c r="CF266">
        <v>9.1454277038574219</v>
      </c>
      <c r="CG266">
        <v>0</v>
      </c>
      <c r="CH266">
        <v>1.9490255117416382</v>
      </c>
      <c r="CI266">
        <v>7934.8818359375</v>
      </c>
      <c r="CJ266" s="48">
        <v>1391</v>
      </c>
      <c r="CK266" s="25">
        <f>ABS(J266-'PO_valitsin (FI)'!$D$8)</f>
        <v>9.6000022888183594</v>
      </c>
      <c r="CR266" s="67">
        <f>ABS(Q266-'PO_valitsin (FI)'!$E$8)</f>
        <v>15.900000000000006</v>
      </c>
      <c r="EN266" s="7">
        <f>ABS(BO266-'PO_valitsin (FI)'!$F$8)</f>
        <v>2.1413462996482848</v>
      </c>
      <c r="EO266" s="7">
        <f>ABS(BP266-'PO_valitsin (FI)'!$G$8)</f>
        <v>4053.7890625</v>
      </c>
      <c r="ES266" s="7">
        <f>ABS(BT266-'PO_valitsin (FI)'!$H$8)</f>
        <v>3.7841826677322388E-2</v>
      </c>
      <c r="FI266" s="7">
        <f>ABS(CJ266-'PO_valitsin (FI)'!$J$8)</f>
        <v>540</v>
      </c>
      <c r="FJ266" s="3">
        <f>IF($B266='PO_valitsin (FI)'!$C$8,100000,PO!CK266/PO!J$297*'PO_valitsin (FI)'!D$5)</f>
        <v>0.43938187177613641</v>
      </c>
      <c r="FQ266" s="3">
        <f>IF($B266='PO_valitsin (FI)'!$C$8,100000,PO!CR266/PO!Q$297*'PO_valitsin (FI)'!E$5)</f>
        <v>7.5200949540828482E-2</v>
      </c>
      <c r="HM266" s="3">
        <f>IF($B266='PO_valitsin (FI)'!$C$8,100000,PO!EN266/PO!BO$297*'PO_valitsin (FI)'!F$5)</f>
        <v>0.17752715754546963</v>
      </c>
      <c r="HN266" s="3">
        <f>IF($B266='PO_valitsin (FI)'!$C$8,100000,PO!EO266/PO!BP$297*'PO_valitsin (FI)'!G$5)</f>
        <v>0.14338411095597711</v>
      </c>
      <c r="HR266" s="3">
        <f>IF($B266='PO_valitsin (FI)'!$C$8,100000,PO!ES266/PO!BT$297*'PO_valitsin (FI)'!H$5)</f>
        <v>5.650298818234898E-3</v>
      </c>
      <c r="IF266" s="3">
        <f>IF($B266='PO_valitsin (FI)'!$C$8,100000,PO!FG266/PO!CH$297*'PO_valitsin (FI)'!I$5)</f>
        <v>0</v>
      </c>
      <c r="IH266" s="3">
        <f>IF($B266='PO_valitsin (FI)'!$C$8,100000,PO!FI266/PO!CJ$297*'PO_valitsin (FI)'!J$5)</f>
        <v>5.2648078262767399E-2</v>
      </c>
      <c r="II266" s="49">
        <f t="shared" si="16"/>
        <v>0.8937924932994139</v>
      </c>
      <c r="IJ266" s="13">
        <f t="shared" si="17"/>
        <v>167</v>
      </c>
      <c r="IK266" s="14">
        <f t="shared" si="19"/>
        <v>2.6400000000000051E-8</v>
      </c>
      <c r="IL266" s="68" t="str">
        <f t="shared" si="18"/>
        <v>Tyrnävä</v>
      </c>
    </row>
    <row r="267" spans="1:246" x14ac:dyDescent="0.2">
      <c r="A267">
        <v>2019</v>
      </c>
      <c r="B267" t="s">
        <v>730</v>
      </c>
      <c r="C267" t="s">
        <v>731</v>
      </c>
      <c r="D267" t="s">
        <v>195</v>
      </c>
      <c r="E267" t="s">
        <v>196</v>
      </c>
      <c r="F267" t="s">
        <v>149</v>
      </c>
      <c r="G267" t="s">
        <v>150</v>
      </c>
      <c r="H267" t="s">
        <v>89</v>
      </c>
      <c r="I267" t="s">
        <v>90</v>
      </c>
      <c r="J267">
        <v>45.099998474121094</v>
      </c>
      <c r="K267">
        <v>400.64999389648438</v>
      </c>
      <c r="L267">
        <v>146</v>
      </c>
      <c r="M267">
        <v>12871</v>
      </c>
      <c r="N267">
        <v>32.099998474121094</v>
      </c>
      <c r="O267">
        <v>-1.2000000476837158</v>
      </c>
      <c r="P267">
        <v>-89</v>
      </c>
      <c r="Q267">
        <v>85.2</v>
      </c>
      <c r="R267">
        <v>9.6000000000000014</v>
      </c>
      <c r="S267">
        <v>161</v>
      </c>
      <c r="T267">
        <v>0</v>
      </c>
      <c r="U267">
        <v>3861.9</v>
      </c>
      <c r="V267">
        <v>10.29</v>
      </c>
      <c r="W267">
        <v>684</v>
      </c>
      <c r="X267">
        <v>101</v>
      </c>
      <c r="Y267">
        <v>620</v>
      </c>
      <c r="Z267">
        <v>384</v>
      </c>
      <c r="AA267">
        <v>705</v>
      </c>
      <c r="AB267">
        <v>915</v>
      </c>
      <c r="AC267">
        <v>18.168478012084961</v>
      </c>
      <c r="AD267">
        <v>0</v>
      </c>
      <c r="AE267">
        <v>0</v>
      </c>
      <c r="AF267">
        <v>1.3</v>
      </c>
      <c r="AG267">
        <v>6.9</v>
      </c>
      <c r="AH267">
        <v>0</v>
      </c>
      <c r="AI267">
        <v>21</v>
      </c>
      <c r="AJ267">
        <v>1.1000000000000001</v>
      </c>
      <c r="AK267">
        <v>0.55000000000000004</v>
      </c>
      <c r="AL267">
        <v>1.1000000000000001</v>
      </c>
      <c r="AM267">
        <v>57.8</v>
      </c>
      <c r="AN267">
        <v>349.6</v>
      </c>
      <c r="AO267">
        <v>45.8</v>
      </c>
      <c r="AP267">
        <v>27.8</v>
      </c>
      <c r="AQ267">
        <v>13</v>
      </c>
      <c r="AR267">
        <v>10</v>
      </c>
      <c r="AS267">
        <v>321</v>
      </c>
      <c r="AT267">
        <v>3.6669999999999998</v>
      </c>
      <c r="AU267">
        <v>6689</v>
      </c>
      <c r="AV267" s="48">
        <v>9173.7931034482754</v>
      </c>
      <c r="AW267" s="48">
        <v>9280.7745504840932</v>
      </c>
      <c r="AX267">
        <v>1</v>
      </c>
      <c r="AY267">
        <v>100.15280151367188</v>
      </c>
      <c r="AZ267">
        <v>0</v>
      </c>
      <c r="BA267">
        <v>0</v>
      </c>
      <c r="BB267">
        <v>0</v>
      </c>
      <c r="BC267">
        <v>0</v>
      </c>
      <c r="BD267">
        <v>1</v>
      </c>
      <c r="BE267">
        <v>86.191535949707031</v>
      </c>
      <c r="BF267">
        <v>73.127037048339844</v>
      </c>
      <c r="BG267">
        <v>284.61538696289063</v>
      </c>
      <c r="BH267">
        <v>11239.0205078125</v>
      </c>
      <c r="BI267">
        <v>15289.23828125</v>
      </c>
      <c r="BJ267">
        <v>3.5027580261230469</v>
      </c>
      <c r="BK267">
        <v>-2.9073524475097656</v>
      </c>
      <c r="BL267">
        <v>25</v>
      </c>
      <c r="BM267">
        <v>0</v>
      </c>
      <c r="BN267">
        <v>207.71427917480469</v>
      </c>
      <c r="BO267">
        <v>-0.37570922374725341</v>
      </c>
      <c r="BP267">
        <v>23621.09375</v>
      </c>
      <c r="BQ267">
        <v>30.340909957885742</v>
      </c>
      <c r="BS267">
        <v>0.6854168176651001</v>
      </c>
      <c r="BT267">
        <v>0.31077617406845093</v>
      </c>
      <c r="BU267">
        <v>1.6471136808395386</v>
      </c>
      <c r="BV267">
        <v>66.117630004882813</v>
      </c>
      <c r="BW267">
        <v>240.69613647460938</v>
      </c>
      <c r="BX267">
        <v>0</v>
      </c>
      <c r="BY267">
        <v>1</v>
      </c>
      <c r="BZ267">
        <v>8837.1796875</v>
      </c>
      <c r="CA267">
        <v>6496.15380859375</v>
      </c>
      <c r="CB267">
        <v>1.2741823196411133</v>
      </c>
      <c r="CC267">
        <v>9.9836845397949219</v>
      </c>
      <c r="CD267">
        <v>98.780487060546875</v>
      </c>
      <c r="CE267">
        <v>12.607004165649414</v>
      </c>
      <c r="CF267">
        <v>15.408560752868652</v>
      </c>
      <c r="CG267">
        <v>7.7821008861064911E-2</v>
      </c>
      <c r="CH267">
        <v>2.1789882183074951</v>
      </c>
      <c r="CI267">
        <v>10045.7705078125</v>
      </c>
      <c r="CJ267" s="48">
        <v>1448</v>
      </c>
      <c r="CK267" s="25">
        <f>ABS(J267-'PO_valitsin (FI)'!$D$8)</f>
        <v>0.89999771118164063</v>
      </c>
      <c r="CR267" s="67">
        <f>ABS(Q267-'PO_valitsin (FI)'!$E$8)</f>
        <v>2.6000000000000085</v>
      </c>
      <c r="EN267" s="7">
        <f>ABS(BO267-'PO_valitsin (FI)'!$F$8)</f>
        <v>0.63748614788055424</v>
      </c>
      <c r="EO267" s="7">
        <f>ABS(BP267-'PO_valitsin (FI)'!$G$8)</f>
        <v>546.697265625</v>
      </c>
      <c r="ES267" s="7">
        <f>ABS(BT267-'PO_valitsin (FI)'!$H$8)</f>
        <v>0.12261228263378143</v>
      </c>
      <c r="FI267" s="7">
        <f>ABS(CJ267-'PO_valitsin (FI)'!$J$8)</f>
        <v>483</v>
      </c>
      <c r="FJ267" s="3">
        <f>IF($B267='PO_valitsin (FI)'!$C$8,100000,PO!CK267/PO!J$297*'PO_valitsin (FI)'!D$5)</f>
        <v>4.1191935901288404E-2</v>
      </c>
      <c r="FQ267" s="3">
        <f>IF($B267='PO_valitsin (FI)'!$C$8,100000,PO!CR267/PO!Q$297*'PO_valitsin (FI)'!E$5)</f>
        <v>1.2297010616739285E-2</v>
      </c>
      <c r="HM267" s="3">
        <f>IF($B267='PO_valitsin (FI)'!$C$8,100000,PO!EN267/PO!BO$297*'PO_valitsin (FI)'!F$5)</f>
        <v>5.2850444520082529E-2</v>
      </c>
      <c r="HN267" s="3">
        <f>IF($B267='PO_valitsin (FI)'!$C$8,100000,PO!EO267/PO!BP$297*'PO_valitsin (FI)'!G$5)</f>
        <v>1.9336896958659724E-2</v>
      </c>
      <c r="HR267" s="3">
        <f>IF($B267='PO_valitsin (FI)'!$C$8,100000,PO!ES267/PO!BT$297*'PO_valitsin (FI)'!H$5)</f>
        <v>1.8307679530753546E-2</v>
      </c>
      <c r="IF267" s="3">
        <f>IF($B267='PO_valitsin (FI)'!$C$8,100000,PO!FG267/PO!CH$297*'PO_valitsin (FI)'!I$5)</f>
        <v>0</v>
      </c>
      <c r="IH267" s="3">
        <f>IF($B267='PO_valitsin (FI)'!$C$8,100000,PO!FI267/PO!CJ$297*'PO_valitsin (FI)'!J$5)</f>
        <v>4.7090781112808622E-2</v>
      </c>
      <c r="II267" s="49">
        <f t="shared" si="16"/>
        <v>0.19107477514033211</v>
      </c>
      <c r="IJ267" s="13">
        <f t="shared" si="17"/>
        <v>4</v>
      </c>
      <c r="IK267" s="14">
        <f t="shared" si="19"/>
        <v>2.6500000000000052E-8</v>
      </c>
      <c r="IL267" s="68" t="str">
        <f t="shared" si="18"/>
        <v>Ulvila</v>
      </c>
    </row>
    <row r="268" spans="1:246" x14ac:dyDescent="0.2">
      <c r="A268">
        <v>2019</v>
      </c>
      <c r="B268" t="s">
        <v>732</v>
      </c>
      <c r="C268" t="s">
        <v>733</v>
      </c>
      <c r="D268" t="s">
        <v>85</v>
      </c>
      <c r="E268" t="s">
        <v>86</v>
      </c>
      <c r="F268" t="s">
        <v>87</v>
      </c>
      <c r="G268" t="s">
        <v>88</v>
      </c>
      <c r="H268" t="s">
        <v>103</v>
      </c>
      <c r="I268" t="s">
        <v>104</v>
      </c>
      <c r="J268">
        <v>50</v>
      </c>
      <c r="K268">
        <v>475.39999389648438</v>
      </c>
      <c r="L268">
        <v>174.10000610351563</v>
      </c>
      <c r="M268">
        <v>4688</v>
      </c>
      <c r="N268">
        <v>9.8999996185302734</v>
      </c>
      <c r="O268">
        <v>-2.2000000476837158</v>
      </c>
      <c r="P268">
        <v>-51</v>
      </c>
      <c r="Q268">
        <v>49.1</v>
      </c>
      <c r="R268">
        <v>11.100000000000001</v>
      </c>
      <c r="S268">
        <v>206</v>
      </c>
      <c r="T268">
        <v>0</v>
      </c>
      <c r="U268">
        <v>3309.9</v>
      </c>
      <c r="V268">
        <v>13.28</v>
      </c>
      <c r="W268">
        <v>1059</v>
      </c>
      <c r="X268">
        <v>2165</v>
      </c>
      <c r="Y268">
        <v>659</v>
      </c>
      <c r="Z268">
        <v>982</v>
      </c>
      <c r="AA268">
        <v>541</v>
      </c>
      <c r="AB268">
        <v>1242</v>
      </c>
      <c r="AC268">
        <v>16.885713577270508</v>
      </c>
      <c r="AD268">
        <v>0</v>
      </c>
      <c r="AE268">
        <v>0</v>
      </c>
      <c r="AF268">
        <v>0</v>
      </c>
      <c r="AG268">
        <v>2.8</v>
      </c>
      <c r="AH268">
        <v>0</v>
      </c>
      <c r="AI268">
        <v>22</v>
      </c>
      <c r="AJ268">
        <v>1.2</v>
      </c>
      <c r="AK268">
        <v>0.65</v>
      </c>
      <c r="AL268">
        <v>1.25</v>
      </c>
      <c r="AM268">
        <v>72.5</v>
      </c>
      <c r="AN268">
        <v>272.89999999999998</v>
      </c>
      <c r="AO268">
        <v>45.5</v>
      </c>
      <c r="AP268">
        <v>18.8</v>
      </c>
      <c r="AQ268">
        <v>72</v>
      </c>
      <c r="AR268">
        <v>62</v>
      </c>
      <c r="AS268">
        <v>332</v>
      </c>
      <c r="AT268">
        <v>3.3330000000000002</v>
      </c>
      <c r="AU268">
        <v>8617</v>
      </c>
      <c r="AV268" s="48">
        <v>9974.6543778801843</v>
      </c>
      <c r="AW268" s="48">
        <v>9880.7339449541287</v>
      </c>
      <c r="AX268">
        <v>1</v>
      </c>
      <c r="AY268">
        <v>47.795024871826172</v>
      </c>
      <c r="AZ268">
        <v>0</v>
      </c>
      <c r="BA268">
        <v>0</v>
      </c>
      <c r="BB268">
        <v>0</v>
      </c>
      <c r="BC268">
        <v>0</v>
      </c>
      <c r="BD268">
        <v>1</v>
      </c>
      <c r="BE268">
        <v>84.146339416503906</v>
      </c>
      <c r="BF268">
        <v>100</v>
      </c>
      <c r="BG268">
        <v>519.31329345703125</v>
      </c>
      <c r="BH268">
        <v>8228.50390625</v>
      </c>
      <c r="BI268">
        <v>9643.3330078125</v>
      </c>
      <c r="BJ268">
        <v>3.603348970413208</v>
      </c>
      <c r="BK268">
        <v>2.3974065780639648</v>
      </c>
      <c r="BL268">
        <v>28.925619125366211</v>
      </c>
      <c r="BM268">
        <v>6.8181819915771484</v>
      </c>
      <c r="BN268">
        <v>215</v>
      </c>
      <c r="BO268">
        <v>-0.48033816814422609</v>
      </c>
      <c r="BP268">
        <v>20833.41015625</v>
      </c>
      <c r="BQ268">
        <v>46.697048187255859</v>
      </c>
      <c r="BS268">
        <v>0.67619454860687256</v>
      </c>
      <c r="BT268">
        <v>0.25597268342971802</v>
      </c>
      <c r="BU268">
        <v>2.4317405223846436</v>
      </c>
      <c r="BV268">
        <v>106.22866821289063</v>
      </c>
      <c r="BW268">
        <v>251.70648193359375</v>
      </c>
      <c r="BX268">
        <v>0</v>
      </c>
      <c r="BY268">
        <v>1</v>
      </c>
      <c r="BZ268">
        <v>6991.41650390625</v>
      </c>
      <c r="CA268">
        <v>5965.6650390625</v>
      </c>
      <c r="CB268">
        <v>1.0025597810745239</v>
      </c>
      <c r="CC268">
        <v>8.6604099273681641</v>
      </c>
      <c r="CD268">
        <v>51.063831329345703</v>
      </c>
      <c r="CE268">
        <v>5.9113302230834961</v>
      </c>
      <c r="CF268">
        <v>12.561575889587402</v>
      </c>
      <c r="CG268">
        <v>0.73891627788543701</v>
      </c>
      <c r="CH268">
        <v>0.98522168397903442</v>
      </c>
      <c r="CI268">
        <v>10542.6240234375</v>
      </c>
      <c r="CJ268" s="48">
        <v>433</v>
      </c>
      <c r="CK268" s="25">
        <f>ABS(J268-'PO_valitsin (FI)'!$D$8)</f>
        <v>5.7999992370605469</v>
      </c>
      <c r="CR268" s="67">
        <f>ABS(Q268-'PO_valitsin (FI)'!$E$8)</f>
        <v>38.70000000000001</v>
      </c>
      <c r="EN268" s="7">
        <f>ABS(BO268-'PO_valitsin (FI)'!$F$8)</f>
        <v>0.74211509227752681</v>
      </c>
      <c r="EO268" s="7">
        <f>ABS(BP268-'PO_valitsin (FI)'!$G$8)</f>
        <v>2240.986328125</v>
      </c>
      <c r="ES268" s="7">
        <f>ABS(BT268-'PO_valitsin (FI)'!$H$8)</f>
        <v>6.7808791995048523E-2</v>
      </c>
      <c r="FI268" s="7">
        <f>ABS(CJ268-'PO_valitsin (FI)'!$J$8)</f>
        <v>1498</v>
      </c>
      <c r="FJ268" s="3">
        <f>IF($B268='PO_valitsin (FI)'!$C$8,100000,PO!CK268/PO!J$297*'PO_valitsin (FI)'!D$5)</f>
        <v>0.26545978265527104</v>
      </c>
      <c r="FQ268" s="3">
        <f>IF($B268='PO_valitsin (FI)'!$C$8,100000,PO!CR268/PO!Q$297*'PO_valitsin (FI)'!E$5)</f>
        <v>0.18303627341069573</v>
      </c>
      <c r="HM268" s="3">
        <f>IF($B268='PO_valitsin (FI)'!$C$8,100000,PO!EN268/PO!BO$297*'PO_valitsin (FI)'!F$5)</f>
        <v>6.1524650601942517E-2</v>
      </c>
      <c r="HN268" s="3">
        <f>IF($B268='PO_valitsin (FI)'!$C$8,100000,PO!EO268/PO!BP$297*'PO_valitsin (FI)'!G$5)</f>
        <v>7.9264566401622619E-2</v>
      </c>
      <c r="HR268" s="3">
        <f>IF($B268='PO_valitsin (FI)'!$C$8,100000,PO!ES268/PO!BT$297*'PO_valitsin (FI)'!H$5)</f>
        <v>1.012477385255729E-2</v>
      </c>
      <c r="IF268" s="3">
        <f>IF($B268='PO_valitsin (FI)'!$C$8,100000,PO!FG268/PO!CH$297*'PO_valitsin (FI)'!I$5)</f>
        <v>0</v>
      </c>
      <c r="IH268" s="3">
        <f>IF($B268='PO_valitsin (FI)'!$C$8,100000,PO!FI268/PO!CJ$297*'PO_valitsin (FI)'!J$5)</f>
        <v>0.14604966895856589</v>
      </c>
      <c r="II268" s="49">
        <f t="shared" si="16"/>
        <v>0.74545974248065505</v>
      </c>
      <c r="IJ268" s="13">
        <f t="shared" si="17"/>
        <v>133</v>
      </c>
      <c r="IK268" s="14">
        <f t="shared" si="19"/>
        <v>2.6600000000000053E-8</v>
      </c>
      <c r="IL268" s="68" t="str">
        <f t="shared" si="18"/>
        <v>Urjala</v>
      </c>
    </row>
    <row r="269" spans="1:246" x14ac:dyDescent="0.2">
      <c r="A269">
        <v>2019</v>
      </c>
      <c r="B269" t="s">
        <v>734</v>
      </c>
      <c r="C269" t="s">
        <v>735</v>
      </c>
      <c r="D269" t="s">
        <v>237</v>
      </c>
      <c r="E269" t="s">
        <v>238</v>
      </c>
      <c r="F269" t="s">
        <v>101</v>
      </c>
      <c r="G269" t="s">
        <v>102</v>
      </c>
      <c r="H269" t="s">
        <v>103</v>
      </c>
      <c r="I269" t="s">
        <v>104</v>
      </c>
      <c r="J269">
        <v>48.200000762939453</v>
      </c>
      <c r="K269">
        <v>1671.1500244140625</v>
      </c>
      <c r="L269">
        <v>192.69999694824219</v>
      </c>
      <c r="M269">
        <v>2676</v>
      </c>
      <c r="N269">
        <v>1.6000000238418579</v>
      </c>
      <c r="O269">
        <v>-1</v>
      </c>
      <c r="P269">
        <v>-14</v>
      </c>
      <c r="Q269">
        <v>48.800000000000004</v>
      </c>
      <c r="R269">
        <v>11</v>
      </c>
      <c r="S269">
        <v>267</v>
      </c>
      <c r="T269">
        <v>0</v>
      </c>
      <c r="U269">
        <v>3837.4</v>
      </c>
      <c r="V269">
        <v>11.72</v>
      </c>
      <c r="W269">
        <v>622</v>
      </c>
      <c r="X269">
        <v>811</v>
      </c>
      <c r="Y269">
        <v>324</v>
      </c>
      <c r="Z269">
        <v>1337</v>
      </c>
      <c r="AA269">
        <v>604</v>
      </c>
      <c r="AB269">
        <v>1110</v>
      </c>
      <c r="AC269">
        <v>15.674418449401855</v>
      </c>
      <c r="AD269">
        <v>0</v>
      </c>
      <c r="AE269">
        <v>0</v>
      </c>
      <c r="AF269">
        <v>0</v>
      </c>
      <c r="AG269">
        <v>8.4</v>
      </c>
      <c r="AH269">
        <v>1</v>
      </c>
      <c r="AI269">
        <v>20.5</v>
      </c>
      <c r="AJ269">
        <v>1.1000000000000001</v>
      </c>
      <c r="AK269">
        <v>0.45</v>
      </c>
      <c r="AL269">
        <v>1.25</v>
      </c>
      <c r="AM269">
        <v>67.400000000000006</v>
      </c>
      <c r="AN269">
        <v>273.5</v>
      </c>
      <c r="AO269">
        <v>50.9</v>
      </c>
      <c r="AP269">
        <v>15.6</v>
      </c>
      <c r="AQ269">
        <v>64</v>
      </c>
      <c r="AR269">
        <v>66</v>
      </c>
      <c r="AS269">
        <v>849</v>
      </c>
      <c r="AT269">
        <v>5</v>
      </c>
      <c r="AU269">
        <v>7667</v>
      </c>
      <c r="AV269" s="48">
        <v>11668.75</v>
      </c>
      <c r="AW269" s="48">
        <v>11467.71653543307</v>
      </c>
      <c r="AX269">
        <v>0</v>
      </c>
      <c r="AY269">
        <v>52.83123779296875</v>
      </c>
      <c r="AZ269">
        <v>0</v>
      </c>
      <c r="BA269">
        <v>0</v>
      </c>
      <c r="BB269">
        <v>0</v>
      </c>
      <c r="BC269">
        <v>0</v>
      </c>
      <c r="BD269">
        <v>1</v>
      </c>
      <c r="BE269">
        <v>100</v>
      </c>
      <c r="BF269">
        <v>100</v>
      </c>
      <c r="BG269">
        <v>503.8759765625</v>
      </c>
      <c r="BH269">
        <v>14181.2158203125</v>
      </c>
      <c r="BI269">
        <v>15273.84765625</v>
      </c>
      <c r="BJ269">
        <v>3.2491030693054199</v>
      </c>
      <c r="BK269">
        <v>1.1670506000518799</v>
      </c>
      <c r="BL269">
        <v>26.388889312744141</v>
      </c>
      <c r="BM269">
        <v>-14.285714149475098</v>
      </c>
      <c r="BN269">
        <v>356</v>
      </c>
      <c r="BO269">
        <v>-0.68184208869934082</v>
      </c>
      <c r="BP269">
        <v>19525.181640625</v>
      </c>
      <c r="BQ269">
        <v>52.946514129638672</v>
      </c>
      <c r="BS269">
        <v>0.59977579116821289</v>
      </c>
      <c r="BT269">
        <v>0</v>
      </c>
      <c r="BU269">
        <v>1.6816143989562988</v>
      </c>
      <c r="BV269">
        <v>116.21823883056641</v>
      </c>
      <c r="BW269">
        <v>401.34530639648438</v>
      </c>
      <c r="BX269">
        <v>0</v>
      </c>
      <c r="BY269">
        <v>1</v>
      </c>
      <c r="BZ269">
        <v>10294.5732421875</v>
      </c>
      <c r="CA269">
        <v>9558.1396484375</v>
      </c>
      <c r="CB269">
        <v>1.3452914953231812</v>
      </c>
      <c r="CC269">
        <v>10.949177742004395</v>
      </c>
      <c r="CD269">
        <v>83.333335876464844</v>
      </c>
      <c r="CE269">
        <v>9.2150173187255859</v>
      </c>
      <c r="CF269">
        <v>8.8737201690673828</v>
      </c>
      <c r="CG269">
        <v>0</v>
      </c>
      <c r="CH269">
        <v>4.4368600845336914</v>
      </c>
      <c r="CI269">
        <v>12221.888671875</v>
      </c>
      <c r="CJ269" s="48">
        <v>320</v>
      </c>
      <c r="CK269" s="25">
        <f>ABS(J269-'PO_valitsin (FI)'!$D$8)</f>
        <v>4</v>
      </c>
      <c r="CR269" s="67">
        <f>ABS(Q269-'PO_valitsin (FI)'!$E$8)</f>
        <v>39.000000000000007</v>
      </c>
      <c r="EN269" s="7">
        <f>ABS(BO269-'PO_valitsin (FI)'!$F$8)</f>
        <v>0.9436190128326416</v>
      </c>
      <c r="EO269" s="7">
        <f>ABS(BP269-'PO_valitsin (FI)'!$G$8)</f>
        <v>3549.21484375</v>
      </c>
      <c r="ES269" s="7">
        <f>ABS(BT269-'PO_valitsin (FI)'!$H$8)</f>
        <v>0.18816389143466949</v>
      </c>
      <c r="FI269" s="7">
        <f>ABS(CJ269-'PO_valitsin (FI)'!$J$8)</f>
        <v>1611</v>
      </c>
      <c r="FJ269" s="3">
        <f>IF($B269='PO_valitsin (FI)'!$C$8,100000,PO!CK269/PO!J$297*'PO_valitsin (FI)'!D$5)</f>
        <v>0.18307573625806658</v>
      </c>
      <c r="FQ269" s="3">
        <f>IF($B269='PO_valitsin (FI)'!$C$8,100000,PO!CR269/PO!Q$297*'PO_valitsin (FI)'!E$5)</f>
        <v>0.18445515925108871</v>
      </c>
      <c r="HM269" s="3">
        <f>IF($B269='PO_valitsin (FI)'!$C$8,100000,PO!EN269/PO!BO$297*'PO_valitsin (FI)'!F$5)</f>
        <v>7.8230224219947825E-2</v>
      </c>
      <c r="HN269" s="3">
        <f>IF($B269='PO_valitsin (FI)'!$C$8,100000,PO!EO269/PO!BP$297*'PO_valitsin (FI)'!G$5)</f>
        <v>0.12553712270588846</v>
      </c>
      <c r="HR269" s="3">
        <f>IF($B269='PO_valitsin (FI)'!$C$8,100000,PO!ES269/PO!BT$297*'PO_valitsin (FI)'!H$5)</f>
        <v>2.8095425267748234E-2</v>
      </c>
      <c r="IF269" s="3">
        <f>IF($B269='PO_valitsin (FI)'!$C$8,100000,PO!FG269/PO!CH$297*'PO_valitsin (FI)'!I$5)</f>
        <v>0</v>
      </c>
      <c r="IH269" s="3">
        <f>IF($B269='PO_valitsin (FI)'!$C$8,100000,PO!FI269/PO!CJ$297*'PO_valitsin (FI)'!J$5)</f>
        <v>0.15706676681725609</v>
      </c>
      <c r="II269" s="49">
        <f t="shared" si="16"/>
        <v>0.75646046121999588</v>
      </c>
      <c r="IJ269" s="13">
        <f t="shared" si="17"/>
        <v>136</v>
      </c>
      <c r="IK269" s="14">
        <f t="shared" si="19"/>
        <v>2.6700000000000054E-8</v>
      </c>
      <c r="IL269" s="68" t="str">
        <f t="shared" si="18"/>
        <v>Utajärvi</v>
      </c>
    </row>
    <row r="270" spans="1:246" x14ac:dyDescent="0.2">
      <c r="A270">
        <v>2019</v>
      </c>
      <c r="B270" t="s">
        <v>736</v>
      </c>
      <c r="C270" t="s">
        <v>737</v>
      </c>
      <c r="D270" t="s">
        <v>260</v>
      </c>
      <c r="E270" t="s">
        <v>261</v>
      </c>
      <c r="F270" t="s">
        <v>137</v>
      </c>
      <c r="G270" t="s">
        <v>138</v>
      </c>
      <c r="H270" t="s">
        <v>103</v>
      </c>
      <c r="I270" t="s">
        <v>104</v>
      </c>
      <c r="J270">
        <v>48.700000762939453</v>
      </c>
      <c r="K270">
        <v>5145.97998046875</v>
      </c>
      <c r="L270">
        <v>154.5</v>
      </c>
      <c r="M270">
        <v>1212</v>
      </c>
      <c r="N270">
        <v>0.20000000298023224</v>
      </c>
      <c r="O270">
        <v>-1.6000000238418579</v>
      </c>
      <c r="P270">
        <v>-19</v>
      </c>
      <c r="Q270">
        <v>28.1</v>
      </c>
      <c r="R270">
        <v>8.2000000000000011</v>
      </c>
      <c r="S270">
        <v>301</v>
      </c>
      <c r="T270">
        <v>0</v>
      </c>
      <c r="U270">
        <v>3724.4</v>
      </c>
      <c r="V270">
        <v>11.36</v>
      </c>
      <c r="W270">
        <v>3100</v>
      </c>
      <c r="X270">
        <v>1900</v>
      </c>
      <c r="Y270">
        <v>1700</v>
      </c>
      <c r="Z270">
        <v>1056</v>
      </c>
      <c r="AA270">
        <v>1082</v>
      </c>
      <c r="AB270">
        <v>2398</v>
      </c>
      <c r="AC270">
        <v>5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21</v>
      </c>
      <c r="AJ270">
        <v>1.25</v>
      </c>
      <c r="AK270">
        <v>0.65</v>
      </c>
      <c r="AL270">
        <v>1.6</v>
      </c>
      <c r="AM270">
        <v>85.7</v>
      </c>
      <c r="AN270">
        <v>333.8</v>
      </c>
      <c r="AO270">
        <v>41.6</v>
      </c>
      <c r="AP270">
        <v>26.7</v>
      </c>
      <c r="AQ270">
        <v>419</v>
      </c>
      <c r="AR270">
        <v>619</v>
      </c>
      <c r="AS270">
        <v>3576</v>
      </c>
      <c r="AT270">
        <v>3.3330000000000002</v>
      </c>
      <c r="AU270">
        <v>24450</v>
      </c>
      <c r="AV270" s="48">
        <v>21857.699604743084</v>
      </c>
      <c r="AW270" s="48">
        <v>22394.841201716739</v>
      </c>
      <c r="AX270">
        <v>1</v>
      </c>
      <c r="AY270">
        <v>383.41366577148438</v>
      </c>
      <c r="AZ270">
        <v>0</v>
      </c>
      <c r="BA270">
        <v>0</v>
      </c>
      <c r="BB270">
        <v>0</v>
      </c>
      <c r="BC270">
        <v>0</v>
      </c>
      <c r="BD270">
        <v>1</v>
      </c>
      <c r="BE270">
        <v>69.38775634765625</v>
      </c>
      <c r="BF270">
        <v>100</v>
      </c>
      <c r="BG270">
        <v>946.4285888671875</v>
      </c>
      <c r="BH270">
        <v>1896.1494140625</v>
      </c>
      <c r="BI270">
        <v>9272.37890625</v>
      </c>
      <c r="BJ270">
        <v>3.9597361087799072</v>
      </c>
      <c r="BK270">
        <v>-3.1244171783328056E-2</v>
      </c>
      <c r="BL270">
        <v>34.285713195800781</v>
      </c>
      <c r="BM270">
        <v>0</v>
      </c>
      <c r="BN270">
        <v>43</v>
      </c>
      <c r="BO270">
        <v>-0.73289804458618169</v>
      </c>
      <c r="BP270">
        <v>22593.1328125</v>
      </c>
      <c r="BQ270">
        <v>61.690616607666016</v>
      </c>
      <c r="BS270">
        <v>0.53217822313308716</v>
      </c>
      <c r="BT270">
        <v>0.16501650214195251</v>
      </c>
      <c r="BU270">
        <v>3.9603960514068604</v>
      </c>
      <c r="BV270">
        <v>212.04620361328125</v>
      </c>
      <c r="BW270">
        <v>236.79867553710938</v>
      </c>
      <c r="BX270">
        <v>0</v>
      </c>
      <c r="BY270">
        <v>1</v>
      </c>
      <c r="BZ270">
        <v>7946.4287109375</v>
      </c>
      <c r="CA270">
        <v>1625</v>
      </c>
      <c r="CB270">
        <v>0.82508248090744019</v>
      </c>
      <c r="CC270">
        <v>8.9933996200561523</v>
      </c>
      <c r="CD270">
        <v>110</v>
      </c>
      <c r="CE270">
        <v>10.091743469238281</v>
      </c>
      <c r="CF270">
        <v>14.678898811340332</v>
      </c>
      <c r="CG270">
        <v>0</v>
      </c>
      <c r="CH270">
        <v>0.91743117570877075</v>
      </c>
      <c r="CI270">
        <v>12991.158203125</v>
      </c>
      <c r="CJ270" s="48">
        <v>119</v>
      </c>
      <c r="CK270" s="25">
        <f>ABS(J270-'PO_valitsin (FI)'!$D$8)</f>
        <v>4.5</v>
      </c>
      <c r="CR270" s="67">
        <f>ABS(Q270-'PO_valitsin (FI)'!$E$8)</f>
        <v>59.70000000000001</v>
      </c>
      <c r="EN270" s="7">
        <f>ABS(BO270-'PO_valitsin (FI)'!$F$8)</f>
        <v>0.99467496871948247</v>
      </c>
      <c r="EO270" s="7">
        <f>ABS(BP270-'PO_valitsin (FI)'!$G$8)</f>
        <v>481.263671875</v>
      </c>
      <c r="ES270" s="7">
        <f>ABS(BT270-'PO_valitsin (FI)'!$H$8)</f>
        <v>2.314738929271698E-2</v>
      </c>
      <c r="FI270" s="7">
        <f>ABS(CJ270-'PO_valitsin (FI)'!$J$8)</f>
        <v>1812</v>
      </c>
      <c r="FJ270" s="3">
        <f>IF($B270='PO_valitsin (FI)'!$C$8,100000,PO!CK270/PO!J$297*'PO_valitsin (FI)'!D$5)</f>
        <v>0.20596020329032488</v>
      </c>
      <c r="FQ270" s="3">
        <f>IF($B270='PO_valitsin (FI)'!$C$8,100000,PO!CR270/PO!Q$297*'PO_valitsin (FI)'!E$5)</f>
        <v>0.28235828223820503</v>
      </c>
      <c r="HM270" s="3">
        <f>IF($B270='PO_valitsin (FI)'!$C$8,100000,PO!EN270/PO!BO$297*'PO_valitsin (FI)'!F$5)</f>
        <v>8.2462990646306078E-2</v>
      </c>
      <c r="HN270" s="3">
        <f>IF($B270='PO_valitsin (FI)'!$C$8,100000,PO!EO270/PO!BP$297*'PO_valitsin (FI)'!G$5)</f>
        <v>1.7022485053686972E-2</v>
      </c>
      <c r="HR270" s="3">
        <f>IF($B270='PO_valitsin (FI)'!$C$8,100000,PO!ES270/PO!BT$297*'PO_valitsin (FI)'!H$5)</f>
        <v>3.4562196873080837E-3</v>
      </c>
      <c r="IF270" s="3">
        <f>IF($B270='PO_valitsin (FI)'!$C$8,100000,PO!FG270/PO!CH$297*'PO_valitsin (FI)'!I$5)</f>
        <v>0</v>
      </c>
      <c r="IH270" s="3">
        <f>IF($B270='PO_valitsin (FI)'!$C$8,100000,PO!FI270/PO!CJ$297*'PO_valitsin (FI)'!J$5)</f>
        <v>0.17666355150395285</v>
      </c>
      <c r="II270" s="49">
        <f t="shared" si="16"/>
        <v>0.76792375921978395</v>
      </c>
      <c r="IJ270" s="13">
        <f t="shared" si="17"/>
        <v>141</v>
      </c>
      <c r="IK270" s="14">
        <f t="shared" si="19"/>
        <v>2.6800000000000055E-8</v>
      </c>
      <c r="IL270" s="68" t="str">
        <f t="shared" si="18"/>
        <v>Utsjoki</v>
      </c>
    </row>
    <row r="271" spans="1:246" x14ac:dyDescent="0.2">
      <c r="A271">
        <v>2019</v>
      </c>
      <c r="B271" t="s">
        <v>738</v>
      </c>
      <c r="C271" t="s">
        <v>739</v>
      </c>
      <c r="D271" t="s">
        <v>185</v>
      </c>
      <c r="E271" t="s">
        <v>186</v>
      </c>
      <c r="F271" t="s">
        <v>187</v>
      </c>
      <c r="G271" t="s">
        <v>188</v>
      </c>
      <c r="H271" t="s">
        <v>103</v>
      </c>
      <c r="I271" t="s">
        <v>104</v>
      </c>
      <c r="J271">
        <v>39.5</v>
      </c>
      <c r="K271">
        <v>347.98001098632813</v>
      </c>
      <c r="L271">
        <v>158.39999389648438</v>
      </c>
      <c r="M271">
        <v>3681</v>
      </c>
      <c r="N271">
        <v>10.600000381469727</v>
      </c>
      <c r="O271">
        <v>-2.7000000476837158</v>
      </c>
      <c r="P271">
        <v>-111</v>
      </c>
      <c r="Q271">
        <v>45.900000000000006</v>
      </c>
      <c r="R271">
        <v>9.5</v>
      </c>
      <c r="S271">
        <v>120</v>
      </c>
      <c r="T271">
        <v>0</v>
      </c>
      <c r="U271">
        <v>3085</v>
      </c>
      <c r="V271">
        <v>12.53</v>
      </c>
      <c r="W271">
        <v>986</v>
      </c>
      <c r="X271">
        <v>419</v>
      </c>
      <c r="Y271">
        <v>824</v>
      </c>
      <c r="Z271">
        <v>542</v>
      </c>
      <c r="AA271">
        <v>500</v>
      </c>
      <c r="AB271">
        <v>1772</v>
      </c>
      <c r="AC271">
        <v>16.819671630859375</v>
      </c>
      <c r="AD271">
        <v>0</v>
      </c>
      <c r="AE271">
        <v>0</v>
      </c>
      <c r="AF271">
        <v>0</v>
      </c>
      <c r="AG271">
        <v>6.7</v>
      </c>
      <c r="AH271">
        <v>0</v>
      </c>
      <c r="AI271">
        <v>21.5</v>
      </c>
      <c r="AJ271">
        <v>1.05</v>
      </c>
      <c r="AK271">
        <v>0.43</v>
      </c>
      <c r="AL271">
        <v>1.1000000000000001</v>
      </c>
      <c r="AM271">
        <v>53.9</v>
      </c>
      <c r="AN271">
        <v>332</v>
      </c>
      <c r="AO271">
        <v>48.8</v>
      </c>
      <c r="AP271">
        <v>23.5</v>
      </c>
      <c r="AQ271">
        <v>61</v>
      </c>
      <c r="AR271">
        <v>42</v>
      </c>
      <c r="AS271">
        <v>546</v>
      </c>
      <c r="AT271">
        <v>1.833</v>
      </c>
      <c r="AU271">
        <v>6471</v>
      </c>
      <c r="AV271" s="48">
        <v>9427.1604938271612</v>
      </c>
      <c r="AW271" s="48">
        <v>8922.8269699431348</v>
      </c>
      <c r="AX271">
        <v>1</v>
      </c>
      <c r="AY271">
        <v>33.051731109619141</v>
      </c>
      <c r="AZ271">
        <v>0</v>
      </c>
      <c r="BA271">
        <v>0</v>
      </c>
      <c r="BB271">
        <v>0</v>
      </c>
      <c r="BC271">
        <v>0</v>
      </c>
      <c r="BD271">
        <v>1</v>
      </c>
      <c r="BE271">
        <v>95.918365478515625</v>
      </c>
      <c r="BF271">
        <v>73.408241271972656</v>
      </c>
      <c r="BG271">
        <v>22.346368789672852</v>
      </c>
      <c r="BH271">
        <v>8970.677734375</v>
      </c>
      <c r="BI271">
        <v>13463.791015625</v>
      </c>
      <c r="BJ271">
        <v>5.2421083450317383</v>
      </c>
      <c r="BK271">
        <v>18.515386581420898</v>
      </c>
      <c r="BL271">
        <v>32.5</v>
      </c>
      <c r="BM271">
        <v>-14.634146690368652</v>
      </c>
      <c r="BN271">
        <v>154</v>
      </c>
      <c r="BO271">
        <v>4.0120197057724001</v>
      </c>
      <c r="BP271">
        <v>20001.970703125</v>
      </c>
      <c r="BQ271">
        <v>45.007930755615234</v>
      </c>
      <c r="BS271">
        <v>0.59440368413925171</v>
      </c>
      <c r="BT271">
        <v>0.13583265244960785</v>
      </c>
      <c r="BU271">
        <v>1.1138277053833008</v>
      </c>
      <c r="BV271">
        <v>71.991310119628906</v>
      </c>
      <c r="BW271">
        <v>240.42379760742188</v>
      </c>
      <c r="BX271">
        <v>0</v>
      </c>
      <c r="BY271">
        <v>0</v>
      </c>
      <c r="BZ271">
        <v>7256.9833984375</v>
      </c>
      <c r="CA271">
        <v>4835.1953125</v>
      </c>
      <c r="CB271">
        <v>1.9016571044921875</v>
      </c>
      <c r="CC271">
        <v>15.566422462463379</v>
      </c>
      <c r="CD271">
        <v>61.428569793701172</v>
      </c>
      <c r="CE271">
        <v>7.5043630599975586</v>
      </c>
      <c r="CF271">
        <v>15.881326675415039</v>
      </c>
      <c r="CG271">
        <v>0</v>
      </c>
      <c r="CH271">
        <v>1.3961606025695801</v>
      </c>
      <c r="CI271">
        <v>9894.5810546875</v>
      </c>
      <c r="CJ271" s="48">
        <v>616</v>
      </c>
      <c r="CK271" s="25">
        <f>ABS(J271-'PO_valitsin (FI)'!$D$8)</f>
        <v>4.7000007629394531</v>
      </c>
      <c r="CR271" s="67">
        <f>ABS(Q271-'PO_valitsin (FI)'!$E$8)</f>
        <v>41.900000000000006</v>
      </c>
      <c r="EN271" s="7">
        <f>ABS(BO271-'PO_valitsin (FI)'!$F$8)</f>
        <v>3.7502427816390993</v>
      </c>
      <c r="EO271" s="7">
        <f>ABS(BP271-'PO_valitsin (FI)'!$G$8)</f>
        <v>3072.42578125</v>
      </c>
      <c r="ES271" s="7">
        <f>ABS(BT271-'PO_valitsin (FI)'!$H$8)</f>
        <v>5.2331238985061646E-2</v>
      </c>
      <c r="FI271" s="7">
        <f>ABS(CJ271-'PO_valitsin (FI)'!$J$8)</f>
        <v>1315</v>
      </c>
      <c r="FJ271" s="3">
        <f>IF($B271='PO_valitsin (FI)'!$C$8,100000,PO!CK271/PO!J$297*'PO_valitsin (FI)'!D$5)</f>
        <v>0.21511402502215377</v>
      </c>
      <c r="FQ271" s="3">
        <f>IF($B271='PO_valitsin (FI)'!$C$8,100000,PO!CR271/PO!Q$297*'PO_valitsin (FI)'!E$5)</f>
        <v>0.19817105570822094</v>
      </c>
      <c r="HM271" s="3">
        <f>IF($B271='PO_valitsin (FI)'!$C$8,100000,PO!EN271/PO!BO$297*'PO_valitsin (FI)'!F$5)</f>
        <v>0.31091185075443284</v>
      </c>
      <c r="HN271" s="3">
        <f>IF($B271='PO_valitsin (FI)'!$C$8,100000,PO!EO271/PO!BP$297*'PO_valitsin (FI)'!G$5)</f>
        <v>0.10867290634285556</v>
      </c>
      <c r="HR271" s="3">
        <f>IF($B271='PO_valitsin (FI)'!$C$8,100000,PO!ES271/PO!BT$297*'PO_valitsin (FI)'!H$5)</f>
        <v>7.8137649198435598E-3</v>
      </c>
      <c r="IF271" s="3">
        <f>IF($B271='PO_valitsin (FI)'!$C$8,100000,PO!FG271/PO!CH$297*'PO_valitsin (FI)'!I$5)</f>
        <v>0</v>
      </c>
      <c r="IH271" s="3">
        <f>IF($B271='PO_valitsin (FI)'!$C$8,100000,PO!FI271/PO!CJ$297*'PO_valitsin (FI)'!J$5)</f>
        <v>0.12820782021396138</v>
      </c>
      <c r="II271" s="49">
        <f t="shared" si="16"/>
        <v>0.96889144986146802</v>
      </c>
      <c r="IJ271" s="13">
        <f t="shared" si="17"/>
        <v>188</v>
      </c>
      <c r="IK271" s="14">
        <f t="shared" si="19"/>
        <v>2.6900000000000056E-8</v>
      </c>
      <c r="IL271" s="68" t="str">
        <f t="shared" si="18"/>
        <v>Uurainen</v>
      </c>
    </row>
    <row r="272" spans="1:246" x14ac:dyDescent="0.2">
      <c r="A272">
        <v>2019</v>
      </c>
      <c r="B272" t="s">
        <v>740</v>
      </c>
      <c r="C272" t="s">
        <v>741</v>
      </c>
      <c r="D272" t="s">
        <v>405</v>
      </c>
      <c r="E272" t="s">
        <v>406</v>
      </c>
      <c r="F272" t="s">
        <v>333</v>
      </c>
      <c r="G272" t="s">
        <v>334</v>
      </c>
      <c r="H272" t="s">
        <v>103</v>
      </c>
      <c r="I272" t="s">
        <v>104</v>
      </c>
      <c r="J272">
        <v>43.700000762939453</v>
      </c>
      <c r="K272">
        <v>732.6400146484375</v>
      </c>
      <c r="L272">
        <v>124.5</v>
      </c>
      <c r="M272">
        <v>7464</v>
      </c>
      <c r="N272">
        <v>10.199999809265137</v>
      </c>
      <c r="O272">
        <v>0.10000000149011612</v>
      </c>
      <c r="P272">
        <v>-44</v>
      </c>
      <c r="Q272">
        <v>60.900000000000006</v>
      </c>
      <c r="R272">
        <v>3.6</v>
      </c>
      <c r="S272">
        <v>250</v>
      </c>
      <c r="T272">
        <v>0</v>
      </c>
      <c r="U272">
        <v>3625.8</v>
      </c>
      <c r="V272">
        <v>11.43</v>
      </c>
      <c r="W272">
        <v>866</v>
      </c>
      <c r="X272">
        <v>535</v>
      </c>
      <c r="Y272">
        <v>599</v>
      </c>
      <c r="Z272">
        <v>620</v>
      </c>
      <c r="AA272">
        <v>499</v>
      </c>
      <c r="AB272">
        <v>1695</v>
      </c>
      <c r="AC272">
        <v>14.233333587646484</v>
      </c>
      <c r="AD272">
        <v>0</v>
      </c>
      <c r="AE272">
        <v>0</v>
      </c>
      <c r="AF272">
        <v>0</v>
      </c>
      <c r="AG272">
        <v>7.8</v>
      </c>
      <c r="AH272">
        <v>0</v>
      </c>
      <c r="AI272">
        <v>21.25</v>
      </c>
      <c r="AJ272">
        <v>1</v>
      </c>
      <c r="AK272">
        <v>0.5</v>
      </c>
      <c r="AL272">
        <v>1.3</v>
      </c>
      <c r="AM272">
        <v>73.099999999999994</v>
      </c>
      <c r="AN272">
        <v>321.39999999999998</v>
      </c>
      <c r="AO272">
        <v>42.4</v>
      </c>
      <c r="AP272">
        <v>25.7</v>
      </c>
      <c r="AQ272">
        <v>53</v>
      </c>
      <c r="AR272">
        <v>68</v>
      </c>
      <c r="AS272">
        <v>778</v>
      </c>
      <c r="AT272">
        <v>4.1669999999999998</v>
      </c>
      <c r="AU272">
        <v>8467</v>
      </c>
      <c r="AV272" s="48">
        <v>10215.053763440861</v>
      </c>
      <c r="AW272" s="48">
        <v>10387.92218350755</v>
      </c>
      <c r="AX272">
        <v>0</v>
      </c>
      <c r="AY272">
        <v>66.38568115234375</v>
      </c>
      <c r="AZ272">
        <v>0</v>
      </c>
      <c r="BA272">
        <v>0</v>
      </c>
      <c r="BB272">
        <v>0</v>
      </c>
      <c r="BC272">
        <v>0</v>
      </c>
      <c r="BD272">
        <v>1</v>
      </c>
      <c r="BE272">
        <v>97.27520751953125</v>
      </c>
      <c r="BF272">
        <v>100</v>
      </c>
      <c r="BG272">
        <v>770.91632080078125</v>
      </c>
      <c r="BH272">
        <v>11012.0390625</v>
      </c>
      <c r="BI272">
        <v>12202.8984375</v>
      </c>
      <c r="BJ272">
        <v>4.9164257049560547</v>
      </c>
      <c r="BK272">
        <v>-15.231302261352539</v>
      </c>
      <c r="BL272">
        <v>18.224298477172852</v>
      </c>
      <c r="BM272">
        <v>-33.628318786621094</v>
      </c>
      <c r="BN272">
        <v>131.71427917480469</v>
      </c>
      <c r="BO272">
        <v>2.6035639643669128</v>
      </c>
      <c r="BP272">
        <v>21195.26953125</v>
      </c>
      <c r="BQ272">
        <v>41.095623016357422</v>
      </c>
      <c r="BS272">
        <v>0.64590030908584595</v>
      </c>
      <c r="BT272">
        <v>85.878883361816406</v>
      </c>
      <c r="BU272">
        <v>7.4356913566589355</v>
      </c>
      <c r="BV272">
        <v>110.12861633300781</v>
      </c>
      <c r="BW272">
        <v>316.31832885742188</v>
      </c>
      <c r="BX272">
        <v>0</v>
      </c>
      <c r="BY272">
        <v>1</v>
      </c>
      <c r="BZ272">
        <v>8920.318359375</v>
      </c>
      <c r="CA272">
        <v>8049.80078125</v>
      </c>
      <c r="CB272">
        <v>1.0048232078552246</v>
      </c>
      <c r="CC272">
        <v>10.771703720092773</v>
      </c>
      <c r="CD272">
        <v>58.666667938232422</v>
      </c>
      <c r="CE272">
        <v>5.3482584953308105</v>
      </c>
      <c r="CF272">
        <v>8.830845832824707</v>
      </c>
      <c r="CG272">
        <v>0.87064677476882935</v>
      </c>
      <c r="CH272">
        <v>1.3681591749191284</v>
      </c>
      <c r="CI272">
        <v>10292.0244140625</v>
      </c>
      <c r="CJ272" s="48">
        <v>854</v>
      </c>
      <c r="CK272" s="25">
        <f>ABS(J272-'PO_valitsin (FI)'!$D$8)</f>
        <v>0.5</v>
      </c>
      <c r="CR272" s="67">
        <f>ABS(Q272-'PO_valitsin (FI)'!$E$8)</f>
        <v>26.900000000000006</v>
      </c>
      <c r="EN272" s="7">
        <f>ABS(BO272-'PO_valitsin (FI)'!$F$8)</f>
        <v>2.3417870402336121</v>
      </c>
      <c r="EO272" s="7">
        <f>ABS(BP272-'PO_valitsin (FI)'!$G$8)</f>
        <v>1879.126953125</v>
      </c>
      <c r="ES272" s="7">
        <f>ABS(BT272-'PO_valitsin (FI)'!$H$8)</f>
        <v>85.690719470381737</v>
      </c>
      <c r="FI272" s="7">
        <f>ABS(CJ272-'PO_valitsin (FI)'!$J$8)</f>
        <v>1077</v>
      </c>
      <c r="FJ272" s="3">
        <f>IF($B272='PO_valitsin (FI)'!$C$8,100000,PO!CK272/PO!J$297*'PO_valitsin (FI)'!D$5)</f>
        <v>2.2884467032258323E-2</v>
      </c>
      <c r="FQ272" s="3">
        <f>IF($B272='PO_valitsin (FI)'!$C$8,100000,PO!CR272/PO!Q$297*'PO_valitsin (FI)'!E$5)</f>
        <v>0.12722676368857144</v>
      </c>
      <c r="HM272" s="3">
        <f>IF($B272='PO_valitsin (FI)'!$C$8,100000,PO!EN272/PO!BO$297*'PO_valitsin (FI)'!F$5)</f>
        <v>0.19414458880274296</v>
      </c>
      <c r="HN272" s="3">
        <f>IF($B272='PO_valitsin (FI)'!$C$8,100000,PO!EO272/PO!BP$297*'PO_valitsin (FI)'!G$5)</f>
        <v>6.6465458215302045E-2</v>
      </c>
      <c r="HR272" s="3">
        <f>IF($B272='PO_valitsin (FI)'!$C$8,100000,PO!ES272/PO!BT$297*'PO_valitsin (FI)'!H$5)</f>
        <v>12.79478855726992</v>
      </c>
      <c r="IF272" s="3">
        <f>IF($B272='PO_valitsin (FI)'!$C$8,100000,PO!FG272/PO!CH$297*'PO_valitsin (FI)'!I$5)</f>
        <v>0</v>
      </c>
      <c r="IH272" s="3">
        <f>IF($B272='PO_valitsin (FI)'!$C$8,100000,PO!FI272/PO!CJ$297*'PO_valitsin (FI)'!J$5)</f>
        <v>0.10500366720185277</v>
      </c>
      <c r="II272" s="49">
        <f t="shared" si="16"/>
        <v>13.310513529210647</v>
      </c>
      <c r="IJ272" s="13">
        <f t="shared" si="17"/>
        <v>289</v>
      </c>
      <c r="IK272" s="14">
        <f t="shared" si="19"/>
        <v>2.7000000000000056E-8</v>
      </c>
      <c r="IL272" s="68" t="str">
        <f t="shared" si="18"/>
        <v>Uusikaarlepyy</v>
      </c>
    </row>
    <row r="273" spans="1:246" x14ac:dyDescent="0.2">
      <c r="A273">
        <v>2019</v>
      </c>
      <c r="B273" t="s">
        <v>742</v>
      </c>
      <c r="C273" t="s">
        <v>743</v>
      </c>
      <c r="D273" t="s">
        <v>420</v>
      </c>
      <c r="E273" t="s">
        <v>421</v>
      </c>
      <c r="F273" t="s">
        <v>125</v>
      </c>
      <c r="G273" t="s">
        <v>126</v>
      </c>
      <c r="H273" t="s">
        <v>89</v>
      </c>
      <c r="I273" t="s">
        <v>90</v>
      </c>
      <c r="J273">
        <v>47.200000762939453</v>
      </c>
      <c r="K273">
        <v>502.8599853515625</v>
      </c>
      <c r="L273">
        <v>125.30000305175781</v>
      </c>
      <c r="M273">
        <v>15522</v>
      </c>
      <c r="N273">
        <v>30.899999618530273</v>
      </c>
      <c r="O273">
        <v>-1.1000000238418579</v>
      </c>
      <c r="P273">
        <v>-192</v>
      </c>
      <c r="Q273">
        <v>76.900000000000006</v>
      </c>
      <c r="R273">
        <v>6.3000000000000007</v>
      </c>
      <c r="S273">
        <v>224</v>
      </c>
      <c r="T273">
        <v>1</v>
      </c>
      <c r="U273">
        <v>4167.3999999999996</v>
      </c>
      <c r="V273">
        <v>12.51</v>
      </c>
      <c r="W273">
        <v>660</v>
      </c>
      <c r="X273">
        <v>253</v>
      </c>
      <c r="Y273">
        <v>877</v>
      </c>
      <c r="Z273">
        <v>212</v>
      </c>
      <c r="AA273">
        <v>473</v>
      </c>
      <c r="AB273">
        <v>1944</v>
      </c>
      <c r="AC273">
        <v>14.833333015441895</v>
      </c>
      <c r="AD273">
        <v>0</v>
      </c>
      <c r="AE273">
        <v>0</v>
      </c>
      <c r="AF273">
        <v>1.1000000000000001</v>
      </c>
      <c r="AG273">
        <v>5.2</v>
      </c>
      <c r="AH273">
        <v>0</v>
      </c>
      <c r="AI273">
        <v>20.75</v>
      </c>
      <c r="AJ273">
        <v>1.03</v>
      </c>
      <c r="AK273">
        <v>0.45</v>
      </c>
      <c r="AL273">
        <v>1.1200000000000001</v>
      </c>
      <c r="AM273">
        <v>58.5</v>
      </c>
      <c r="AN273">
        <v>309.89999999999998</v>
      </c>
      <c r="AO273">
        <v>47.9</v>
      </c>
      <c r="AP273">
        <v>23.1</v>
      </c>
      <c r="AQ273">
        <v>126</v>
      </c>
      <c r="AR273">
        <v>59</v>
      </c>
      <c r="AS273">
        <v>507</v>
      </c>
      <c r="AT273">
        <v>4.6669999999999998</v>
      </c>
      <c r="AU273">
        <v>8405</v>
      </c>
      <c r="AV273" s="48">
        <v>9096.1189698948128</v>
      </c>
      <c r="AW273" s="48">
        <v>9189.3267543859656</v>
      </c>
      <c r="AX273">
        <v>1</v>
      </c>
      <c r="AY273">
        <v>61.096576690673828</v>
      </c>
      <c r="AZ273">
        <v>0</v>
      </c>
      <c r="BA273">
        <v>1</v>
      </c>
      <c r="BB273">
        <v>0</v>
      </c>
      <c r="BC273">
        <v>1</v>
      </c>
      <c r="BD273">
        <v>1</v>
      </c>
      <c r="BE273">
        <v>89.309577941894531</v>
      </c>
      <c r="BF273">
        <v>70.708663940429688</v>
      </c>
      <c r="BG273">
        <v>846.35418701171875</v>
      </c>
      <c r="BH273">
        <v>13853.2763671875</v>
      </c>
      <c r="BI273">
        <v>18171.296875</v>
      </c>
      <c r="BJ273">
        <v>2.8944723606109619</v>
      </c>
      <c r="BK273">
        <v>-11.342649459838867</v>
      </c>
      <c r="BL273">
        <v>22.137405395507813</v>
      </c>
      <c r="BM273">
        <v>-3.8961038589477539</v>
      </c>
      <c r="BN273">
        <v>230</v>
      </c>
      <c r="BO273">
        <v>0.55469394922256465</v>
      </c>
      <c r="BP273">
        <v>25084.994140625</v>
      </c>
      <c r="BQ273">
        <v>26.891567230224609</v>
      </c>
      <c r="BS273">
        <v>0.64366704225540161</v>
      </c>
      <c r="BT273">
        <v>0.3801056444644928</v>
      </c>
      <c r="BU273">
        <v>5.9270710945129395</v>
      </c>
      <c r="BV273">
        <v>121.89151000976563</v>
      </c>
      <c r="BW273">
        <v>409.74102783203125</v>
      </c>
      <c r="BX273">
        <v>0</v>
      </c>
      <c r="BY273">
        <v>1</v>
      </c>
      <c r="BZ273">
        <v>10630.2080078125</v>
      </c>
      <c r="CA273">
        <v>8104.16650390625</v>
      </c>
      <c r="CB273">
        <v>0.95348536968231201</v>
      </c>
      <c r="CC273">
        <v>8.1690502166748047</v>
      </c>
      <c r="CD273">
        <v>72.297294616699219</v>
      </c>
      <c r="CE273">
        <v>8.4384860992431641</v>
      </c>
      <c r="CF273">
        <v>11.356467247009277</v>
      </c>
      <c r="CG273">
        <v>1.0252366065979004</v>
      </c>
      <c r="CH273">
        <v>3.391167163848877</v>
      </c>
      <c r="CI273">
        <v>10309.080078125</v>
      </c>
      <c r="CJ273" s="48">
        <v>1388</v>
      </c>
      <c r="CK273" s="25">
        <f>ABS(J273-'PO_valitsin (FI)'!$D$8)</f>
        <v>3</v>
      </c>
      <c r="CR273" s="67">
        <f>ABS(Q273-'PO_valitsin (FI)'!$E$8)</f>
        <v>10.900000000000006</v>
      </c>
      <c r="EN273" s="7">
        <f>ABS(BO273-'PO_valitsin (FI)'!$F$8)</f>
        <v>0.29291702508926387</v>
      </c>
      <c r="EO273" s="7">
        <f>ABS(BP273-'PO_valitsin (FI)'!$G$8)</f>
        <v>2010.59765625</v>
      </c>
      <c r="ES273" s="7">
        <f>ABS(BT273-'PO_valitsin (FI)'!$H$8)</f>
        <v>0.1919417530298233</v>
      </c>
      <c r="FI273" s="7">
        <f>ABS(CJ273-'PO_valitsin (FI)'!$J$8)</f>
        <v>543</v>
      </c>
      <c r="FJ273" s="3">
        <f>IF($B273='PO_valitsin (FI)'!$C$8,100000,PO!CK273/PO!J$297*'PO_valitsin (FI)'!D$5)</f>
        <v>0.13730680219354993</v>
      </c>
      <c r="FQ273" s="3">
        <f>IF($B273='PO_valitsin (FI)'!$C$8,100000,PO!CR273/PO!Q$297*'PO_valitsin (FI)'!E$5)</f>
        <v>5.1552852200945319E-2</v>
      </c>
      <c r="HM273" s="3">
        <f>IF($B273='PO_valitsin (FI)'!$C$8,100000,PO!EN273/PO!BO$297*'PO_valitsin (FI)'!F$5)</f>
        <v>2.4284127639379545E-2</v>
      </c>
      <c r="HN273" s="3">
        <f>IF($B273='PO_valitsin (FI)'!$C$8,100000,PO!EO273/PO!BP$297*'PO_valitsin (FI)'!G$5)</f>
        <v>7.1115628609888376E-2</v>
      </c>
      <c r="HR273" s="3">
        <f>IF($B273='PO_valitsin (FI)'!$C$8,100000,PO!ES273/PO!BT$297*'PO_valitsin (FI)'!H$5)</f>
        <v>2.865951132756164E-2</v>
      </c>
      <c r="IF273" s="3">
        <f>IF($B273='PO_valitsin (FI)'!$C$8,100000,PO!FG273/PO!CH$297*'PO_valitsin (FI)'!I$5)</f>
        <v>0</v>
      </c>
      <c r="IH273" s="3">
        <f>IF($B273='PO_valitsin (FI)'!$C$8,100000,PO!FI273/PO!CJ$297*'PO_valitsin (FI)'!J$5)</f>
        <v>5.2940567586449445E-2</v>
      </c>
      <c r="II273" s="49">
        <f t="shared" si="16"/>
        <v>0.36585951665777422</v>
      </c>
      <c r="IJ273" s="13">
        <f t="shared" si="17"/>
        <v>25</v>
      </c>
      <c r="IK273" s="14">
        <f t="shared" si="19"/>
        <v>2.7100000000000057E-8</v>
      </c>
      <c r="IL273" s="68" t="str">
        <f t="shared" si="18"/>
        <v>Uusikaupunki</v>
      </c>
    </row>
    <row r="274" spans="1:246" x14ac:dyDescent="0.2">
      <c r="A274">
        <v>2019</v>
      </c>
      <c r="B274" t="s">
        <v>744</v>
      </c>
      <c r="C274" t="s">
        <v>745</v>
      </c>
      <c r="D274" t="s">
        <v>237</v>
      </c>
      <c r="E274" t="s">
        <v>238</v>
      </c>
      <c r="F274" t="s">
        <v>101</v>
      </c>
      <c r="G274" t="s">
        <v>102</v>
      </c>
      <c r="H274" t="s">
        <v>103</v>
      </c>
      <c r="I274" t="s">
        <v>104</v>
      </c>
      <c r="J274">
        <v>52</v>
      </c>
      <c r="K274">
        <v>1302.5899658203125</v>
      </c>
      <c r="L274">
        <v>216.69999694824219</v>
      </c>
      <c r="M274">
        <v>2792</v>
      </c>
      <c r="N274">
        <v>2.0999999046325684</v>
      </c>
      <c r="O274">
        <v>-2.7000000476837158</v>
      </c>
      <c r="P274">
        <v>-41</v>
      </c>
      <c r="Q274">
        <v>43.1</v>
      </c>
      <c r="R274">
        <v>14.4</v>
      </c>
      <c r="S274">
        <v>318</v>
      </c>
      <c r="T274">
        <v>0</v>
      </c>
      <c r="U274">
        <v>3951.3</v>
      </c>
      <c r="V274">
        <v>11.72</v>
      </c>
      <c r="W274">
        <v>769</v>
      </c>
      <c r="X274">
        <v>615</v>
      </c>
      <c r="Y274">
        <v>667</v>
      </c>
      <c r="Z274">
        <v>1178</v>
      </c>
      <c r="AA274">
        <v>734</v>
      </c>
      <c r="AB274">
        <v>2148</v>
      </c>
      <c r="AC274">
        <v>11.18852424621582</v>
      </c>
      <c r="AD274">
        <v>0</v>
      </c>
      <c r="AE274">
        <v>0</v>
      </c>
      <c r="AF274">
        <v>0</v>
      </c>
      <c r="AG274">
        <v>3.7</v>
      </c>
      <c r="AH274">
        <v>0</v>
      </c>
      <c r="AI274">
        <v>21.5</v>
      </c>
      <c r="AJ274">
        <v>1.1000000000000001</v>
      </c>
      <c r="AK274">
        <v>0.59</v>
      </c>
      <c r="AL274">
        <v>1.1499999999999999</v>
      </c>
      <c r="AM274">
        <v>72</v>
      </c>
      <c r="AN274">
        <v>282.7</v>
      </c>
      <c r="AO274">
        <v>48.8</v>
      </c>
      <c r="AP274">
        <v>18.8</v>
      </c>
      <c r="AQ274">
        <v>73</v>
      </c>
      <c r="AR274">
        <v>89</v>
      </c>
      <c r="AS274">
        <v>886</v>
      </c>
      <c r="AT274">
        <v>2.3330000000000002</v>
      </c>
      <c r="AU274">
        <v>8667</v>
      </c>
      <c r="AV274" s="48">
        <v>14882.357142857143</v>
      </c>
      <c r="AW274" s="48">
        <v>14383.561643835616</v>
      </c>
      <c r="AX274">
        <v>0</v>
      </c>
      <c r="AY274">
        <v>82.330009460449219</v>
      </c>
      <c r="AZ274">
        <v>0</v>
      </c>
      <c r="BA274">
        <v>1</v>
      </c>
      <c r="BB274">
        <v>0</v>
      </c>
      <c r="BC274">
        <v>0</v>
      </c>
      <c r="BD274">
        <v>1</v>
      </c>
      <c r="BE274">
        <v>74.117645263671875</v>
      </c>
      <c r="BF274">
        <v>100</v>
      </c>
      <c r="BG274">
        <v>101.69491577148438</v>
      </c>
      <c r="BH274">
        <v>12076.271484375</v>
      </c>
      <c r="BI274">
        <v>13076.7421875</v>
      </c>
      <c r="BJ274">
        <v>3.0429799556732178</v>
      </c>
      <c r="BK274">
        <v>8.9258670806884766</v>
      </c>
      <c r="BL274">
        <v>23.880596160888672</v>
      </c>
      <c r="BM274">
        <v>20</v>
      </c>
      <c r="BN274">
        <v>230</v>
      </c>
      <c r="BO274">
        <v>-4.9284981012344362</v>
      </c>
      <c r="BP274">
        <v>20241.83203125</v>
      </c>
      <c r="BQ274">
        <v>53.730766296386719</v>
      </c>
      <c r="BS274">
        <v>0.61031520366668701</v>
      </c>
      <c r="BT274">
        <v>3.581661731004715E-2</v>
      </c>
      <c r="BU274">
        <v>1.0386819839477539</v>
      </c>
      <c r="BV274">
        <v>78.438392639160156</v>
      </c>
      <c r="BW274">
        <v>457.02005004882813</v>
      </c>
      <c r="BX274">
        <v>0</v>
      </c>
      <c r="BY274">
        <v>1</v>
      </c>
      <c r="BZ274">
        <v>9415.25390625</v>
      </c>
      <c r="CA274">
        <v>8694.9150390625</v>
      </c>
      <c r="CB274">
        <v>0.85959887504577637</v>
      </c>
      <c r="CC274">
        <v>7.5573067665100098</v>
      </c>
      <c r="CD274">
        <v>79.166664123535156</v>
      </c>
      <c r="CE274">
        <v>9.0047397613525391</v>
      </c>
      <c r="CF274">
        <v>8.0568723678588867</v>
      </c>
      <c r="CG274">
        <v>0</v>
      </c>
      <c r="CH274">
        <v>1.8957345485687256</v>
      </c>
      <c r="CI274">
        <v>15776.859375</v>
      </c>
      <c r="CJ274" s="48">
        <v>230</v>
      </c>
      <c r="CK274" s="25">
        <f>ABS(J274-'PO_valitsin (FI)'!$D$8)</f>
        <v>7.7999992370605469</v>
      </c>
      <c r="CR274" s="67">
        <f>ABS(Q274-'PO_valitsin (FI)'!$E$8)</f>
        <v>44.70000000000001</v>
      </c>
      <c r="EN274" s="7">
        <f>ABS(BO274-'PO_valitsin (FI)'!$F$8)</f>
        <v>5.190275025367737</v>
      </c>
      <c r="EO274" s="7">
        <f>ABS(BP274-'PO_valitsin (FI)'!$G$8)</f>
        <v>2832.564453125</v>
      </c>
      <c r="ES274" s="7">
        <f>ABS(BT274-'PO_valitsin (FI)'!$H$8)</f>
        <v>0.15234727412462234</v>
      </c>
      <c r="FI274" s="7">
        <f>ABS(CJ274-'PO_valitsin (FI)'!$J$8)</f>
        <v>1701</v>
      </c>
      <c r="FJ274" s="3">
        <f>IF($B274='PO_valitsin (FI)'!$C$8,100000,PO!CK274/PO!J$297*'PO_valitsin (FI)'!D$5)</f>
        <v>0.35699765078430434</v>
      </c>
      <c r="FQ274" s="3">
        <f>IF($B274='PO_valitsin (FI)'!$C$8,100000,PO!CR274/PO!Q$297*'PO_valitsin (FI)'!E$5)</f>
        <v>0.21141399021855553</v>
      </c>
      <c r="HM274" s="3">
        <f>IF($B274='PO_valitsin (FI)'!$C$8,100000,PO!EN274/PO!BO$297*'PO_valitsin (FI)'!F$5)</f>
        <v>0.43029694556369352</v>
      </c>
      <c r="HN274" s="3">
        <f>IF($B274='PO_valitsin (FI)'!$C$8,100000,PO!EO274/PO!BP$297*'PO_valitsin (FI)'!G$5)</f>
        <v>0.10018891697989815</v>
      </c>
      <c r="HR274" s="3">
        <f>IF($B274='PO_valitsin (FI)'!$C$8,100000,PO!ES274/PO!BT$297*'PO_valitsin (FI)'!H$5)</f>
        <v>2.2747517721271128E-2</v>
      </c>
      <c r="IF274" s="3">
        <f>IF($B274='PO_valitsin (FI)'!$C$8,100000,PO!FG274/PO!CH$297*'PO_valitsin (FI)'!I$5)</f>
        <v>0</v>
      </c>
      <c r="IH274" s="3">
        <f>IF($B274='PO_valitsin (FI)'!$C$8,100000,PO!FI274/PO!CJ$297*'PO_valitsin (FI)'!J$5)</f>
        <v>0.16584144652771732</v>
      </c>
      <c r="II274" s="49">
        <f t="shared" si="16"/>
        <v>1.2874864949954401</v>
      </c>
      <c r="IJ274" s="13">
        <f t="shared" si="17"/>
        <v>233</v>
      </c>
      <c r="IK274" s="14">
        <f t="shared" si="19"/>
        <v>2.7200000000000058E-8</v>
      </c>
      <c r="IL274" s="68" t="str">
        <f t="shared" si="18"/>
        <v>Vaala</v>
      </c>
    </row>
    <row r="275" spans="1:246" x14ac:dyDescent="0.2">
      <c r="A275">
        <v>2019</v>
      </c>
      <c r="B275" t="s">
        <v>394</v>
      </c>
      <c r="C275" t="s">
        <v>746</v>
      </c>
      <c r="D275" t="s">
        <v>394</v>
      </c>
      <c r="E275" t="s">
        <v>269</v>
      </c>
      <c r="F275" t="s">
        <v>333</v>
      </c>
      <c r="G275" t="s">
        <v>334</v>
      </c>
      <c r="H275" t="s">
        <v>143</v>
      </c>
      <c r="I275" t="s">
        <v>144</v>
      </c>
      <c r="J275">
        <v>41.200000762939453</v>
      </c>
      <c r="K275">
        <v>364.67001342773438</v>
      </c>
      <c r="L275">
        <v>124.80000305175781</v>
      </c>
      <c r="M275">
        <v>67636</v>
      </c>
      <c r="N275">
        <v>185.5</v>
      </c>
      <c r="O275">
        <v>0.10000000149011612</v>
      </c>
      <c r="P275">
        <v>-199</v>
      </c>
      <c r="Q275">
        <v>98.300000000000011</v>
      </c>
      <c r="R275">
        <v>8.4</v>
      </c>
      <c r="S275">
        <v>151</v>
      </c>
      <c r="T275">
        <v>1</v>
      </c>
      <c r="U275">
        <v>4186.5</v>
      </c>
      <c r="V275">
        <v>11.43</v>
      </c>
      <c r="W275">
        <v>675</v>
      </c>
      <c r="X275">
        <v>28</v>
      </c>
      <c r="Y275">
        <v>687</v>
      </c>
      <c r="Z275">
        <v>147</v>
      </c>
      <c r="AA275">
        <v>528</v>
      </c>
      <c r="AB275">
        <v>2891</v>
      </c>
      <c r="AC275">
        <v>16.768304824829102</v>
      </c>
      <c r="AD275">
        <v>0.2</v>
      </c>
      <c r="AE275">
        <v>0.5</v>
      </c>
      <c r="AF275">
        <v>1.1000000000000001</v>
      </c>
      <c r="AG275">
        <v>4.5999999999999996</v>
      </c>
      <c r="AH275">
        <v>0</v>
      </c>
      <c r="AI275">
        <v>20.5</v>
      </c>
      <c r="AJ275">
        <v>1.1499999999999999</v>
      </c>
      <c r="AK275">
        <v>0.5</v>
      </c>
      <c r="AL275">
        <v>1.1000000000000001</v>
      </c>
      <c r="AM275">
        <v>65.3</v>
      </c>
      <c r="AN275">
        <v>409.4</v>
      </c>
      <c r="AO275">
        <v>40.700000000000003</v>
      </c>
      <c r="AP275">
        <v>36.200000000000003</v>
      </c>
      <c r="AQ275">
        <v>18</v>
      </c>
      <c r="AR275">
        <v>2</v>
      </c>
      <c r="AS275">
        <v>654</v>
      </c>
      <c r="AT275">
        <v>4.5</v>
      </c>
      <c r="AU275">
        <v>6363</v>
      </c>
      <c r="AV275" s="48">
        <v>9564.1088061318005</v>
      </c>
      <c r="AW275" s="48">
        <v>10068.686531986532</v>
      </c>
      <c r="AX275">
        <v>1</v>
      </c>
      <c r="AY275">
        <v>0</v>
      </c>
      <c r="AZ275">
        <v>0</v>
      </c>
      <c r="BA275">
        <v>0</v>
      </c>
      <c r="BB275">
        <v>1</v>
      </c>
      <c r="BC275">
        <v>1</v>
      </c>
      <c r="BD275">
        <v>0</v>
      </c>
      <c r="BE275">
        <v>91.801338195800781</v>
      </c>
      <c r="BF275">
        <v>82.611526489257813</v>
      </c>
      <c r="BG275">
        <v>1033.74462890625</v>
      </c>
      <c r="BH275">
        <v>13126.947265625</v>
      </c>
      <c r="BI275">
        <v>16465.083984375</v>
      </c>
      <c r="BJ275">
        <v>3.8338503837585449</v>
      </c>
      <c r="BK275">
        <v>-17.923486709594727</v>
      </c>
      <c r="BL275">
        <v>28.272563934326172</v>
      </c>
      <c r="BM275">
        <v>-8.3113460540771484</v>
      </c>
      <c r="BN275">
        <v>312.4761962890625</v>
      </c>
      <c r="BO275">
        <v>0.64382270276546483</v>
      </c>
      <c r="BP275">
        <v>24104.578125</v>
      </c>
      <c r="BQ275">
        <v>28.216251373291016</v>
      </c>
      <c r="BS275">
        <v>0.55464547872543335</v>
      </c>
      <c r="BT275">
        <v>23.165178298950195</v>
      </c>
      <c r="BU275">
        <v>9.1401033401489258</v>
      </c>
      <c r="BV275">
        <v>278.87515258789063</v>
      </c>
      <c r="BW275">
        <v>464.9447021484375</v>
      </c>
      <c r="BX275">
        <v>1</v>
      </c>
      <c r="BY275">
        <v>5</v>
      </c>
      <c r="BZ275">
        <v>10751.7001953125</v>
      </c>
      <c r="CA275">
        <v>8571.896484375</v>
      </c>
      <c r="CB275">
        <v>1.0275592803955078</v>
      </c>
      <c r="CC275">
        <v>8.0948019027709961</v>
      </c>
      <c r="CD275">
        <v>74.964027404785156</v>
      </c>
      <c r="CE275">
        <v>9.5159816741943359</v>
      </c>
      <c r="CF275">
        <v>17.479452133178711</v>
      </c>
      <c r="CG275">
        <v>0.52968037128448486</v>
      </c>
      <c r="CH275">
        <v>2.44748854637146</v>
      </c>
      <c r="CI275">
        <v>10207.1181640625</v>
      </c>
      <c r="CJ275" s="48">
        <v>6002</v>
      </c>
      <c r="CK275" s="25">
        <f>ABS(J275-'PO_valitsin (FI)'!$D$8)</f>
        <v>3</v>
      </c>
      <c r="CR275" s="67">
        <f>ABS(Q275-'PO_valitsin (FI)'!$E$8)</f>
        <v>10.5</v>
      </c>
      <c r="EN275" s="7">
        <f>ABS(BO275-'PO_valitsin (FI)'!$F$8)</f>
        <v>0.38204577863216405</v>
      </c>
      <c r="EO275" s="7">
        <f>ABS(BP275-'PO_valitsin (FI)'!$G$8)</f>
        <v>1030.181640625</v>
      </c>
      <c r="ES275" s="7">
        <f>ABS(BT275-'PO_valitsin (FI)'!$H$8)</f>
        <v>22.977014407515526</v>
      </c>
      <c r="FI275" s="7">
        <f>ABS(CJ275-'PO_valitsin (FI)'!$J$8)</f>
        <v>4071</v>
      </c>
      <c r="FJ275" s="3">
        <f>IF($B275='PO_valitsin (FI)'!$C$8,100000,PO!CK275/PO!J$297*'PO_valitsin (FI)'!D$5)</f>
        <v>0.13730680219354993</v>
      </c>
      <c r="FQ275" s="3">
        <f>IF($B275='PO_valitsin (FI)'!$C$8,100000,PO!CR275/PO!Q$297*'PO_valitsin (FI)'!E$5)</f>
        <v>4.9661004413754643E-2</v>
      </c>
      <c r="HM275" s="3">
        <f>IF($B275='PO_valitsin (FI)'!$C$8,100000,PO!EN275/PO!BO$297*'PO_valitsin (FI)'!F$5)</f>
        <v>3.1673298776547155E-2</v>
      </c>
      <c r="HN275" s="3">
        <f>IF($B275='PO_valitsin (FI)'!$C$8,100000,PO!EO275/PO!BP$297*'PO_valitsin (FI)'!G$5)</f>
        <v>3.6437929153889111E-2</v>
      </c>
      <c r="HR275" s="3">
        <f>IF($B275='PO_valitsin (FI)'!$C$8,100000,PO!ES275/PO!BT$297*'PO_valitsin (FI)'!H$5)</f>
        <v>3.4307804023412301</v>
      </c>
      <c r="IF275" s="3">
        <f>IF($B275='PO_valitsin (FI)'!$C$8,100000,PO!FG275/PO!CH$297*'PO_valitsin (FI)'!I$5)</f>
        <v>0</v>
      </c>
      <c r="IH275" s="3">
        <f>IF($B275='PO_valitsin (FI)'!$C$8,100000,PO!FI275/PO!CJ$297*'PO_valitsin (FI)'!J$5)</f>
        <v>0.39690801223652983</v>
      </c>
      <c r="II275" s="49">
        <f t="shared" si="16"/>
        <v>4.0827674764155004</v>
      </c>
      <c r="IJ275" s="13">
        <f t="shared" si="17"/>
        <v>267</v>
      </c>
      <c r="IK275" s="14">
        <f t="shared" si="19"/>
        <v>2.7300000000000059E-8</v>
      </c>
      <c r="IL275" s="68" t="str">
        <f t="shared" si="18"/>
        <v>Vaasa</v>
      </c>
    </row>
    <row r="276" spans="1:246" x14ac:dyDescent="0.2">
      <c r="A276">
        <v>2019</v>
      </c>
      <c r="B276" t="s">
        <v>747</v>
      </c>
      <c r="C276" t="s">
        <v>748</v>
      </c>
      <c r="D276" t="s">
        <v>85</v>
      </c>
      <c r="E276" t="s">
        <v>86</v>
      </c>
      <c r="F276" t="s">
        <v>87</v>
      </c>
      <c r="G276" t="s">
        <v>88</v>
      </c>
      <c r="H276" t="s">
        <v>143</v>
      </c>
      <c r="I276" t="s">
        <v>144</v>
      </c>
      <c r="J276">
        <v>45.5</v>
      </c>
      <c r="K276">
        <v>272.04000854492188</v>
      </c>
      <c r="L276">
        <v>156.89999389648438</v>
      </c>
      <c r="M276">
        <v>20972</v>
      </c>
      <c r="N276">
        <v>77.099998474121094</v>
      </c>
      <c r="O276">
        <v>-0.80000001192092896</v>
      </c>
      <c r="P276">
        <v>-123</v>
      </c>
      <c r="Q276">
        <v>88.300000000000011</v>
      </c>
      <c r="R276">
        <v>9.3000000000000007</v>
      </c>
      <c r="S276">
        <v>148</v>
      </c>
      <c r="T276">
        <v>0</v>
      </c>
      <c r="U276">
        <v>3899.6</v>
      </c>
      <c r="V276">
        <v>13.28</v>
      </c>
      <c r="W276">
        <v>1814</v>
      </c>
      <c r="X276">
        <v>220</v>
      </c>
      <c r="Y276">
        <v>784</v>
      </c>
      <c r="Z276">
        <v>173</v>
      </c>
      <c r="AA276">
        <v>627</v>
      </c>
      <c r="AB276">
        <v>2698</v>
      </c>
      <c r="AC276">
        <v>18.602409362792969</v>
      </c>
      <c r="AD276">
        <v>1.2</v>
      </c>
      <c r="AE276">
        <v>1.2</v>
      </c>
      <c r="AF276">
        <v>2.4</v>
      </c>
      <c r="AG276">
        <v>4.7</v>
      </c>
      <c r="AH276">
        <v>0</v>
      </c>
      <c r="AI276">
        <v>20.25</v>
      </c>
      <c r="AJ276">
        <v>1.3</v>
      </c>
      <c r="AK276">
        <v>0.5</v>
      </c>
      <c r="AL276">
        <v>1.1000000000000001</v>
      </c>
      <c r="AM276">
        <v>71.8</v>
      </c>
      <c r="AN276">
        <v>344.7</v>
      </c>
      <c r="AO276">
        <v>46.3</v>
      </c>
      <c r="AP276">
        <v>27.4</v>
      </c>
      <c r="AQ276">
        <v>75</v>
      </c>
      <c r="AR276">
        <v>37</v>
      </c>
      <c r="AS276">
        <v>214</v>
      </c>
      <c r="AT276">
        <v>4</v>
      </c>
      <c r="AU276">
        <v>9051</v>
      </c>
      <c r="AV276" s="48">
        <v>9168.2952930728243</v>
      </c>
      <c r="AW276" s="48">
        <v>9808.8670082423705</v>
      </c>
      <c r="AX276">
        <v>1</v>
      </c>
      <c r="AY276">
        <v>29.134464263916016</v>
      </c>
      <c r="AZ276">
        <v>0</v>
      </c>
      <c r="BA276">
        <v>0</v>
      </c>
      <c r="BB276">
        <v>0</v>
      </c>
      <c r="BC276">
        <v>0</v>
      </c>
      <c r="BD276">
        <v>1</v>
      </c>
      <c r="BE276">
        <v>97.188262939453125</v>
      </c>
      <c r="BF276">
        <v>95.005805969238281</v>
      </c>
      <c r="BG276">
        <v>2117.1328125</v>
      </c>
      <c r="BH276">
        <v>12897.6181640625</v>
      </c>
      <c r="BI276">
        <v>14374.37890625</v>
      </c>
      <c r="BJ276">
        <v>3.9166128635406494</v>
      </c>
      <c r="BK276">
        <v>-4.137061595916748</v>
      </c>
      <c r="BL276">
        <v>23.792486190795898</v>
      </c>
      <c r="BM276">
        <v>-22.181818008422852</v>
      </c>
      <c r="BN276">
        <v>283.25</v>
      </c>
      <c r="BO276">
        <v>1.1029733896255494</v>
      </c>
      <c r="BP276">
        <v>23939.84765625</v>
      </c>
      <c r="BQ276">
        <v>31.80848503112793</v>
      </c>
      <c r="BS276">
        <v>0.59717720746994019</v>
      </c>
      <c r="BT276">
        <v>0.1954987645149231</v>
      </c>
      <c r="BU276">
        <v>3.5332825183868408</v>
      </c>
      <c r="BV276">
        <v>156.16059875488281</v>
      </c>
      <c r="BW276">
        <v>442.20864868164063</v>
      </c>
      <c r="BX276">
        <v>0</v>
      </c>
      <c r="BY276">
        <v>3</v>
      </c>
      <c r="BZ276">
        <v>10320.8037109375</v>
      </c>
      <c r="CA276">
        <v>9260.4892578125</v>
      </c>
      <c r="CB276">
        <v>1.0204081535339355</v>
      </c>
      <c r="CC276">
        <v>10.018119812011719</v>
      </c>
      <c r="CD276">
        <v>77.102806091308594</v>
      </c>
      <c r="CE276">
        <v>7.7106142044067383</v>
      </c>
      <c r="CF276">
        <v>17.087100982666016</v>
      </c>
      <c r="CG276">
        <v>4.7596383839845657E-2</v>
      </c>
      <c r="CH276">
        <v>2.3798191547393799</v>
      </c>
      <c r="CI276">
        <v>9416.2998046875</v>
      </c>
      <c r="CJ276" s="48">
        <v>2264</v>
      </c>
      <c r="CK276" s="25">
        <f>ABS(J276-'PO_valitsin (FI)'!$D$8)</f>
        <v>1.2999992370605469</v>
      </c>
      <c r="CR276" s="67">
        <f>ABS(Q276-'PO_valitsin (FI)'!$E$8)</f>
        <v>0.5</v>
      </c>
      <c r="EN276" s="7">
        <f>ABS(BO276-'PO_valitsin (FI)'!$F$8)</f>
        <v>0.84119646549224858</v>
      </c>
      <c r="EO276" s="7">
        <f>ABS(BP276-'PO_valitsin (FI)'!$G$8)</f>
        <v>865.451171875</v>
      </c>
      <c r="ES276" s="7">
        <f>ABS(BT276-'PO_valitsin (FI)'!$H$8)</f>
        <v>7.3348730802536011E-3</v>
      </c>
      <c r="FI276" s="7">
        <f>ABS(CJ276-'PO_valitsin (FI)'!$J$8)</f>
        <v>333</v>
      </c>
      <c r="FJ276" s="3">
        <f>IF($B276='PO_valitsin (FI)'!$C$8,100000,PO!CK276/PO!J$297*'PO_valitsin (FI)'!D$5)</f>
        <v>5.9499579364946112E-2</v>
      </c>
      <c r="FQ276" s="3">
        <f>IF($B276='PO_valitsin (FI)'!$C$8,100000,PO!CR276/PO!Q$297*'PO_valitsin (FI)'!E$5)</f>
        <v>2.3648097339883166E-3</v>
      </c>
      <c r="HM276" s="3">
        <f>IF($B276='PO_valitsin (FI)'!$C$8,100000,PO!EN276/PO!BO$297*'PO_valitsin (FI)'!F$5)</f>
        <v>6.9738938293475869E-2</v>
      </c>
      <c r="HN276" s="3">
        <f>IF($B276='PO_valitsin (FI)'!$C$8,100000,PO!EO276/PO!BP$297*'PO_valitsin (FI)'!G$5)</f>
        <v>3.06113477889195E-2</v>
      </c>
      <c r="HR276" s="3">
        <f>IF($B276='PO_valitsin (FI)'!$C$8,100000,PO!ES276/PO!BT$297*'PO_valitsin (FI)'!H$5)</f>
        <v>1.0951961978647379E-3</v>
      </c>
      <c r="IF276" s="3">
        <f>IF($B276='PO_valitsin (FI)'!$C$8,100000,PO!FG276/PO!CH$297*'PO_valitsin (FI)'!I$5)</f>
        <v>0</v>
      </c>
      <c r="IH276" s="3">
        <f>IF($B276='PO_valitsin (FI)'!$C$8,100000,PO!FI276/PO!CJ$297*'PO_valitsin (FI)'!J$5)</f>
        <v>3.2466314928706559E-2</v>
      </c>
      <c r="II276" s="49">
        <f t="shared" si="16"/>
        <v>0.19577621370790108</v>
      </c>
      <c r="IJ276" s="13">
        <f t="shared" si="17"/>
        <v>5</v>
      </c>
      <c r="IK276" s="14">
        <f t="shared" si="19"/>
        <v>2.740000000000006E-8</v>
      </c>
      <c r="IL276" s="68" t="str">
        <f t="shared" si="18"/>
        <v>Valkeakoski</v>
      </c>
    </row>
    <row r="277" spans="1:246" x14ac:dyDescent="0.2">
      <c r="A277">
        <v>2019</v>
      </c>
      <c r="B277" t="s">
        <v>749</v>
      </c>
      <c r="C277" t="s">
        <v>750</v>
      </c>
      <c r="D277" t="s">
        <v>141</v>
      </c>
      <c r="E277" t="s">
        <v>142</v>
      </c>
      <c r="F277" t="s">
        <v>119</v>
      </c>
      <c r="G277" t="s">
        <v>120</v>
      </c>
      <c r="H277" t="s">
        <v>143</v>
      </c>
      <c r="I277" t="s">
        <v>144</v>
      </c>
      <c r="J277">
        <v>39.299999237060547</v>
      </c>
      <c r="K277">
        <v>238.3699951171875</v>
      </c>
      <c r="L277">
        <v>104.80000305175781</v>
      </c>
      <c r="M277">
        <v>233775</v>
      </c>
      <c r="N277">
        <v>980.70001220703125</v>
      </c>
      <c r="O277">
        <v>2.5</v>
      </c>
      <c r="P277">
        <v>3033</v>
      </c>
      <c r="Q277">
        <v>99.7</v>
      </c>
      <c r="R277">
        <v>8.5</v>
      </c>
      <c r="S277">
        <v>135</v>
      </c>
      <c r="T277">
        <v>0</v>
      </c>
      <c r="U277">
        <v>4340.1000000000004</v>
      </c>
      <c r="V277">
        <v>16.3</v>
      </c>
      <c r="W277">
        <v>1525</v>
      </c>
      <c r="X277">
        <v>6</v>
      </c>
      <c r="Y277">
        <v>575</v>
      </c>
      <c r="Z277">
        <v>52</v>
      </c>
      <c r="AA277">
        <v>311</v>
      </c>
      <c r="AB277">
        <v>2469</v>
      </c>
      <c r="AC277">
        <v>18.519063949584961</v>
      </c>
      <c r="AD277">
        <v>0.7</v>
      </c>
      <c r="AE277">
        <v>1.2</v>
      </c>
      <c r="AF277">
        <v>2.2000000000000002</v>
      </c>
      <c r="AG277">
        <v>4.5</v>
      </c>
      <c r="AH277">
        <v>1</v>
      </c>
      <c r="AI277">
        <v>19</v>
      </c>
      <c r="AJ277">
        <v>1</v>
      </c>
      <c r="AK277">
        <v>0.41</v>
      </c>
      <c r="AL277">
        <v>1</v>
      </c>
      <c r="AM277">
        <v>65.5</v>
      </c>
      <c r="AN277">
        <v>365.2</v>
      </c>
      <c r="AO277">
        <v>38.799999999999997</v>
      </c>
      <c r="AP277">
        <v>31.4</v>
      </c>
      <c r="AQ277">
        <v>20</v>
      </c>
      <c r="AR277">
        <v>18</v>
      </c>
      <c r="AS277">
        <v>253</v>
      </c>
      <c r="AT277">
        <v>4.5</v>
      </c>
      <c r="AU277">
        <v>7003</v>
      </c>
      <c r="AV277" s="48">
        <v>8577.7910289341289</v>
      </c>
      <c r="AW277" s="48">
        <v>8787.6021760880449</v>
      </c>
      <c r="AX277">
        <v>1</v>
      </c>
      <c r="AY277">
        <v>15.058479309082031</v>
      </c>
      <c r="AZ277">
        <v>0</v>
      </c>
      <c r="BA277">
        <v>0</v>
      </c>
      <c r="BB277">
        <v>1</v>
      </c>
      <c r="BC277">
        <v>0</v>
      </c>
      <c r="BD277">
        <v>1</v>
      </c>
      <c r="BE277">
        <v>97.694900512695313</v>
      </c>
      <c r="BF277">
        <v>84.758956909179688</v>
      </c>
      <c r="BG277">
        <v>1468.9599609375</v>
      </c>
      <c r="BH277">
        <v>12420.6162109375</v>
      </c>
      <c r="BI277">
        <v>15473.109375</v>
      </c>
      <c r="BJ277">
        <v>4.5448637008666992</v>
      </c>
      <c r="BK277">
        <v>0.18925893306732178</v>
      </c>
      <c r="BL277">
        <v>24.549896240234375</v>
      </c>
      <c r="BM277">
        <v>4.2979941368103027</v>
      </c>
      <c r="BN277">
        <v>523.5777587890625</v>
      </c>
      <c r="BO277">
        <v>1.8528488278388977</v>
      </c>
      <c r="BP277">
        <v>26407.376953125</v>
      </c>
      <c r="BQ277">
        <v>15.372916221618652</v>
      </c>
      <c r="BS277">
        <v>0.50206393003463745</v>
      </c>
      <c r="BT277">
        <v>2.3847715854644775</v>
      </c>
      <c r="BU277">
        <v>20.222864151000977</v>
      </c>
      <c r="BV277">
        <v>97.148971557617188</v>
      </c>
      <c r="BW277">
        <v>763.4349365234375</v>
      </c>
      <c r="BX277">
        <v>1</v>
      </c>
      <c r="BY277">
        <v>8</v>
      </c>
      <c r="BZ277">
        <v>10134.88671875</v>
      </c>
      <c r="CA277">
        <v>8135.50341796875</v>
      </c>
      <c r="CB277">
        <v>1.0899368524551392</v>
      </c>
      <c r="CC277">
        <v>9.0574274063110352</v>
      </c>
      <c r="CD277">
        <v>93.171112060546875</v>
      </c>
      <c r="CE277">
        <v>11.21186351776123</v>
      </c>
      <c r="CF277">
        <v>12.293378829956055</v>
      </c>
      <c r="CG277">
        <v>1.2420893907546997</v>
      </c>
      <c r="CH277">
        <v>1.1948616504669189</v>
      </c>
      <c r="CI277">
        <v>8979.818359375</v>
      </c>
      <c r="CJ277" s="48">
        <v>23808</v>
      </c>
      <c r="CK277" s="25">
        <f>ABS(J277-'PO_valitsin (FI)'!$D$8)</f>
        <v>4.9000015258789063</v>
      </c>
      <c r="CR277" s="67">
        <f>ABS(Q277-'PO_valitsin (FI)'!$E$8)</f>
        <v>11.899999999999991</v>
      </c>
      <c r="EN277" s="7">
        <f>ABS(BO277-'PO_valitsin (FI)'!$F$8)</f>
        <v>1.5910719037055969</v>
      </c>
      <c r="EO277" s="7">
        <f>ABS(BP277-'PO_valitsin (FI)'!$G$8)</f>
        <v>3332.98046875</v>
      </c>
      <c r="ES277" s="7">
        <f>ABS(BT277-'PO_valitsin (FI)'!$H$8)</f>
        <v>2.196607694029808</v>
      </c>
      <c r="FI277" s="7">
        <f>ABS(CJ277-'PO_valitsin (FI)'!$J$8)</f>
        <v>21877</v>
      </c>
      <c r="FJ277" s="3">
        <f>IF($B277='PO_valitsin (FI)'!$C$8,100000,PO!CK277/PO!J$297*'PO_valitsin (FI)'!D$5)</f>
        <v>0.22426784675398262</v>
      </c>
      <c r="FQ277" s="3">
        <f>IF($B277='PO_valitsin (FI)'!$C$8,100000,PO!CR277/PO!Q$297*'PO_valitsin (FI)'!E$5)</f>
        <v>5.6282471668921891E-2</v>
      </c>
      <c r="HM277" s="3">
        <f>IF($B277='PO_valitsin (FI)'!$C$8,100000,PO!EN277/PO!BO$297*'PO_valitsin (FI)'!F$5)</f>
        <v>0.13190695618065487</v>
      </c>
      <c r="HN277" s="3">
        <f>IF($B277='PO_valitsin (FI)'!$C$8,100000,PO!EO277/PO!BP$297*'PO_valitsin (FI)'!G$5)</f>
        <v>0.11788882795263959</v>
      </c>
      <c r="HR277" s="3">
        <f>IF($B277='PO_valitsin (FI)'!$C$8,100000,PO!ES277/PO!BT$297*'PO_valitsin (FI)'!H$5)</f>
        <v>0.32798337045236214</v>
      </c>
      <c r="IF277" s="3">
        <f>IF($B277='PO_valitsin (FI)'!$C$8,100000,PO!FG277/PO!CH$297*'PO_valitsin (FI)'!I$5)</f>
        <v>0</v>
      </c>
      <c r="IH277" s="3">
        <f>IF($B277='PO_valitsin (FI)'!$C$8,100000,PO!FI277/PO!CJ$297*'PO_valitsin (FI)'!J$5)</f>
        <v>2.1329296447306714</v>
      </c>
      <c r="II277" s="49">
        <f t="shared" si="16"/>
        <v>2.9912591452392325</v>
      </c>
      <c r="IJ277" s="13">
        <f t="shared" si="17"/>
        <v>265</v>
      </c>
      <c r="IK277" s="14">
        <f t="shared" si="19"/>
        <v>2.7500000000000061E-8</v>
      </c>
      <c r="IL277" s="68" t="str">
        <f t="shared" si="18"/>
        <v>Vantaa</v>
      </c>
    </row>
    <row r="278" spans="1:246" x14ac:dyDescent="0.2">
      <c r="A278">
        <v>2019</v>
      </c>
      <c r="B278" t="s">
        <v>276</v>
      </c>
      <c r="C278" t="s">
        <v>751</v>
      </c>
      <c r="D278" t="s">
        <v>276</v>
      </c>
      <c r="E278" t="s">
        <v>277</v>
      </c>
      <c r="F278" t="s">
        <v>242</v>
      </c>
      <c r="G278" t="s">
        <v>243</v>
      </c>
      <c r="H278" t="s">
        <v>143</v>
      </c>
      <c r="I278" t="s">
        <v>144</v>
      </c>
      <c r="J278">
        <v>48.900001525878906</v>
      </c>
      <c r="K278">
        <v>385.6300048828125</v>
      </c>
      <c r="L278">
        <v>184.69999694824219</v>
      </c>
      <c r="M278">
        <v>20466</v>
      </c>
      <c r="N278">
        <v>53.099998474121094</v>
      </c>
      <c r="O278">
        <v>-1.7000000476837158</v>
      </c>
      <c r="P278">
        <v>-90</v>
      </c>
      <c r="Q278">
        <v>91.800000000000011</v>
      </c>
      <c r="R278">
        <v>14.8</v>
      </c>
      <c r="S278">
        <v>130</v>
      </c>
      <c r="T278">
        <v>1</v>
      </c>
      <c r="U278">
        <v>3857.8</v>
      </c>
      <c r="V278">
        <v>12.35</v>
      </c>
      <c r="W278">
        <v>878</v>
      </c>
      <c r="X278">
        <v>145</v>
      </c>
      <c r="Y278">
        <v>866</v>
      </c>
      <c r="Z278">
        <v>207</v>
      </c>
      <c r="AA278">
        <v>689</v>
      </c>
      <c r="AB278">
        <v>1509</v>
      </c>
      <c r="AC278">
        <v>16.780668258666992</v>
      </c>
      <c r="AD278">
        <v>0</v>
      </c>
      <c r="AE278">
        <v>1.4</v>
      </c>
      <c r="AF278">
        <v>1.2</v>
      </c>
      <c r="AG278">
        <v>3.7</v>
      </c>
      <c r="AH278">
        <v>0</v>
      </c>
      <c r="AI278">
        <v>21</v>
      </c>
      <c r="AJ278">
        <v>1.45</v>
      </c>
      <c r="AK278">
        <v>0.5</v>
      </c>
      <c r="AL278">
        <v>1</v>
      </c>
      <c r="AM278">
        <v>54.4</v>
      </c>
      <c r="AN278">
        <v>322.10000000000002</v>
      </c>
      <c r="AO278">
        <v>46.3</v>
      </c>
      <c r="AP278">
        <v>25.3</v>
      </c>
      <c r="AQ278">
        <v>30</v>
      </c>
      <c r="AR278">
        <v>61</v>
      </c>
      <c r="AS278">
        <v>673</v>
      </c>
      <c r="AT278">
        <v>3.5</v>
      </c>
      <c r="AU278">
        <v>6518</v>
      </c>
      <c r="AV278" s="48">
        <v>9827.9069767441852</v>
      </c>
      <c r="AW278" s="48">
        <v>9753.3274179236905</v>
      </c>
      <c r="AX278">
        <v>1</v>
      </c>
      <c r="AY278">
        <v>65.320793151855469</v>
      </c>
      <c r="AZ278">
        <v>0</v>
      </c>
      <c r="BA278">
        <v>0</v>
      </c>
      <c r="BB278">
        <v>0</v>
      </c>
      <c r="BC278">
        <v>1</v>
      </c>
      <c r="BD278">
        <v>1</v>
      </c>
      <c r="BE278">
        <v>92.78350830078125</v>
      </c>
      <c r="BF278">
        <v>66.4383544921875</v>
      </c>
      <c r="BG278">
        <v>854.26007080078125</v>
      </c>
      <c r="BH278">
        <v>14918.14453125</v>
      </c>
      <c r="BI278">
        <v>20309.203125</v>
      </c>
      <c r="BJ278">
        <v>2.3709957599639893</v>
      </c>
      <c r="BK278">
        <v>-2.0375897884368896</v>
      </c>
      <c r="BL278">
        <v>28.143712997436523</v>
      </c>
      <c r="BM278">
        <v>12.280701637268066</v>
      </c>
      <c r="BN278">
        <v>242.28572082519531</v>
      </c>
      <c r="BO278">
        <v>-2.283134865760803</v>
      </c>
      <c r="BP278">
        <v>23159.474609375</v>
      </c>
      <c r="BQ278">
        <v>38.548534393310547</v>
      </c>
      <c r="BS278">
        <v>0.60490572452545166</v>
      </c>
      <c r="BT278">
        <v>0.20521840453147888</v>
      </c>
      <c r="BU278">
        <v>2.8926024436950684</v>
      </c>
      <c r="BV278">
        <v>112.08834075927734</v>
      </c>
      <c r="BW278">
        <v>419.0853271484375</v>
      </c>
      <c r="BX278">
        <v>0</v>
      </c>
      <c r="BY278">
        <v>1</v>
      </c>
      <c r="BZ278">
        <v>11048.2060546875</v>
      </c>
      <c r="CA278">
        <v>8115.470703125</v>
      </c>
      <c r="CB278">
        <v>0.93814128637313843</v>
      </c>
      <c r="CC278">
        <v>7.5149025917053223</v>
      </c>
      <c r="CD278">
        <v>82.291664123535156</v>
      </c>
      <c r="CE278">
        <v>10.27308177947998</v>
      </c>
      <c r="CF278">
        <v>16.449935913085938</v>
      </c>
      <c r="CG278">
        <v>0</v>
      </c>
      <c r="CH278">
        <v>3.3159947395324707</v>
      </c>
      <c r="CI278">
        <v>10498.8857421875</v>
      </c>
      <c r="CJ278" s="48">
        <v>1696</v>
      </c>
      <c r="CK278" s="25">
        <f>ABS(J278-'PO_valitsin (FI)'!$D$8)</f>
        <v>4.7000007629394531</v>
      </c>
      <c r="CR278" s="67">
        <f>ABS(Q278-'PO_valitsin (FI)'!$E$8)</f>
        <v>4</v>
      </c>
      <c r="EN278" s="7">
        <f>ABS(BO278-'PO_valitsin (FI)'!$F$8)</f>
        <v>2.5449117898941038</v>
      </c>
      <c r="EO278" s="7">
        <f>ABS(BP278-'PO_valitsin (FI)'!$G$8)</f>
        <v>85.078125</v>
      </c>
      <c r="ES278" s="7">
        <f>ABS(BT278-'PO_valitsin (FI)'!$H$8)</f>
        <v>1.7054513096809387E-2</v>
      </c>
      <c r="FI278" s="7">
        <f>ABS(CJ278-'PO_valitsin (FI)'!$J$8)</f>
        <v>235</v>
      </c>
      <c r="FJ278" s="3">
        <f>IF($B278='PO_valitsin (FI)'!$C$8,100000,PO!CK278/PO!J$297*'PO_valitsin (FI)'!D$5)</f>
        <v>0.21511402502215377</v>
      </c>
      <c r="FQ278" s="3">
        <f>IF($B278='PO_valitsin (FI)'!$C$8,100000,PO!CR278/PO!Q$297*'PO_valitsin (FI)'!E$5)</f>
        <v>1.8918477871906533E-2</v>
      </c>
      <c r="HM278" s="3">
        <f>IF($B278='PO_valitsin (FI)'!$C$8,100000,PO!EN278/PO!BO$297*'PO_valitsin (FI)'!F$5)</f>
        <v>0.2109845363816493</v>
      </c>
      <c r="HN278" s="3">
        <f>IF($B278='PO_valitsin (FI)'!$C$8,100000,PO!EO278/PO!BP$297*'PO_valitsin (FI)'!G$5)</f>
        <v>3.009246689171186E-3</v>
      </c>
      <c r="HR278" s="3">
        <f>IF($B278='PO_valitsin (FI)'!$C$8,100000,PO!ES278/PO!BT$297*'PO_valitsin (FI)'!H$5)</f>
        <v>2.5464704972664952E-3</v>
      </c>
      <c r="IF278" s="3">
        <f>IF($B278='PO_valitsin (FI)'!$C$8,100000,PO!FG278/PO!CH$297*'PO_valitsin (FI)'!I$5)</f>
        <v>0</v>
      </c>
      <c r="IH278" s="3">
        <f>IF($B278='PO_valitsin (FI)'!$C$8,100000,PO!FI278/PO!CJ$297*'PO_valitsin (FI)'!J$5)</f>
        <v>2.2911663688426558E-2</v>
      </c>
      <c r="II278" s="49">
        <f t="shared" si="16"/>
        <v>0.4734844477505738</v>
      </c>
      <c r="IJ278" s="13">
        <f t="shared" si="17"/>
        <v>53</v>
      </c>
      <c r="IK278" s="14">
        <f t="shared" si="19"/>
        <v>2.7600000000000062E-8</v>
      </c>
      <c r="IL278" s="68" t="str">
        <f t="shared" si="18"/>
        <v>Varkaus</v>
      </c>
    </row>
    <row r="279" spans="1:246" x14ac:dyDescent="0.2">
      <c r="A279">
        <v>2019</v>
      </c>
      <c r="B279" t="s">
        <v>752</v>
      </c>
      <c r="C279" t="s">
        <v>753</v>
      </c>
      <c r="D279" t="s">
        <v>420</v>
      </c>
      <c r="E279" t="s">
        <v>421</v>
      </c>
      <c r="F279" t="s">
        <v>125</v>
      </c>
      <c r="G279" t="s">
        <v>126</v>
      </c>
      <c r="H279" t="s">
        <v>103</v>
      </c>
      <c r="I279" t="s">
        <v>104</v>
      </c>
      <c r="J279">
        <v>47.200000762939453</v>
      </c>
      <c r="K279">
        <v>188.91000366210938</v>
      </c>
      <c r="L279">
        <v>129.89999389648438</v>
      </c>
      <c r="M279">
        <v>2293</v>
      </c>
      <c r="N279">
        <v>12.100000381469727</v>
      </c>
      <c r="O279">
        <v>0.40000000596046448</v>
      </c>
      <c r="P279">
        <v>3</v>
      </c>
      <c r="Q279">
        <v>47.1</v>
      </c>
      <c r="R279">
        <v>6.9</v>
      </c>
      <c r="S279">
        <v>95</v>
      </c>
      <c r="T279">
        <v>0</v>
      </c>
      <c r="U279">
        <v>3761</v>
      </c>
      <c r="V279">
        <v>12.51</v>
      </c>
      <c r="W279">
        <v>824</v>
      </c>
      <c r="X279">
        <v>78</v>
      </c>
      <c r="Y279">
        <v>667</v>
      </c>
      <c r="Z279">
        <v>741</v>
      </c>
      <c r="AA279">
        <v>695</v>
      </c>
      <c r="AB279">
        <v>1797</v>
      </c>
      <c r="AC279">
        <v>10.916666984558105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22.25</v>
      </c>
      <c r="AJ279">
        <v>1</v>
      </c>
      <c r="AK279">
        <v>0.5</v>
      </c>
      <c r="AL279">
        <v>1.7</v>
      </c>
      <c r="AM279">
        <v>71</v>
      </c>
      <c r="AN279">
        <v>288.3</v>
      </c>
      <c r="AO279">
        <v>50.2</v>
      </c>
      <c r="AP279">
        <v>19</v>
      </c>
      <c r="AQ279">
        <v>78</v>
      </c>
      <c r="AR279">
        <v>62</v>
      </c>
      <c r="AS279">
        <v>505</v>
      </c>
      <c r="AT279">
        <v>2.6669999999999998</v>
      </c>
      <c r="AU279">
        <v>4800</v>
      </c>
      <c r="AV279" s="48">
        <v>11441.253263707571</v>
      </c>
      <c r="AW279" s="48">
        <v>11012.468827930175</v>
      </c>
      <c r="AX279">
        <v>1</v>
      </c>
      <c r="AY279">
        <v>40.0859375</v>
      </c>
      <c r="AZ279">
        <v>0</v>
      </c>
      <c r="BA279">
        <v>0</v>
      </c>
      <c r="BB279">
        <v>0</v>
      </c>
      <c r="BC279">
        <v>0</v>
      </c>
      <c r="BD279">
        <v>1</v>
      </c>
      <c r="BE279">
        <v>96.666664123535156</v>
      </c>
      <c r="BF279">
        <v>100</v>
      </c>
      <c r="BG279">
        <v>297.70993041992188</v>
      </c>
      <c r="BH279">
        <v>7483.06640625</v>
      </c>
      <c r="BI279">
        <v>8450.7041015625</v>
      </c>
      <c r="BJ279">
        <v>4.0562582015991211</v>
      </c>
      <c r="BK279">
        <v>1.0754984803497791E-2</v>
      </c>
      <c r="BL279">
        <v>33.333332061767578</v>
      </c>
      <c r="BM279">
        <v>84.210525512695313</v>
      </c>
      <c r="BN279">
        <v>190</v>
      </c>
      <c r="BO279">
        <v>-1.4295562505722046</v>
      </c>
      <c r="BP279">
        <v>22126.591796875</v>
      </c>
      <c r="BQ279">
        <v>40.86663818359375</v>
      </c>
      <c r="BS279">
        <v>0.70257306098937988</v>
      </c>
      <c r="BT279">
        <v>0.65416485071182251</v>
      </c>
      <c r="BU279">
        <v>2.311382532119751</v>
      </c>
      <c r="BV279">
        <v>85.041427612304688</v>
      </c>
      <c r="BW279">
        <v>125.16354370117188</v>
      </c>
      <c r="BX279">
        <v>0</v>
      </c>
      <c r="BY279">
        <v>0</v>
      </c>
      <c r="BZ279">
        <v>6000</v>
      </c>
      <c r="CA279">
        <v>5312.97705078125</v>
      </c>
      <c r="CB279">
        <v>1.5263845920562744</v>
      </c>
      <c r="CC279">
        <v>7.4574794769287109</v>
      </c>
      <c r="CD279">
        <v>54.285713195800781</v>
      </c>
      <c r="CE279">
        <v>11.111110687255859</v>
      </c>
      <c r="CF279">
        <v>12.865496635437012</v>
      </c>
      <c r="CG279">
        <v>0</v>
      </c>
      <c r="CH279">
        <v>0.58479529619216919</v>
      </c>
      <c r="CI279">
        <v>12605.630859375</v>
      </c>
      <c r="CJ279" s="48">
        <v>190</v>
      </c>
      <c r="CK279" s="25">
        <f>ABS(J279-'PO_valitsin (FI)'!$D$8)</f>
        <v>3</v>
      </c>
      <c r="CR279" s="67">
        <f>ABS(Q279-'PO_valitsin (FI)'!$E$8)</f>
        <v>40.70000000000001</v>
      </c>
      <c r="EN279" s="7">
        <f>ABS(BO279-'PO_valitsin (FI)'!$F$8)</f>
        <v>1.6913331747055054</v>
      </c>
      <c r="EO279" s="7">
        <f>ABS(BP279-'PO_valitsin (FI)'!$G$8)</f>
        <v>947.8046875</v>
      </c>
      <c r="ES279" s="7">
        <f>ABS(BT279-'PO_valitsin (FI)'!$H$8)</f>
        <v>0.46600095927715302</v>
      </c>
      <c r="FI279" s="7">
        <f>ABS(CJ279-'PO_valitsin (FI)'!$J$8)</f>
        <v>1741</v>
      </c>
      <c r="FJ279" s="3">
        <f>IF($B279='PO_valitsin (FI)'!$C$8,100000,PO!CK279/PO!J$297*'PO_valitsin (FI)'!D$5)</f>
        <v>0.13730680219354993</v>
      </c>
      <c r="FQ279" s="3">
        <f>IF($B279='PO_valitsin (FI)'!$C$8,100000,PO!CR279/PO!Q$297*'PO_valitsin (FI)'!E$5)</f>
        <v>0.19249551234664899</v>
      </c>
      <c r="HM279" s="3">
        <f>IF($B279='PO_valitsin (FI)'!$C$8,100000,PO!EN279/PO!BO$297*'PO_valitsin (FI)'!F$5)</f>
        <v>0.14021906266031828</v>
      </c>
      <c r="HN279" s="3">
        <f>IF($B279='PO_valitsin (FI)'!$C$8,100000,PO!EO279/PO!BP$297*'PO_valitsin (FI)'!G$5)</f>
        <v>3.3524223974615165E-2</v>
      </c>
      <c r="HR279" s="3">
        <f>IF($B279='PO_valitsin (FI)'!$C$8,100000,PO!ES279/PO!BT$297*'PO_valitsin (FI)'!H$5)</f>
        <v>6.95802740166859E-2</v>
      </c>
      <c r="IF279" s="3">
        <f>IF($B279='PO_valitsin (FI)'!$C$8,100000,PO!FG279/PO!CH$297*'PO_valitsin (FI)'!I$5)</f>
        <v>0</v>
      </c>
      <c r="IH279" s="3">
        <f>IF($B279='PO_valitsin (FI)'!$C$8,100000,PO!FI279/PO!CJ$297*'PO_valitsin (FI)'!J$5)</f>
        <v>0.16974130417681121</v>
      </c>
      <c r="II279" s="49">
        <f t="shared" si="16"/>
        <v>0.74286720706862941</v>
      </c>
      <c r="IJ279" s="13">
        <f t="shared" si="17"/>
        <v>132</v>
      </c>
      <c r="IK279" s="14">
        <f t="shared" si="19"/>
        <v>2.7700000000000063E-8</v>
      </c>
      <c r="IL279" s="68" t="str">
        <f t="shared" si="18"/>
        <v>Vehmaa</v>
      </c>
    </row>
    <row r="280" spans="1:246" x14ac:dyDescent="0.2">
      <c r="A280">
        <v>2019</v>
      </c>
      <c r="B280" t="s">
        <v>754</v>
      </c>
      <c r="C280" t="s">
        <v>755</v>
      </c>
      <c r="D280" t="s">
        <v>627</v>
      </c>
      <c r="E280" t="s">
        <v>628</v>
      </c>
      <c r="F280" t="s">
        <v>242</v>
      </c>
      <c r="G280" t="s">
        <v>243</v>
      </c>
      <c r="H280" t="s">
        <v>103</v>
      </c>
      <c r="I280" t="s">
        <v>104</v>
      </c>
      <c r="J280">
        <v>54.900001525878906</v>
      </c>
      <c r="K280">
        <v>422.6199951171875</v>
      </c>
      <c r="L280">
        <v>203.5</v>
      </c>
      <c r="M280">
        <v>2014</v>
      </c>
      <c r="N280">
        <v>4.8000001907348633</v>
      </c>
      <c r="O280">
        <v>-2.0999999046325684</v>
      </c>
      <c r="P280">
        <v>-10</v>
      </c>
      <c r="Q280">
        <v>40.6</v>
      </c>
      <c r="R280">
        <v>12.700000000000001</v>
      </c>
      <c r="S280">
        <v>172</v>
      </c>
      <c r="T280">
        <v>0</v>
      </c>
      <c r="U280">
        <v>2921.1</v>
      </c>
      <c r="V280">
        <v>12.35</v>
      </c>
      <c r="W280">
        <v>2071</v>
      </c>
      <c r="X280">
        <v>286</v>
      </c>
      <c r="Y280">
        <v>500</v>
      </c>
      <c r="Z280">
        <v>2640</v>
      </c>
      <c r="AA280">
        <v>502</v>
      </c>
      <c r="AB280">
        <v>1241</v>
      </c>
      <c r="AC280">
        <v>15.399999618530273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21.5</v>
      </c>
      <c r="AJ280">
        <v>1</v>
      </c>
      <c r="AK280">
        <v>0.6</v>
      </c>
      <c r="AL280">
        <v>1.25</v>
      </c>
      <c r="AM280">
        <v>98.2</v>
      </c>
      <c r="AN280">
        <v>253.1</v>
      </c>
      <c r="AO280">
        <v>43.8</v>
      </c>
      <c r="AP280">
        <v>16.600000000000001</v>
      </c>
      <c r="AQ280">
        <v>147</v>
      </c>
      <c r="AR280">
        <v>136</v>
      </c>
      <c r="AS280">
        <v>997</v>
      </c>
      <c r="AT280">
        <v>1.667</v>
      </c>
      <c r="AU280">
        <v>11786</v>
      </c>
      <c r="AV280" s="48">
        <v>11931.888544891641</v>
      </c>
      <c r="AW280" s="48">
        <v>12993.67088607595</v>
      </c>
      <c r="AX280">
        <v>0</v>
      </c>
      <c r="AY280">
        <v>64.969154357910156</v>
      </c>
      <c r="AZ280">
        <v>0</v>
      </c>
      <c r="BA280">
        <v>0</v>
      </c>
      <c r="BB280">
        <v>0</v>
      </c>
      <c r="BC280">
        <v>0</v>
      </c>
      <c r="BD280">
        <v>1</v>
      </c>
      <c r="BE280">
        <v>75.409835815429688</v>
      </c>
      <c r="BF280">
        <v>100</v>
      </c>
      <c r="BG280">
        <v>17.543859481811523</v>
      </c>
      <c r="BH280">
        <v>10647.80078125</v>
      </c>
      <c r="BI280">
        <v>11362.41796875</v>
      </c>
      <c r="BJ280">
        <v>2.779245138168335</v>
      </c>
      <c r="BK280">
        <v>-3.5413334369659424</v>
      </c>
      <c r="BL280">
        <v>10.344827651977539</v>
      </c>
      <c r="BM280">
        <v>-12.5</v>
      </c>
      <c r="BN280">
        <v>173</v>
      </c>
      <c r="BO280">
        <v>-3.8613353967666626</v>
      </c>
      <c r="BP280">
        <v>19459.83203125</v>
      </c>
      <c r="BQ280">
        <v>62.076442718505859</v>
      </c>
      <c r="BS280">
        <v>0.65541213750839233</v>
      </c>
      <c r="BT280">
        <v>0.19860972464084625</v>
      </c>
      <c r="BU280">
        <v>1.5392254590988159</v>
      </c>
      <c r="BV280">
        <v>94.836143493652344</v>
      </c>
      <c r="BW280">
        <v>227.9046630859375</v>
      </c>
      <c r="BX280">
        <v>0</v>
      </c>
      <c r="BY280">
        <v>1</v>
      </c>
      <c r="BZ280">
        <v>11157.89453125</v>
      </c>
      <c r="CA280">
        <v>10456.140625</v>
      </c>
      <c r="CB280">
        <v>0.69513404369354248</v>
      </c>
      <c r="CC280">
        <v>7.0506453514099121</v>
      </c>
      <c r="CD280">
        <v>121.42857360839844</v>
      </c>
      <c r="CE280">
        <v>11.971831321716309</v>
      </c>
      <c r="CF280">
        <v>16.197183609008789</v>
      </c>
      <c r="CG280">
        <v>0</v>
      </c>
      <c r="CH280">
        <v>4.2253522872924805</v>
      </c>
      <c r="CI280">
        <v>13347.015625</v>
      </c>
      <c r="CJ280" s="48">
        <v>159</v>
      </c>
      <c r="CK280" s="25">
        <f>ABS(J280-'PO_valitsin (FI)'!$D$8)</f>
        <v>10.700000762939453</v>
      </c>
      <c r="CR280" s="67">
        <f>ABS(Q280-'PO_valitsin (FI)'!$E$8)</f>
        <v>47.20000000000001</v>
      </c>
      <c r="EN280" s="7">
        <f>ABS(BO280-'PO_valitsin (FI)'!$F$8)</f>
        <v>4.1231123208999634</v>
      </c>
      <c r="EO280" s="7">
        <f>ABS(BP280-'PO_valitsin (FI)'!$G$8)</f>
        <v>3614.564453125</v>
      </c>
      <c r="ES280" s="7">
        <f>ABS(BT280-'PO_valitsin (FI)'!$H$8)</f>
        <v>1.0445833206176758E-2</v>
      </c>
      <c r="FI280" s="7">
        <f>ABS(CJ280-'PO_valitsin (FI)'!$J$8)</f>
        <v>1772</v>
      </c>
      <c r="FJ280" s="3">
        <f>IF($B280='PO_valitsin (FI)'!$C$8,100000,PO!CK280/PO!J$297*'PO_valitsin (FI)'!D$5)</f>
        <v>0.48972762940925363</v>
      </c>
      <c r="FQ280" s="3">
        <f>IF($B280='PO_valitsin (FI)'!$C$8,100000,PO!CR280/PO!Q$297*'PO_valitsin (FI)'!E$5)</f>
        <v>0.22323803888849711</v>
      </c>
      <c r="HM280" s="3">
        <f>IF($B280='PO_valitsin (FI)'!$C$8,100000,PO!EN280/PO!BO$297*'PO_valitsin (FI)'!F$5)</f>
        <v>0.34182439836578493</v>
      </c>
      <c r="HN280" s="3">
        <f>IF($B280='PO_valitsin (FI)'!$C$8,100000,PO!EO280/PO!BP$297*'PO_valitsin (FI)'!G$5)</f>
        <v>0.12784856405053902</v>
      </c>
      <c r="HR280" s="3">
        <f>IF($B280='PO_valitsin (FI)'!$C$8,100000,PO!ES280/PO!BT$297*'PO_valitsin (FI)'!H$5)</f>
        <v>1.5597048082171406E-3</v>
      </c>
      <c r="IF280" s="3">
        <f>IF($B280='PO_valitsin (FI)'!$C$8,100000,PO!FG280/PO!CH$297*'PO_valitsin (FI)'!I$5)</f>
        <v>0</v>
      </c>
      <c r="IH280" s="3">
        <f>IF($B280='PO_valitsin (FI)'!$C$8,100000,PO!FI280/PO!CJ$297*'PO_valitsin (FI)'!J$5)</f>
        <v>0.17276369385485896</v>
      </c>
      <c r="II280" s="49">
        <f t="shared" si="16"/>
        <v>1.3569620571771508</v>
      </c>
      <c r="IJ280" s="13">
        <f t="shared" si="17"/>
        <v>240</v>
      </c>
      <c r="IK280" s="14">
        <f t="shared" si="19"/>
        <v>2.7800000000000064E-8</v>
      </c>
      <c r="IL280" s="68" t="str">
        <f t="shared" si="18"/>
        <v>Vesanto</v>
      </c>
    </row>
    <row r="281" spans="1:246" x14ac:dyDescent="0.2">
      <c r="A281">
        <v>2019</v>
      </c>
      <c r="B281" t="s">
        <v>756</v>
      </c>
      <c r="C281" t="s">
        <v>757</v>
      </c>
      <c r="D281" t="s">
        <v>232</v>
      </c>
      <c r="E281" t="s">
        <v>233</v>
      </c>
      <c r="F281" t="s">
        <v>87</v>
      </c>
      <c r="G281" t="s">
        <v>88</v>
      </c>
      <c r="H281" t="s">
        <v>103</v>
      </c>
      <c r="I281" t="s">
        <v>104</v>
      </c>
      <c r="J281">
        <v>41.799999237060547</v>
      </c>
      <c r="K281">
        <v>301.04000854492188</v>
      </c>
      <c r="L281">
        <v>129.30000305175781</v>
      </c>
      <c r="M281">
        <v>4355</v>
      </c>
      <c r="N281">
        <v>14.5</v>
      </c>
      <c r="O281">
        <v>-0.89999997615814209</v>
      </c>
      <c r="P281">
        <v>-27</v>
      </c>
      <c r="Q281">
        <v>55.6</v>
      </c>
      <c r="R281">
        <v>6.4</v>
      </c>
      <c r="S281">
        <v>115</v>
      </c>
      <c r="T281">
        <v>0</v>
      </c>
      <c r="U281">
        <v>3894.4</v>
      </c>
      <c r="V281">
        <v>13.28</v>
      </c>
      <c r="W281">
        <v>1387</v>
      </c>
      <c r="X281">
        <v>993</v>
      </c>
      <c r="Y281">
        <v>453</v>
      </c>
      <c r="Z281">
        <v>545</v>
      </c>
      <c r="AA281">
        <v>601</v>
      </c>
      <c r="AB281">
        <v>1284</v>
      </c>
      <c r="AC281">
        <v>19.5</v>
      </c>
      <c r="AD281">
        <v>0</v>
      </c>
      <c r="AE281">
        <v>0</v>
      </c>
      <c r="AF281">
        <v>0</v>
      </c>
      <c r="AG281">
        <v>7.3</v>
      </c>
      <c r="AH281">
        <v>0</v>
      </c>
      <c r="AI281">
        <v>21.5</v>
      </c>
      <c r="AJ281">
        <v>1.2</v>
      </c>
      <c r="AK281">
        <v>0.55000000000000004</v>
      </c>
      <c r="AL281">
        <v>1.3</v>
      </c>
      <c r="AM281">
        <v>66.900000000000006</v>
      </c>
      <c r="AN281">
        <v>394.3</v>
      </c>
      <c r="AO281">
        <v>42.9</v>
      </c>
      <c r="AP281">
        <v>32.299999999999997</v>
      </c>
      <c r="AQ281">
        <v>53</v>
      </c>
      <c r="AR281">
        <v>59</v>
      </c>
      <c r="AS281">
        <v>287</v>
      </c>
      <c r="AT281">
        <v>1.833</v>
      </c>
      <c r="AU281">
        <v>6206</v>
      </c>
      <c r="AV281" s="48">
        <v>8934.2614075792735</v>
      </c>
      <c r="AW281" s="48">
        <v>8992.0760697305868</v>
      </c>
      <c r="AX281">
        <v>0</v>
      </c>
      <c r="AY281">
        <v>22.571649551391602</v>
      </c>
      <c r="AZ281">
        <v>0</v>
      </c>
      <c r="BA281">
        <v>0</v>
      </c>
      <c r="BB281">
        <v>0</v>
      </c>
      <c r="BC281">
        <v>0</v>
      </c>
      <c r="BD281">
        <v>1</v>
      </c>
      <c r="BE281">
        <v>94.581283569335938</v>
      </c>
      <c r="BF281">
        <v>98.067634582519531</v>
      </c>
      <c r="BG281">
        <v>1247.49169921875</v>
      </c>
      <c r="BH281">
        <v>12838.009765625</v>
      </c>
      <c r="BI281">
        <v>13997.830078125</v>
      </c>
      <c r="BJ281">
        <v>4.5931344032287598</v>
      </c>
      <c r="BK281">
        <v>-3.8182997703552246</v>
      </c>
      <c r="BL281">
        <v>29.577465057373047</v>
      </c>
      <c r="BM281">
        <v>-5.5555553436279297</v>
      </c>
      <c r="BN281">
        <v>235.33332824707031</v>
      </c>
      <c r="BO281">
        <v>-1.5948493719100951</v>
      </c>
      <c r="BP281">
        <v>23802.44921875</v>
      </c>
      <c r="BQ281">
        <v>33.424507141113281</v>
      </c>
      <c r="BS281">
        <v>0.6624569296836853</v>
      </c>
      <c r="BT281">
        <v>0.32146957516670227</v>
      </c>
      <c r="BU281">
        <v>1.6991963386535645</v>
      </c>
      <c r="BV281">
        <v>82.204360961914063</v>
      </c>
      <c r="BW281">
        <v>211.94029235839844</v>
      </c>
      <c r="BX281">
        <v>0</v>
      </c>
      <c r="BY281">
        <v>0</v>
      </c>
      <c r="BZ281">
        <v>9364.548828125</v>
      </c>
      <c r="CA281">
        <v>8588.62890625</v>
      </c>
      <c r="CB281">
        <v>1.561423659324646</v>
      </c>
      <c r="CC281">
        <v>13.685419082641602</v>
      </c>
      <c r="CD281">
        <v>66.176467895507813</v>
      </c>
      <c r="CE281">
        <v>7.2147650718688965</v>
      </c>
      <c r="CF281">
        <v>13.422819137573242</v>
      </c>
      <c r="CG281">
        <v>0</v>
      </c>
      <c r="CH281">
        <v>0.50335568189620972</v>
      </c>
      <c r="CI281">
        <v>9296.970703125</v>
      </c>
      <c r="CJ281" s="48">
        <v>639</v>
      </c>
      <c r="CK281" s="25">
        <f>ABS(J281-'PO_valitsin (FI)'!$D$8)</f>
        <v>2.4000015258789063</v>
      </c>
      <c r="CR281" s="67">
        <f>ABS(Q281-'PO_valitsin (FI)'!$E$8)</f>
        <v>32.20000000000001</v>
      </c>
      <c r="EN281" s="7">
        <f>ABS(BO281-'PO_valitsin (FI)'!$F$8)</f>
        <v>1.8566262960433959</v>
      </c>
      <c r="EO281" s="7">
        <f>ABS(BP281-'PO_valitsin (FI)'!$G$8)</f>
        <v>728.052734375</v>
      </c>
      <c r="ES281" s="7">
        <f>ABS(BT281-'PO_valitsin (FI)'!$H$8)</f>
        <v>0.13330568373203278</v>
      </c>
      <c r="FI281" s="7">
        <f>ABS(CJ281-'PO_valitsin (FI)'!$J$8)</f>
        <v>1292</v>
      </c>
      <c r="FJ281" s="3">
        <f>IF($B281='PO_valitsin (FI)'!$C$8,100000,PO!CK281/PO!J$297*'PO_valitsin (FI)'!D$5)</f>
        <v>0.109845511592691</v>
      </c>
      <c r="FQ281" s="3">
        <f>IF($B281='PO_valitsin (FI)'!$C$8,100000,PO!CR281/PO!Q$297*'PO_valitsin (FI)'!E$5)</f>
        <v>0.15229374686884761</v>
      </c>
      <c r="HM281" s="3">
        <f>IF($B281='PO_valitsin (FI)'!$C$8,100000,PO!EN281/PO!BO$297*'PO_valitsin (FI)'!F$5)</f>
        <v>0.1539225995416503</v>
      </c>
      <c r="HN281" s="3">
        <f>IF($B281='PO_valitsin (FI)'!$C$8,100000,PO!EO281/PO!BP$297*'PO_valitsin (FI)'!G$5)</f>
        <v>2.5751511101825504E-2</v>
      </c>
      <c r="HR281" s="3">
        <f>IF($B281='PO_valitsin (FI)'!$C$8,100000,PO!ES281/PO!BT$297*'PO_valitsin (FI)'!H$5)</f>
        <v>1.9904349588559446E-2</v>
      </c>
      <c r="IF281" s="3">
        <f>IF($B281='PO_valitsin (FI)'!$C$8,100000,PO!FG281/PO!CH$297*'PO_valitsin (FI)'!I$5)</f>
        <v>0</v>
      </c>
      <c r="IH281" s="3">
        <f>IF($B281='PO_valitsin (FI)'!$C$8,100000,PO!FI281/PO!CJ$297*'PO_valitsin (FI)'!J$5)</f>
        <v>0.1259654020657324</v>
      </c>
      <c r="II281" s="49">
        <f t="shared" si="16"/>
        <v>0.58768314865930626</v>
      </c>
      <c r="IJ281" s="13">
        <f t="shared" si="17"/>
        <v>93</v>
      </c>
      <c r="IK281" s="14">
        <f t="shared" si="19"/>
        <v>2.7900000000000065E-8</v>
      </c>
      <c r="IL281" s="68" t="str">
        <f t="shared" si="18"/>
        <v>Vesilahti</v>
      </c>
    </row>
    <row r="282" spans="1:246" x14ac:dyDescent="0.2">
      <c r="A282">
        <v>2019</v>
      </c>
      <c r="B282" t="s">
        <v>758</v>
      </c>
      <c r="C282" t="s">
        <v>759</v>
      </c>
      <c r="D282" t="s">
        <v>173</v>
      </c>
      <c r="E282" t="s">
        <v>174</v>
      </c>
      <c r="F282" t="s">
        <v>175</v>
      </c>
      <c r="G282" t="s">
        <v>176</v>
      </c>
      <c r="H282" t="s">
        <v>103</v>
      </c>
      <c r="I282" t="s">
        <v>104</v>
      </c>
      <c r="J282">
        <v>47.299999237060547</v>
      </c>
      <c r="K282">
        <v>502.1300048828125</v>
      </c>
      <c r="L282">
        <v>149.30000305175781</v>
      </c>
      <c r="M282">
        <v>3114</v>
      </c>
      <c r="N282">
        <v>6.1999998092651367</v>
      </c>
      <c r="O282">
        <v>-1.6000000238418579</v>
      </c>
      <c r="P282">
        <v>-30</v>
      </c>
      <c r="Q282">
        <v>55</v>
      </c>
      <c r="R282">
        <v>6.5</v>
      </c>
      <c r="S282">
        <v>144</v>
      </c>
      <c r="T282">
        <v>0</v>
      </c>
      <c r="U282">
        <v>3270.1</v>
      </c>
      <c r="V282">
        <v>10.61</v>
      </c>
      <c r="W282">
        <v>1583</v>
      </c>
      <c r="X282">
        <v>528</v>
      </c>
      <c r="Y282">
        <v>806</v>
      </c>
      <c r="Z282">
        <v>653</v>
      </c>
      <c r="AA282">
        <v>656</v>
      </c>
      <c r="AB282">
        <v>1605</v>
      </c>
      <c r="AC282">
        <v>15.75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22</v>
      </c>
      <c r="AJ282">
        <v>0.95</v>
      </c>
      <c r="AK282">
        <v>0.6</v>
      </c>
      <c r="AL282">
        <v>1.05</v>
      </c>
      <c r="AM282">
        <v>60.1</v>
      </c>
      <c r="AN282">
        <v>300.3</v>
      </c>
      <c r="AO282">
        <v>46.9</v>
      </c>
      <c r="AP282">
        <v>21.5</v>
      </c>
      <c r="AQ282">
        <v>77</v>
      </c>
      <c r="AR282">
        <v>65</v>
      </c>
      <c r="AS282">
        <v>871</v>
      </c>
      <c r="AT282">
        <v>2</v>
      </c>
      <c r="AU282">
        <v>9588</v>
      </c>
      <c r="AV282" s="48">
        <v>10414.598540145986</v>
      </c>
      <c r="AW282" s="48">
        <v>10491.899852724595</v>
      </c>
      <c r="AX282">
        <v>0</v>
      </c>
      <c r="AY282">
        <v>117.09085083007813</v>
      </c>
      <c r="AZ282">
        <v>0</v>
      </c>
      <c r="BA282">
        <v>0</v>
      </c>
      <c r="BB282">
        <v>0</v>
      </c>
      <c r="BC282">
        <v>0</v>
      </c>
      <c r="BD282">
        <v>1</v>
      </c>
      <c r="BE282">
        <v>73.469390869140625</v>
      </c>
      <c r="BF282">
        <v>100</v>
      </c>
      <c r="BG282">
        <v>1067.484619140625</v>
      </c>
      <c r="BH282">
        <v>13004.91015625</v>
      </c>
      <c r="BI282">
        <v>14597.34765625</v>
      </c>
      <c r="BJ282">
        <v>3.1458895206451416</v>
      </c>
      <c r="BK282">
        <v>10.07325553894043</v>
      </c>
      <c r="BL282">
        <v>30.769229888916016</v>
      </c>
      <c r="BM282">
        <v>-17.073171615600586</v>
      </c>
      <c r="BN282">
        <v>93.5</v>
      </c>
      <c r="BO282">
        <v>1.8615982770919799</v>
      </c>
      <c r="BP282">
        <v>20595.984375</v>
      </c>
      <c r="BQ282">
        <v>49.082103729248047</v>
      </c>
      <c r="BS282">
        <v>0.66249197721481323</v>
      </c>
      <c r="BT282">
        <v>1.5735388994216919</v>
      </c>
      <c r="BU282">
        <v>2.2157995700836182</v>
      </c>
      <c r="BV282">
        <v>77.392417907714844</v>
      </c>
      <c r="BW282">
        <v>306.03726196289063</v>
      </c>
      <c r="BX282">
        <v>0</v>
      </c>
      <c r="BY282">
        <v>0</v>
      </c>
      <c r="BZ282">
        <v>8773.005859375</v>
      </c>
      <c r="CA282">
        <v>7815.95068359375</v>
      </c>
      <c r="CB282">
        <v>1.0918432474136353</v>
      </c>
      <c r="CC282">
        <v>10.115607261657715</v>
      </c>
      <c r="CD282">
        <v>79.411766052246094</v>
      </c>
      <c r="CE282">
        <v>7.9365077018737793</v>
      </c>
      <c r="CF282">
        <v>16.190475463867188</v>
      </c>
      <c r="CG282">
        <v>0</v>
      </c>
      <c r="CH282">
        <v>3.1746032238006592</v>
      </c>
      <c r="CI282">
        <v>10986.0029296875</v>
      </c>
      <c r="CJ282" s="48">
        <v>340</v>
      </c>
      <c r="CK282" s="25">
        <f>ABS(J282-'PO_valitsin (FI)'!$D$8)</f>
        <v>3.0999984741210938</v>
      </c>
      <c r="CR282" s="67">
        <f>ABS(Q282-'PO_valitsin (FI)'!$E$8)</f>
        <v>32.800000000000011</v>
      </c>
      <c r="EN282" s="7">
        <f>ABS(BO282-'PO_valitsin (FI)'!$F$8)</f>
        <v>1.5998213529586791</v>
      </c>
      <c r="EO282" s="7">
        <f>ABS(BP282-'PO_valitsin (FI)'!$G$8)</f>
        <v>2478.412109375</v>
      </c>
      <c r="ES282" s="7">
        <f>ABS(BT282-'PO_valitsin (FI)'!$H$8)</f>
        <v>1.3853750079870224</v>
      </c>
      <c r="FI282" s="7">
        <f>ABS(CJ282-'PO_valitsin (FI)'!$J$8)</f>
        <v>1591</v>
      </c>
      <c r="FJ282" s="3">
        <f>IF($B282='PO_valitsin (FI)'!$C$8,100000,PO!CK282/PO!J$297*'PO_valitsin (FI)'!D$5)</f>
        <v>0.14188362576215055</v>
      </c>
      <c r="FQ282" s="3">
        <f>IF($B282='PO_valitsin (FI)'!$C$8,100000,PO!CR282/PO!Q$297*'PO_valitsin (FI)'!E$5)</f>
        <v>0.15513151854963361</v>
      </c>
      <c r="HM282" s="3">
        <f>IF($B282='PO_valitsin (FI)'!$C$8,100000,PO!EN282/PO!BO$297*'PO_valitsin (FI)'!F$5)</f>
        <v>0.13263232454178506</v>
      </c>
      <c r="HN282" s="3">
        <f>IF($B282='PO_valitsin (FI)'!$C$8,100000,PO!EO282/PO!BP$297*'PO_valitsin (FI)'!G$5)</f>
        <v>8.7662409515236656E-2</v>
      </c>
      <c r="HR282" s="3">
        <f>IF($B282='PO_valitsin (FI)'!$C$8,100000,PO!ES282/PO!BT$297*'PO_valitsin (FI)'!H$5)</f>
        <v>0.20685530952796788</v>
      </c>
      <c r="IF282" s="3">
        <f>IF($B282='PO_valitsin (FI)'!$C$8,100000,PO!FG282/PO!CH$297*'PO_valitsin (FI)'!I$5)</f>
        <v>0</v>
      </c>
      <c r="IH282" s="3">
        <f>IF($B282='PO_valitsin (FI)'!$C$8,100000,PO!FI282/PO!CJ$297*'PO_valitsin (FI)'!J$5)</f>
        <v>0.15511683799270914</v>
      </c>
      <c r="II282" s="49">
        <f t="shared" si="16"/>
        <v>0.87928205388948277</v>
      </c>
      <c r="IJ282" s="13">
        <f t="shared" si="17"/>
        <v>162</v>
      </c>
      <c r="IK282" s="14">
        <f t="shared" si="19"/>
        <v>2.8000000000000065E-8</v>
      </c>
      <c r="IL282" s="68" t="str">
        <f t="shared" si="18"/>
        <v>Veteli</v>
      </c>
    </row>
    <row r="283" spans="1:246" x14ac:dyDescent="0.2">
      <c r="A283">
        <v>2019</v>
      </c>
      <c r="B283" t="s">
        <v>760</v>
      </c>
      <c r="C283" t="s">
        <v>761</v>
      </c>
      <c r="D283" t="s">
        <v>241</v>
      </c>
      <c r="E283" t="s">
        <v>205</v>
      </c>
      <c r="F283" t="s">
        <v>242</v>
      </c>
      <c r="G283" t="s">
        <v>243</v>
      </c>
      <c r="H283" t="s">
        <v>103</v>
      </c>
      <c r="I283" t="s">
        <v>104</v>
      </c>
      <c r="J283">
        <v>46.599998474121094</v>
      </c>
      <c r="K283">
        <v>925.21002197265625</v>
      </c>
      <c r="L283">
        <v>144.69999694824219</v>
      </c>
      <c r="M283">
        <v>3579</v>
      </c>
      <c r="N283">
        <v>3.9000000953674316</v>
      </c>
      <c r="O283">
        <v>-2.5999999046325684</v>
      </c>
      <c r="P283">
        <v>-58</v>
      </c>
      <c r="Q283">
        <v>38.200000000000003</v>
      </c>
      <c r="R283">
        <v>9.3000000000000007</v>
      </c>
      <c r="S283">
        <v>288</v>
      </c>
      <c r="T283">
        <v>0</v>
      </c>
      <c r="U283">
        <v>4075.2</v>
      </c>
      <c r="V283">
        <v>12.35</v>
      </c>
      <c r="W283">
        <v>1907</v>
      </c>
      <c r="X283">
        <v>1279</v>
      </c>
      <c r="Y283">
        <v>791</v>
      </c>
      <c r="Z283">
        <v>1008</v>
      </c>
      <c r="AA283">
        <v>625</v>
      </c>
      <c r="AB283">
        <v>2459</v>
      </c>
      <c r="AC283">
        <v>13.911110877990723</v>
      </c>
      <c r="AD283">
        <v>0</v>
      </c>
      <c r="AE283">
        <v>0</v>
      </c>
      <c r="AF283">
        <v>0</v>
      </c>
      <c r="AG283">
        <v>4.5999999999999996</v>
      </c>
      <c r="AH283">
        <v>0</v>
      </c>
      <c r="AI283">
        <v>21</v>
      </c>
      <c r="AJ283">
        <v>0.93</v>
      </c>
      <c r="AK283">
        <v>0.45</v>
      </c>
      <c r="AL283">
        <v>1</v>
      </c>
      <c r="AM283">
        <v>54.4</v>
      </c>
      <c r="AN283">
        <v>294.5</v>
      </c>
      <c r="AO283">
        <v>50.9</v>
      </c>
      <c r="AP283">
        <v>18.899999999999999</v>
      </c>
      <c r="AQ283">
        <v>100</v>
      </c>
      <c r="AR283">
        <v>106</v>
      </c>
      <c r="AS283">
        <v>823</v>
      </c>
      <c r="AT283">
        <v>3</v>
      </c>
      <c r="AU283">
        <v>7600</v>
      </c>
      <c r="AV283" s="48">
        <v>12273.712737127371</v>
      </c>
      <c r="AW283" s="48">
        <v>11602.721088435374</v>
      </c>
      <c r="AX283">
        <v>0</v>
      </c>
      <c r="AY283">
        <v>100.82693481445313</v>
      </c>
      <c r="AZ283">
        <v>0</v>
      </c>
      <c r="BA283">
        <v>0</v>
      </c>
      <c r="BB283">
        <v>0</v>
      </c>
      <c r="BC283">
        <v>0</v>
      </c>
      <c r="BD283">
        <v>1</v>
      </c>
      <c r="BE283">
        <v>92.792793273925781</v>
      </c>
      <c r="BF283">
        <v>100</v>
      </c>
      <c r="BG283">
        <v>524.50982666015625</v>
      </c>
      <c r="BH283">
        <v>13885.884765625</v>
      </c>
      <c r="BI283">
        <v>15931.3720703125</v>
      </c>
      <c r="BJ283">
        <v>3.1007542610168457</v>
      </c>
      <c r="BK283">
        <v>-26.478204727172852</v>
      </c>
      <c r="BL283">
        <v>28.571428298950195</v>
      </c>
      <c r="BM283">
        <v>7.1428570747375488</v>
      </c>
      <c r="BN283">
        <v>103.25</v>
      </c>
      <c r="BO283">
        <v>-0.50391261577606206</v>
      </c>
      <c r="BP283">
        <v>20790.94921875</v>
      </c>
      <c r="BQ283">
        <v>41.924728393554688</v>
      </c>
      <c r="BS283">
        <v>0.60407936573028564</v>
      </c>
      <c r="BT283">
        <v>8.3822295069694519E-2</v>
      </c>
      <c r="BU283">
        <v>2.8778989315032959</v>
      </c>
      <c r="BV283">
        <v>108.6895751953125</v>
      </c>
      <c r="BW283">
        <v>199.4970703125</v>
      </c>
      <c r="BX283">
        <v>0</v>
      </c>
      <c r="BY283">
        <v>1</v>
      </c>
      <c r="BZ283">
        <v>8666.6669921875</v>
      </c>
      <c r="CA283">
        <v>7553.92138671875</v>
      </c>
      <c r="CB283">
        <v>1.2573344707489014</v>
      </c>
      <c r="CC283">
        <v>9.4998607635498047</v>
      </c>
      <c r="CD283">
        <v>62.222221374511719</v>
      </c>
      <c r="CE283">
        <v>8.2352943420410156</v>
      </c>
      <c r="CF283">
        <v>7.3529410362243652</v>
      </c>
      <c r="CG283">
        <v>0</v>
      </c>
      <c r="CH283">
        <v>2.9411764144897461</v>
      </c>
      <c r="CI283">
        <v>12176.5830078125</v>
      </c>
      <c r="CJ283" s="48">
        <v>368</v>
      </c>
      <c r="CK283" s="25">
        <f>ABS(J283-'PO_valitsin (FI)'!$D$8)</f>
        <v>2.3999977111816406</v>
      </c>
      <c r="CR283" s="67">
        <f>ABS(Q283-'PO_valitsin (FI)'!$E$8)</f>
        <v>49.600000000000009</v>
      </c>
      <c r="EN283" s="7">
        <f>ABS(BO283-'PO_valitsin (FI)'!$F$8)</f>
        <v>0.76568953990936284</v>
      </c>
      <c r="EO283" s="7">
        <f>ABS(BP283-'PO_valitsin (FI)'!$G$8)</f>
        <v>2283.447265625</v>
      </c>
      <c r="ES283" s="7">
        <f>ABS(BT283-'PO_valitsin (FI)'!$H$8)</f>
        <v>0.10434159636497498</v>
      </c>
      <c r="FI283" s="7">
        <f>ABS(CJ283-'PO_valitsin (FI)'!$J$8)</f>
        <v>1563</v>
      </c>
      <c r="FJ283" s="3">
        <f>IF($B283='PO_valitsin (FI)'!$C$8,100000,PO!CK283/PO!J$297*'PO_valitsin (FI)'!D$5)</f>
        <v>0.10984533699806337</v>
      </c>
      <c r="FQ283" s="3">
        <f>IF($B283='PO_valitsin (FI)'!$C$8,100000,PO!CR283/PO!Q$297*'PO_valitsin (FI)'!E$5)</f>
        <v>0.23458912561164103</v>
      </c>
      <c r="HM283" s="3">
        <f>IF($B283='PO_valitsin (FI)'!$C$8,100000,PO!EN283/PO!BO$297*'PO_valitsin (FI)'!F$5)</f>
        <v>6.3479077440549522E-2</v>
      </c>
      <c r="HN283" s="3">
        <f>IF($B283='PO_valitsin (FI)'!$C$8,100000,PO!EO283/PO!BP$297*'PO_valitsin (FI)'!G$5)</f>
        <v>8.07664264342806E-2</v>
      </c>
      <c r="HR283" s="3">
        <f>IF($B283='PO_valitsin (FI)'!$C$8,100000,PO!ES283/PO!BT$297*'PO_valitsin (FI)'!H$5)</f>
        <v>1.5579617856742346E-2</v>
      </c>
      <c r="IF283" s="3">
        <f>IF($B283='PO_valitsin (FI)'!$C$8,100000,PO!FG283/PO!CH$297*'PO_valitsin (FI)'!I$5)</f>
        <v>0</v>
      </c>
      <c r="IH283" s="3">
        <f>IF($B283='PO_valitsin (FI)'!$C$8,100000,PO!FI283/PO!CJ$297*'PO_valitsin (FI)'!J$5)</f>
        <v>0.15238693763834343</v>
      </c>
      <c r="II283" s="49">
        <f t="shared" si="16"/>
        <v>0.65664655007962036</v>
      </c>
      <c r="IJ283" s="13">
        <f t="shared" si="17"/>
        <v>108</v>
      </c>
      <c r="IK283" s="14">
        <f t="shared" si="19"/>
        <v>2.8100000000000066E-8</v>
      </c>
      <c r="IL283" s="68" t="str">
        <f t="shared" si="18"/>
        <v>Vieremä</v>
      </c>
    </row>
    <row r="284" spans="1:246" x14ac:dyDescent="0.2">
      <c r="A284">
        <v>2019</v>
      </c>
      <c r="B284" t="s">
        <v>762</v>
      </c>
      <c r="C284" t="s">
        <v>763</v>
      </c>
      <c r="D284" t="s">
        <v>141</v>
      </c>
      <c r="E284" t="s">
        <v>142</v>
      </c>
      <c r="F284" t="s">
        <v>119</v>
      </c>
      <c r="G284" t="s">
        <v>120</v>
      </c>
      <c r="H284" t="s">
        <v>89</v>
      </c>
      <c r="I284" t="s">
        <v>90</v>
      </c>
      <c r="J284">
        <v>41.799999237060547</v>
      </c>
      <c r="K284">
        <v>522.02001953125</v>
      </c>
      <c r="L284">
        <v>116.69999694824219</v>
      </c>
      <c r="M284">
        <v>29158</v>
      </c>
      <c r="N284">
        <v>55.900001525878906</v>
      </c>
      <c r="O284">
        <v>-0.20000000298023224</v>
      </c>
      <c r="P284">
        <v>-100</v>
      </c>
      <c r="Q284">
        <v>75.600000000000009</v>
      </c>
      <c r="R284">
        <v>7.4</v>
      </c>
      <c r="S284">
        <v>298</v>
      </c>
      <c r="T284">
        <v>0</v>
      </c>
      <c r="U284">
        <v>4319.3999999999996</v>
      </c>
      <c r="V284">
        <v>16.3</v>
      </c>
      <c r="W284">
        <v>1534</v>
      </c>
      <c r="X284">
        <v>173</v>
      </c>
      <c r="Y284">
        <v>528</v>
      </c>
      <c r="Z284">
        <v>360</v>
      </c>
      <c r="AA284">
        <v>523</v>
      </c>
      <c r="AB284">
        <v>2366</v>
      </c>
      <c r="AC284">
        <v>18.581291198730469</v>
      </c>
      <c r="AD284">
        <v>0.5</v>
      </c>
      <c r="AE284">
        <v>0.4</v>
      </c>
      <c r="AF284">
        <v>0.9</v>
      </c>
      <c r="AG284">
        <v>5.0999999999999996</v>
      </c>
      <c r="AH284">
        <v>0</v>
      </c>
      <c r="AI284">
        <v>20.5</v>
      </c>
      <c r="AJ284">
        <v>0.95</v>
      </c>
      <c r="AK284">
        <v>0.45</v>
      </c>
      <c r="AL284">
        <v>1</v>
      </c>
      <c r="AM284">
        <v>66.099999999999994</v>
      </c>
      <c r="AN284">
        <v>367.1</v>
      </c>
      <c r="AO284">
        <v>41.2</v>
      </c>
      <c r="AP284">
        <v>31</v>
      </c>
      <c r="AQ284">
        <v>75</v>
      </c>
      <c r="AR284">
        <v>27</v>
      </c>
      <c r="AS284">
        <v>338</v>
      </c>
      <c r="AT284">
        <v>3.8330000000000002</v>
      </c>
      <c r="AU284">
        <v>9309</v>
      </c>
      <c r="AV284" s="48">
        <v>9126.7455605259584</v>
      </c>
      <c r="AW284" s="48">
        <v>9150.5286140493627</v>
      </c>
      <c r="AX284">
        <v>1</v>
      </c>
      <c r="AY284">
        <v>29.933864593505859</v>
      </c>
      <c r="AZ284">
        <v>0</v>
      </c>
      <c r="BA284">
        <v>0</v>
      </c>
      <c r="BB284">
        <v>0</v>
      </c>
      <c r="BC284">
        <v>0</v>
      </c>
      <c r="BD284">
        <v>1</v>
      </c>
      <c r="BE284">
        <v>97.60955810546875</v>
      </c>
      <c r="BF284">
        <v>84.912040710449219</v>
      </c>
      <c r="BG284">
        <v>1356.3773193359375</v>
      </c>
      <c r="BH284">
        <v>13272.7861328125</v>
      </c>
      <c r="BI284">
        <v>15833.9453125</v>
      </c>
      <c r="BJ284">
        <v>4.2301464080810547</v>
      </c>
      <c r="BK284">
        <v>-0.88888049125671387</v>
      </c>
      <c r="BL284">
        <v>25.371429443359375</v>
      </c>
      <c r="BM284">
        <v>-8.7804880142211914</v>
      </c>
      <c r="BN284">
        <v>250</v>
      </c>
      <c r="BO284">
        <v>0.3218102127313614</v>
      </c>
      <c r="BP284">
        <v>26746.2421875</v>
      </c>
      <c r="BQ284">
        <v>16.237129211425781</v>
      </c>
      <c r="BS284">
        <v>0.62535154819488525</v>
      </c>
      <c r="BT284">
        <v>1.6839289665222168</v>
      </c>
      <c r="BU284">
        <v>5.627957820892334</v>
      </c>
      <c r="BV284">
        <v>90.884147644042969</v>
      </c>
      <c r="BW284">
        <v>210.19960021972656</v>
      </c>
      <c r="BX284">
        <v>0</v>
      </c>
      <c r="BY284">
        <v>1</v>
      </c>
      <c r="BZ284">
        <v>10466.23828125</v>
      </c>
      <c r="CA284">
        <v>8773.3115234375</v>
      </c>
      <c r="CB284">
        <v>1.282666802406311</v>
      </c>
      <c r="CC284">
        <v>10.621441841125488</v>
      </c>
      <c r="CD284">
        <v>163.63636779785156</v>
      </c>
      <c r="CE284">
        <v>19.761058807373047</v>
      </c>
      <c r="CF284">
        <v>19.309009552001953</v>
      </c>
      <c r="CG284">
        <v>0.29060381650924683</v>
      </c>
      <c r="CH284">
        <v>1.259283185005188</v>
      </c>
      <c r="CI284">
        <v>11200.541015625</v>
      </c>
      <c r="CJ284" s="48">
        <v>3690</v>
      </c>
      <c r="CK284" s="25">
        <f>ABS(J284-'PO_valitsin (FI)'!$D$8)</f>
        <v>2.4000015258789063</v>
      </c>
      <c r="CR284" s="67">
        <f>ABS(Q284-'PO_valitsin (FI)'!$E$8)</f>
        <v>12.200000000000003</v>
      </c>
      <c r="EN284" s="7">
        <f>ABS(BO284-'PO_valitsin (FI)'!$F$8)</f>
        <v>6.0033288598060619E-2</v>
      </c>
      <c r="EO284" s="7">
        <f>ABS(BP284-'PO_valitsin (FI)'!$G$8)</f>
        <v>3671.845703125</v>
      </c>
      <c r="ES284" s="7">
        <f>ABS(BT284-'PO_valitsin (FI)'!$H$8)</f>
        <v>1.4957650750875473</v>
      </c>
      <c r="FI284" s="7">
        <f>ABS(CJ284-'PO_valitsin (FI)'!$J$8)</f>
        <v>1759</v>
      </c>
      <c r="FJ284" s="3">
        <f>IF($B284='PO_valitsin (FI)'!$C$8,100000,PO!CK284/PO!J$297*'PO_valitsin (FI)'!D$5)</f>
        <v>0.109845511592691</v>
      </c>
      <c r="FQ284" s="3">
        <f>IF($B284='PO_valitsin (FI)'!$C$8,100000,PO!CR284/PO!Q$297*'PO_valitsin (FI)'!E$5)</f>
        <v>5.7701357509314932E-2</v>
      </c>
      <c r="HM284" s="3">
        <f>IF($B284='PO_valitsin (FI)'!$C$8,100000,PO!EN284/PO!BO$297*'PO_valitsin (FI)'!F$5)</f>
        <v>4.9770273424111968E-3</v>
      </c>
      <c r="HN284" s="3">
        <f>IF($B284='PO_valitsin (FI)'!$C$8,100000,PO!EO284/PO!BP$297*'PO_valitsin (FI)'!G$5)</f>
        <v>0.1298746243558653</v>
      </c>
      <c r="HR284" s="3">
        <f>IF($B284='PO_valitsin (FI)'!$C$8,100000,PO!ES284/PO!BT$297*'PO_valitsin (FI)'!H$5)</f>
        <v>0.22333804623625569</v>
      </c>
      <c r="IF284" s="3">
        <f>IF($B284='PO_valitsin (FI)'!$C$8,100000,PO!FG284/PO!CH$297*'PO_valitsin (FI)'!I$5)</f>
        <v>0</v>
      </c>
      <c r="IH284" s="3">
        <f>IF($B284='PO_valitsin (FI)'!$C$8,100000,PO!FI284/PO!CJ$297*'PO_valitsin (FI)'!J$5)</f>
        <v>0.17149624011890346</v>
      </c>
      <c r="II284" s="49">
        <f t="shared" si="16"/>
        <v>0.69723283535544167</v>
      </c>
      <c r="IJ284" s="13">
        <f t="shared" si="17"/>
        <v>121</v>
      </c>
      <c r="IK284" s="14">
        <f t="shared" si="19"/>
        <v>2.8200000000000067E-8</v>
      </c>
      <c r="IL284" s="68" t="str">
        <f t="shared" si="18"/>
        <v>Vihti</v>
      </c>
    </row>
    <row r="285" spans="1:246" x14ac:dyDescent="0.2">
      <c r="A285">
        <v>2019</v>
      </c>
      <c r="B285" t="s">
        <v>764</v>
      </c>
      <c r="C285" t="s">
        <v>765</v>
      </c>
      <c r="D285" t="s">
        <v>316</v>
      </c>
      <c r="E285" t="s">
        <v>317</v>
      </c>
      <c r="F285" t="s">
        <v>187</v>
      </c>
      <c r="G285" t="s">
        <v>188</v>
      </c>
      <c r="H285" t="s">
        <v>103</v>
      </c>
      <c r="I285" t="s">
        <v>104</v>
      </c>
      <c r="J285">
        <v>51.200000762939453</v>
      </c>
      <c r="K285">
        <v>1248.550048828125</v>
      </c>
      <c r="L285">
        <v>188.30000305175781</v>
      </c>
      <c r="M285">
        <v>6176</v>
      </c>
      <c r="N285">
        <v>4.9000000953674316</v>
      </c>
      <c r="O285">
        <v>-1.3999999761581421</v>
      </c>
      <c r="P285">
        <v>-45</v>
      </c>
      <c r="Q285">
        <v>57.800000000000004</v>
      </c>
      <c r="R285">
        <v>12.3</v>
      </c>
      <c r="S285">
        <v>390</v>
      </c>
      <c r="T285">
        <v>0</v>
      </c>
      <c r="U285">
        <v>3313.1</v>
      </c>
      <c r="V285">
        <v>12.53</v>
      </c>
      <c r="W285">
        <v>2275</v>
      </c>
      <c r="X285">
        <v>3333</v>
      </c>
      <c r="Y285">
        <v>980</v>
      </c>
      <c r="Z285">
        <v>1181</v>
      </c>
      <c r="AA285">
        <v>661</v>
      </c>
      <c r="AB285">
        <v>2269</v>
      </c>
      <c r="AC285">
        <v>13.906976699829102</v>
      </c>
      <c r="AD285">
        <v>0</v>
      </c>
      <c r="AE285">
        <v>2</v>
      </c>
      <c r="AF285">
        <v>3.1</v>
      </c>
      <c r="AG285">
        <v>3.3</v>
      </c>
      <c r="AH285">
        <v>0</v>
      </c>
      <c r="AI285">
        <v>21</v>
      </c>
      <c r="AJ285">
        <v>0.93</v>
      </c>
      <c r="AK285">
        <v>0.5</v>
      </c>
      <c r="AL285">
        <v>1.1000000000000001</v>
      </c>
      <c r="AM285">
        <v>52.7</v>
      </c>
      <c r="AN285">
        <v>283.39999999999998</v>
      </c>
      <c r="AO285">
        <v>47.1</v>
      </c>
      <c r="AP285">
        <v>19.5</v>
      </c>
      <c r="AQ285">
        <v>126</v>
      </c>
      <c r="AR285">
        <v>96</v>
      </c>
      <c r="AS285">
        <v>797</v>
      </c>
      <c r="AT285">
        <v>1.5</v>
      </c>
      <c r="AU285">
        <v>8607</v>
      </c>
      <c r="AV285" s="48">
        <v>24718.954248366012</v>
      </c>
      <c r="AW285" s="48">
        <v>12123.345814977974</v>
      </c>
      <c r="AX285">
        <v>1</v>
      </c>
      <c r="AY285">
        <v>93.870460510253906</v>
      </c>
      <c r="AZ285">
        <v>0</v>
      </c>
      <c r="BA285">
        <v>0</v>
      </c>
      <c r="BB285">
        <v>0</v>
      </c>
      <c r="BC285">
        <v>0</v>
      </c>
      <c r="BD285">
        <v>1</v>
      </c>
      <c r="BE285">
        <v>55.395683288574219</v>
      </c>
      <c r="BF285">
        <v>100</v>
      </c>
      <c r="BG285">
        <v>905.30303955078125</v>
      </c>
      <c r="BH285">
        <v>14116.4970703125</v>
      </c>
      <c r="BI285">
        <v>16553.1015625</v>
      </c>
      <c r="BJ285">
        <v>2.2527203559875488</v>
      </c>
      <c r="BK285">
        <v>0</v>
      </c>
      <c r="BL285">
        <v>34.285713195800781</v>
      </c>
      <c r="BM285">
        <v>-62.24652099609375</v>
      </c>
      <c r="BN285">
        <v>171</v>
      </c>
      <c r="BO285">
        <v>-12.607753753662109</v>
      </c>
      <c r="BP285">
        <v>20398.38671875</v>
      </c>
      <c r="BQ285">
        <v>53.797988891601563</v>
      </c>
      <c r="BS285">
        <v>0.60427463054656982</v>
      </c>
      <c r="BT285">
        <v>0.14572538435459137</v>
      </c>
      <c r="BU285">
        <v>1.4410622119903564</v>
      </c>
      <c r="BV285">
        <v>82.415802001953125</v>
      </c>
      <c r="BW285">
        <v>365.123046875</v>
      </c>
      <c r="BX285">
        <v>0</v>
      </c>
      <c r="BY285">
        <v>1</v>
      </c>
      <c r="BZ285">
        <v>8723.484375</v>
      </c>
      <c r="CA285">
        <v>7439.39404296875</v>
      </c>
      <c r="CB285">
        <v>0.90673577785491943</v>
      </c>
      <c r="CC285">
        <v>6.9786267280578613</v>
      </c>
      <c r="CD285">
        <v>58.928569793701172</v>
      </c>
      <c r="CE285">
        <v>6.0324826240539551</v>
      </c>
      <c r="CF285">
        <v>10.672853469848633</v>
      </c>
      <c r="CG285">
        <v>0.46403712034225464</v>
      </c>
      <c r="CH285">
        <v>2.5522041320800781</v>
      </c>
      <c r="CI285">
        <v>13162.4072265625</v>
      </c>
      <c r="CJ285" s="48">
        <v>459</v>
      </c>
      <c r="CK285" s="25">
        <f>ABS(J285-'PO_valitsin (FI)'!$D$8)</f>
        <v>7</v>
      </c>
      <c r="CR285" s="67">
        <f>ABS(Q285-'PO_valitsin (FI)'!$E$8)</f>
        <v>30.000000000000007</v>
      </c>
      <c r="EN285" s="7">
        <f>ABS(BO285-'PO_valitsin (FI)'!$F$8)</f>
        <v>12.86953067779541</v>
      </c>
      <c r="EO285" s="7">
        <f>ABS(BP285-'PO_valitsin (FI)'!$G$8)</f>
        <v>2676.009765625</v>
      </c>
      <c r="ES285" s="7">
        <f>ABS(BT285-'PO_valitsin (FI)'!$H$8)</f>
        <v>4.2438507080078125E-2</v>
      </c>
      <c r="FI285" s="7">
        <f>ABS(CJ285-'PO_valitsin (FI)'!$J$8)</f>
        <v>1472</v>
      </c>
      <c r="FJ285" s="3">
        <f>IF($B285='PO_valitsin (FI)'!$C$8,100000,PO!CK285/PO!J$297*'PO_valitsin (FI)'!D$5)</f>
        <v>0.32038253845161652</v>
      </c>
      <c r="FQ285" s="3">
        <f>IF($B285='PO_valitsin (FI)'!$C$8,100000,PO!CR285/PO!Q$297*'PO_valitsin (FI)'!E$5)</f>
        <v>0.14188858403929902</v>
      </c>
      <c r="HM285" s="3">
        <f>IF($B285='PO_valitsin (FI)'!$C$8,100000,PO!EN285/PO!BO$297*'PO_valitsin (FI)'!F$5)</f>
        <v>1.0669414846858258</v>
      </c>
      <c r="HN285" s="3">
        <f>IF($B285='PO_valitsin (FI)'!$C$8,100000,PO!EO285/PO!BP$297*'PO_valitsin (FI)'!G$5)</f>
        <v>9.4651516208153305E-2</v>
      </c>
      <c r="HR285" s="3">
        <f>IF($B285='PO_valitsin (FI)'!$C$8,100000,PO!ES285/PO!BT$297*'PO_valitsin (FI)'!H$5)</f>
        <v>6.336645649981763E-3</v>
      </c>
      <c r="IF285" s="3">
        <f>IF($B285='PO_valitsin (FI)'!$C$8,100000,PO!FG285/PO!CH$297*'PO_valitsin (FI)'!I$5)</f>
        <v>0</v>
      </c>
      <c r="IH285" s="3">
        <f>IF($B285='PO_valitsin (FI)'!$C$8,100000,PO!FI285/PO!CJ$297*'PO_valitsin (FI)'!J$5)</f>
        <v>0.14351476148665485</v>
      </c>
      <c r="II285" s="49">
        <f t="shared" si="16"/>
        <v>1.7737155588215312</v>
      </c>
      <c r="IJ285" s="13">
        <f t="shared" si="17"/>
        <v>254</v>
      </c>
      <c r="IK285" s="14">
        <f t="shared" si="19"/>
        <v>2.8300000000000068E-8</v>
      </c>
      <c r="IL285" s="68" t="str">
        <f t="shared" si="18"/>
        <v>Viitasaari</v>
      </c>
    </row>
    <row r="286" spans="1:246" x14ac:dyDescent="0.2">
      <c r="A286">
        <v>2019</v>
      </c>
      <c r="B286" t="s">
        <v>766</v>
      </c>
      <c r="C286" t="s">
        <v>767</v>
      </c>
      <c r="D286" t="s">
        <v>93</v>
      </c>
      <c r="E286" t="s">
        <v>94</v>
      </c>
      <c r="F286" t="s">
        <v>95</v>
      </c>
      <c r="G286" t="s">
        <v>96</v>
      </c>
      <c r="H286" t="s">
        <v>103</v>
      </c>
      <c r="I286" t="s">
        <v>104</v>
      </c>
      <c r="J286">
        <v>48.099998474121094</v>
      </c>
      <c r="K286">
        <v>287.32000732421875</v>
      </c>
      <c r="L286">
        <v>160.19999694824219</v>
      </c>
      <c r="M286">
        <v>2827</v>
      </c>
      <c r="N286">
        <v>9.8000001907348633</v>
      </c>
      <c r="O286">
        <v>-2.5999999046325684</v>
      </c>
      <c r="P286">
        <v>-51</v>
      </c>
      <c r="Q286">
        <v>68.100000000000009</v>
      </c>
      <c r="R286">
        <v>7.2</v>
      </c>
      <c r="S286">
        <v>114</v>
      </c>
      <c r="T286">
        <v>0</v>
      </c>
      <c r="U286">
        <v>3720.6</v>
      </c>
      <c r="V286">
        <v>10.53</v>
      </c>
      <c r="W286">
        <v>759.5294189453125</v>
      </c>
      <c r="X286">
        <v>716.058837890625</v>
      </c>
      <c r="Y286">
        <v>662.5294189453125</v>
      </c>
      <c r="AC286">
        <v>18.140350341796875</v>
      </c>
      <c r="AD286">
        <v>0</v>
      </c>
      <c r="AE286">
        <v>0</v>
      </c>
      <c r="AF286">
        <v>0</v>
      </c>
      <c r="AG286">
        <v>6.5</v>
      </c>
      <c r="AH286">
        <v>0</v>
      </c>
      <c r="AI286">
        <v>22.25</v>
      </c>
      <c r="AJ286">
        <v>1.1000000000000001</v>
      </c>
      <c r="AK286">
        <v>0.65</v>
      </c>
      <c r="AL286">
        <v>1.3</v>
      </c>
      <c r="AM286">
        <v>62.9</v>
      </c>
      <c r="AN286">
        <v>303.89999999999998</v>
      </c>
      <c r="AO286">
        <v>46.3</v>
      </c>
      <c r="AP286">
        <v>22</v>
      </c>
      <c r="AQ286">
        <v>120</v>
      </c>
      <c r="AR286">
        <v>75</v>
      </c>
      <c r="AS286">
        <v>802</v>
      </c>
      <c r="AT286">
        <v>3.1669999999999998</v>
      </c>
      <c r="AU286">
        <v>6827.41162109375</v>
      </c>
      <c r="AV286" s="48">
        <v>9817.6435546875</v>
      </c>
      <c r="AW286" s="48"/>
      <c r="AX286">
        <v>0</v>
      </c>
      <c r="AY286">
        <v>111.51621246337891</v>
      </c>
      <c r="AZ286">
        <v>0</v>
      </c>
      <c r="BA286">
        <v>0</v>
      </c>
      <c r="BB286">
        <v>0</v>
      </c>
      <c r="BC286">
        <v>0</v>
      </c>
      <c r="BD286">
        <v>1</v>
      </c>
      <c r="BE286">
        <v>69.357154846191406</v>
      </c>
      <c r="BF286">
        <v>93.132209777832031</v>
      </c>
      <c r="BG286">
        <v>0</v>
      </c>
      <c r="BH286">
        <v>0</v>
      </c>
      <c r="BI286">
        <v>10634.966796875</v>
      </c>
      <c r="BJ286">
        <v>2.9369649887084961</v>
      </c>
      <c r="BK286">
        <v>-5.666079044342041</v>
      </c>
      <c r="BL286">
        <v>20.895523071289063</v>
      </c>
      <c r="BM286">
        <v>0</v>
      </c>
      <c r="BN286">
        <v>168.5</v>
      </c>
      <c r="BO286">
        <v>0</v>
      </c>
      <c r="BP286">
        <v>21376.302734375</v>
      </c>
      <c r="BQ286">
        <v>42.852313995361328</v>
      </c>
      <c r="BS286">
        <v>0.68234878778457642</v>
      </c>
      <c r="BT286">
        <v>0.14149275422096252</v>
      </c>
      <c r="BU286">
        <v>1.3441810607910156</v>
      </c>
      <c r="BV286">
        <v>75.698623657226563</v>
      </c>
      <c r="BW286">
        <v>282.63177490234375</v>
      </c>
      <c r="BX286">
        <v>0</v>
      </c>
      <c r="BY286">
        <v>1</v>
      </c>
      <c r="BZ286">
        <v>6689.39404296875</v>
      </c>
      <c r="CA286">
        <v>0</v>
      </c>
      <c r="CB286">
        <v>4.9826169013977051</v>
      </c>
      <c r="CC286">
        <v>41.284080505371094</v>
      </c>
      <c r="CD286">
        <v>11.35891056060791</v>
      </c>
      <c r="CE286">
        <v>1.3709182739257813</v>
      </c>
      <c r="CF286">
        <v>2.8275189399719238</v>
      </c>
      <c r="CG286">
        <v>0.27519169449806213</v>
      </c>
      <c r="CH286">
        <v>2.0210964679718018</v>
      </c>
      <c r="CI286">
        <v>10598.2001953125</v>
      </c>
      <c r="CJ286" s="48"/>
      <c r="CK286" s="25">
        <f>ABS(J286-'PO_valitsin (FI)'!$D$8)</f>
        <v>3.8999977111816406</v>
      </c>
      <c r="CR286" s="67">
        <f>ABS(Q286-'PO_valitsin (FI)'!$E$8)</f>
        <v>19.700000000000003</v>
      </c>
      <c r="EN286" s="7">
        <f>ABS(BO286-'PO_valitsin (FI)'!$F$8)</f>
        <v>0.26177692413330078</v>
      </c>
      <c r="EO286" s="7">
        <f>ABS(BP286-'PO_valitsin (FI)'!$G$8)</f>
        <v>1698.09375</v>
      </c>
      <c r="ES286" s="7">
        <f>ABS(BT286-'PO_valitsin (FI)'!$H$8)</f>
        <v>4.667113721370697E-2</v>
      </c>
      <c r="FI286" s="7">
        <f>ABS(CJ286-'PO_valitsin (FI)'!$J$8)</f>
        <v>1931</v>
      </c>
      <c r="FJ286" s="3">
        <f>IF($B286='PO_valitsin (FI)'!$C$8,100000,PO!CK286/PO!J$297*'PO_valitsin (FI)'!D$5)</f>
        <v>0.17849873809483832</v>
      </c>
      <c r="FQ286" s="3">
        <f>IF($B286='PO_valitsin (FI)'!$C$8,100000,PO!CR286/PO!Q$297*'PO_valitsin (FI)'!E$5)</f>
        <v>9.317350351913968E-2</v>
      </c>
      <c r="HM286" s="3">
        <f>IF($B286='PO_valitsin (FI)'!$C$8,100000,PO!EN286/PO!BO$297*'PO_valitsin (FI)'!F$5)</f>
        <v>2.1702474401274575E-2</v>
      </c>
      <c r="HN286" s="3">
        <f>IF($B286='PO_valitsin (FI)'!$C$8,100000,PO!EO286/PO!BP$297*'PO_valitsin (FI)'!G$5)</f>
        <v>6.0062242733837687E-2</v>
      </c>
      <c r="HR286" s="3">
        <f>IF($B286='PO_valitsin (FI)'!$C$8,100000,PO!ES286/PO!BT$297*'PO_valitsin (FI)'!H$5)</f>
        <v>6.9686348307894776E-3</v>
      </c>
      <c r="IF286" s="3">
        <f>IF($B286='PO_valitsin (FI)'!$C$8,100000,PO!FG286/PO!CH$297*'PO_valitsin (FI)'!I$5)</f>
        <v>0</v>
      </c>
      <c r="IH286" s="3">
        <f>IF($B286='PO_valitsin (FI)'!$C$8,100000,PO!FI286/PO!CJ$297*'PO_valitsin (FI)'!J$5)</f>
        <v>0.18826562801000715</v>
      </c>
      <c r="II286" s="49">
        <f t="shared" si="16"/>
        <v>0.54867124998988692</v>
      </c>
      <c r="IJ286" s="13">
        <f t="shared" si="17"/>
        <v>77</v>
      </c>
      <c r="IK286" s="14">
        <f t="shared" si="19"/>
        <v>2.8400000000000069E-8</v>
      </c>
      <c r="IL286" s="68" t="str">
        <f t="shared" si="18"/>
        <v>Vimpeli</v>
      </c>
    </row>
    <row r="287" spans="1:246" x14ac:dyDescent="0.2">
      <c r="A287">
        <v>2019</v>
      </c>
      <c r="B287" t="s">
        <v>768</v>
      </c>
      <c r="C287" t="s">
        <v>769</v>
      </c>
      <c r="D287" t="s">
        <v>179</v>
      </c>
      <c r="E287" t="s">
        <v>180</v>
      </c>
      <c r="F287" t="s">
        <v>181</v>
      </c>
      <c r="G287" t="s">
        <v>182</v>
      </c>
      <c r="H287" t="s">
        <v>103</v>
      </c>
      <c r="I287" t="s">
        <v>104</v>
      </c>
      <c r="J287">
        <v>50.599998474121094</v>
      </c>
      <c r="K287">
        <v>371.989990234375</v>
      </c>
      <c r="L287">
        <v>166</v>
      </c>
      <c r="M287">
        <v>3109</v>
      </c>
      <c r="N287">
        <v>8.3999996185302734</v>
      </c>
      <c r="O287">
        <v>-1.2999999523162842</v>
      </c>
      <c r="P287">
        <v>-6</v>
      </c>
      <c r="Q287">
        <v>45.7</v>
      </c>
      <c r="R287">
        <v>12.3</v>
      </c>
      <c r="S287">
        <v>174</v>
      </c>
      <c r="T287">
        <v>0</v>
      </c>
      <c r="U287">
        <v>3545.5</v>
      </c>
      <c r="V287">
        <v>10.59</v>
      </c>
      <c r="W287">
        <v>1497.5999755859375</v>
      </c>
      <c r="X287">
        <v>531</v>
      </c>
      <c r="Y287">
        <v>657.20001220703125</v>
      </c>
      <c r="Z287">
        <v>1271</v>
      </c>
      <c r="AA287">
        <v>710</v>
      </c>
      <c r="AB287">
        <v>1519</v>
      </c>
      <c r="AC287">
        <v>14.473684310913086</v>
      </c>
      <c r="AD287">
        <v>0</v>
      </c>
      <c r="AE287">
        <v>0</v>
      </c>
      <c r="AF287">
        <v>0</v>
      </c>
      <c r="AG287">
        <v>5.3</v>
      </c>
      <c r="AH287">
        <v>0</v>
      </c>
      <c r="AI287">
        <v>20.5</v>
      </c>
      <c r="AJ287">
        <v>1.25</v>
      </c>
      <c r="AK287">
        <v>0.5</v>
      </c>
      <c r="AL287">
        <v>1.1499999999999999</v>
      </c>
      <c r="AM287">
        <v>98.2</v>
      </c>
      <c r="AN287">
        <v>283</v>
      </c>
      <c r="AO287">
        <v>46.7</v>
      </c>
      <c r="AP287">
        <v>19.899999999999999</v>
      </c>
      <c r="AQ287">
        <v>84</v>
      </c>
      <c r="AR287">
        <v>66</v>
      </c>
      <c r="AS287">
        <v>626</v>
      </c>
      <c r="AT287">
        <v>1.333</v>
      </c>
      <c r="AU287">
        <v>7698.2001953125</v>
      </c>
      <c r="AV287" s="48">
        <v>11739.801543550166</v>
      </c>
      <c r="AW287" s="48">
        <v>11643.705463182898</v>
      </c>
      <c r="AX287">
        <v>0</v>
      </c>
      <c r="AY287">
        <v>59.138271331787109</v>
      </c>
      <c r="AZ287">
        <v>0</v>
      </c>
      <c r="BA287">
        <v>0</v>
      </c>
      <c r="BB287">
        <v>0</v>
      </c>
      <c r="BC287">
        <v>0</v>
      </c>
      <c r="BD287">
        <v>1</v>
      </c>
      <c r="BE287">
        <v>95.2608642578125</v>
      </c>
      <c r="BF287">
        <v>89.139305114746094</v>
      </c>
      <c r="BG287">
        <v>1250</v>
      </c>
      <c r="BH287">
        <v>1772.985107421875</v>
      </c>
      <c r="BI287">
        <v>9965.0859375</v>
      </c>
      <c r="BJ287">
        <v>3.5376005172729492</v>
      </c>
      <c r="BK287">
        <v>0.92312610149383545</v>
      </c>
      <c r="BL287">
        <v>29.787233352661133</v>
      </c>
      <c r="BM287">
        <v>0</v>
      </c>
      <c r="BN287">
        <v>94.333335876464844</v>
      </c>
      <c r="BO287">
        <v>-2.9222871869802476</v>
      </c>
      <c r="BP287">
        <v>21491.677734375</v>
      </c>
      <c r="BQ287">
        <v>46.445835113525391</v>
      </c>
      <c r="BS287">
        <v>0.71373432874679565</v>
      </c>
      <c r="BT287">
        <v>0.41814088821411133</v>
      </c>
      <c r="BU287">
        <v>5.9826312065124512</v>
      </c>
      <c r="BV287">
        <v>218.398193359375</v>
      </c>
      <c r="BW287">
        <v>337.40753173828125</v>
      </c>
      <c r="BX287">
        <v>0</v>
      </c>
      <c r="BY287">
        <v>2</v>
      </c>
      <c r="BZ287">
        <v>9785.7138671875</v>
      </c>
      <c r="CA287">
        <v>1741.0714111328125</v>
      </c>
      <c r="CB287">
        <v>10.480326652526855</v>
      </c>
      <c r="CC287">
        <v>12.672884941101074</v>
      </c>
      <c r="CD287">
        <v>8.9002552032470703</v>
      </c>
      <c r="CE287">
        <v>7.3604059219360352</v>
      </c>
      <c r="CF287">
        <v>5.0761423110961914</v>
      </c>
      <c r="CG287">
        <v>0</v>
      </c>
      <c r="CH287">
        <v>2.0304567813873291</v>
      </c>
      <c r="CI287">
        <v>13757.2265625</v>
      </c>
      <c r="CJ287" s="48">
        <v>435</v>
      </c>
      <c r="CK287" s="25">
        <f>ABS(J287-'PO_valitsin (FI)'!$D$8)</f>
        <v>6.3999977111816406</v>
      </c>
      <c r="CR287" s="67">
        <f>ABS(Q287-'PO_valitsin (FI)'!$E$8)</f>
        <v>42.100000000000009</v>
      </c>
      <c r="EN287" s="7">
        <f>ABS(BO287-'PO_valitsin (FI)'!$F$8)</f>
        <v>3.1840641111135484</v>
      </c>
      <c r="EO287" s="7">
        <f>ABS(BP287-'PO_valitsin (FI)'!$G$8)</f>
        <v>1582.71875</v>
      </c>
      <c r="ES287" s="7">
        <f>ABS(BT287-'PO_valitsin (FI)'!$H$8)</f>
        <v>0.22997699677944183</v>
      </c>
      <c r="FI287" s="7">
        <f>ABS(CJ287-'PO_valitsin (FI)'!$J$8)</f>
        <v>1496</v>
      </c>
      <c r="FJ287" s="3">
        <f>IF($B287='PO_valitsin (FI)'!$C$8,100000,PO!CK287/PO!J$297*'PO_valitsin (FI)'!D$5)</f>
        <v>0.29292107325612993</v>
      </c>
      <c r="FQ287" s="3">
        <f>IF($B287='PO_valitsin (FI)'!$C$8,100000,PO!CR287/PO!Q$297*'PO_valitsin (FI)'!E$5)</f>
        <v>0.19911697960181629</v>
      </c>
      <c r="HM287" s="3">
        <f>IF($B287='PO_valitsin (FI)'!$C$8,100000,PO!EN287/PO!BO$297*'PO_valitsin (FI)'!F$5)</f>
        <v>0.26397311410180313</v>
      </c>
      <c r="HN287" s="3">
        <f>IF($B287='PO_valitsin (FI)'!$C$8,100000,PO!EO287/PO!BP$297*'PO_valitsin (FI)'!G$5)</f>
        <v>5.598138367913795E-2</v>
      </c>
      <c r="HR287" s="3">
        <f>IF($B287='PO_valitsin (FI)'!$C$8,100000,PO!ES287/PO!BT$297*'PO_valitsin (FI)'!H$5)</f>
        <v>3.4338689942333321E-2</v>
      </c>
      <c r="IF287" s="3">
        <f>IF($B287='PO_valitsin (FI)'!$C$8,100000,PO!FG287/PO!CH$297*'PO_valitsin (FI)'!I$5)</f>
        <v>0</v>
      </c>
      <c r="IH287" s="3">
        <f>IF($B287='PO_valitsin (FI)'!$C$8,100000,PO!FI287/PO!CJ$297*'PO_valitsin (FI)'!J$5)</f>
        <v>0.14585467607611119</v>
      </c>
      <c r="II287" s="49">
        <f t="shared" si="16"/>
        <v>0.99218594515733194</v>
      </c>
      <c r="IJ287" s="13">
        <f t="shared" si="17"/>
        <v>193</v>
      </c>
      <c r="IK287" s="14">
        <f t="shared" si="19"/>
        <v>2.850000000000007E-8</v>
      </c>
      <c r="IL287" s="68" t="str">
        <f t="shared" si="18"/>
        <v>Virolahti</v>
      </c>
    </row>
    <row r="288" spans="1:246" x14ac:dyDescent="0.2">
      <c r="A288">
        <v>2019</v>
      </c>
      <c r="B288" t="s">
        <v>770</v>
      </c>
      <c r="C288" t="s">
        <v>771</v>
      </c>
      <c r="D288" t="s">
        <v>283</v>
      </c>
      <c r="E288" t="s">
        <v>161</v>
      </c>
      <c r="F288" t="s">
        <v>87</v>
      </c>
      <c r="G288" t="s">
        <v>88</v>
      </c>
      <c r="H288" t="s">
        <v>103</v>
      </c>
      <c r="I288" t="s">
        <v>104</v>
      </c>
      <c r="J288">
        <v>51.700000762939453</v>
      </c>
      <c r="K288">
        <v>1162.6700439453125</v>
      </c>
      <c r="L288">
        <v>182.80000305175781</v>
      </c>
      <c r="M288">
        <v>6544</v>
      </c>
      <c r="N288">
        <v>5.5999999046325684</v>
      </c>
      <c r="O288">
        <v>-2.9000000953674316</v>
      </c>
      <c r="P288">
        <v>-97</v>
      </c>
      <c r="Q288">
        <v>51.6</v>
      </c>
      <c r="R288">
        <v>9.7000000000000011</v>
      </c>
      <c r="S288">
        <v>367</v>
      </c>
      <c r="T288">
        <v>0</v>
      </c>
      <c r="U288">
        <v>3502.3</v>
      </c>
      <c r="V288">
        <v>13.28</v>
      </c>
      <c r="W288">
        <v>2421</v>
      </c>
      <c r="X288">
        <v>211</v>
      </c>
      <c r="Y288">
        <v>1333</v>
      </c>
      <c r="Z288">
        <v>983</v>
      </c>
      <c r="AA288">
        <v>773</v>
      </c>
      <c r="AB288">
        <v>2756</v>
      </c>
      <c r="AC288">
        <v>15.913043022155762</v>
      </c>
      <c r="AD288">
        <v>0</v>
      </c>
      <c r="AE288">
        <v>0</v>
      </c>
      <c r="AF288">
        <v>0</v>
      </c>
      <c r="AG288">
        <v>5.0999999999999996</v>
      </c>
      <c r="AH288">
        <v>0</v>
      </c>
      <c r="AI288">
        <v>21.25</v>
      </c>
      <c r="AJ288">
        <v>0.93</v>
      </c>
      <c r="AK288">
        <v>0.45</v>
      </c>
      <c r="AL288">
        <v>1</v>
      </c>
      <c r="AM288">
        <v>63</v>
      </c>
      <c r="AN288">
        <v>288.89999999999998</v>
      </c>
      <c r="AO288">
        <v>45</v>
      </c>
      <c r="AP288">
        <v>21.6</v>
      </c>
      <c r="AQ288">
        <v>100</v>
      </c>
      <c r="AR288">
        <v>42</v>
      </c>
      <c r="AS288">
        <v>594</v>
      </c>
      <c r="AT288">
        <v>2.6669999999999998</v>
      </c>
      <c r="AU288">
        <v>8320</v>
      </c>
      <c r="AV288" s="48">
        <v>12549.912434325744</v>
      </c>
      <c r="AW288" s="48">
        <v>11672.334825425247</v>
      </c>
      <c r="AX288">
        <v>1</v>
      </c>
      <c r="AY288">
        <v>82.549896240234375</v>
      </c>
      <c r="AZ288">
        <v>0</v>
      </c>
      <c r="BA288">
        <v>0</v>
      </c>
      <c r="BB288">
        <v>0</v>
      </c>
      <c r="BC288">
        <v>0</v>
      </c>
      <c r="BD288">
        <v>1</v>
      </c>
      <c r="BE288">
        <v>65.697677612304688</v>
      </c>
      <c r="BF288">
        <v>97.727272033691406</v>
      </c>
      <c r="BG288">
        <v>859.25927734375</v>
      </c>
      <c r="BH288">
        <v>12545.5615234375</v>
      </c>
      <c r="BI288">
        <v>14085.83203125</v>
      </c>
      <c r="BJ288">
        <v>2.5993278026580811</v>
      </c>
      <c r="BK288">
        <v>-10.038076400756836</v>
      </c>
      <c r="BL288">
        <v>19.402984619140625</v>
      </c>
      <c r="BM288">
        <v>8.9285717010498047</v>
      </c>
      <c r="BN288">
        <v>118.19999694824219</v>
      </c>
      <c r="BO288">
        <v>-2.4192490994930269</v>
      </c>
      <c r="BP288">
        <v>21030.64453125</v>
      </c>
      <c r="BQ288">
        <v>50.30224609375</v>
      </c>
      <c r="BS288">
        <v>0.63921147584915161</v>
      </c>
      <c r="BT288">
        <v>0.10696821659803391</v>
      </c>
      <c r="BU288">
        <v>1.9254279136657715</v>
      </c>
      <c r="BV288">
        <v>109.71882629394531</v>
      </c>
      <c r="BW288">
        <v>316.47311401367188</v>
      </c>
      <c r="BX288">
        <v>0</v>
      </c>
      <c r="BY288">
        <v>1</v>
      </c>
      <c r="BZ288">
        <v>8874.07421875</v>
      </c>
      <c r="CA288">
        <v>7903.70361328125</v>
      </c>
      <c r="CB288">
        <v>0.93215161561965942</v>
      </c>
      <c r="CC288">
        <v>8.0378971099853516</v>
      </c>
      <c r="CD288">
        <v>57.377048492431641</v>
      </c>
      <c r="CE288">
        <v>6.2737641334533691</v>
      </c>
      <c r="CF288">
        <v>7.9847908020019531</v>
      </c>
      <c r="CG288">
        <v>0</v>
      </c>
      <c r="CH288">
        <v>2.6615970134735107</v>
      </c>
      <c r="CI288">
        <v>12492.69140625</v>
      </c>
      <c r="CJ288" s="48">
        <v>559</v>
      </c>
      <c r="CK288" s="25">
        <f>ABS(J288-'PO_valitsin (FI)'!$D$8)</f>
        <v>7.5</v>
      </c>
      <c r="CR288" s="67">
        <f>ABS(Q288-'PO_valitsin (FI)'!$E$8)</f>
        <v>36.20000000000001</v>
      </c>
      <c r="EN288" s="7">
        <f>ABS(BO288-'PO_valitsin (FI)'!$F$8)</f>
        <v>2.6810260236263277</v>
      </c>
      <c r="EO288" s="7">
        <f>ABS(BP288-'PO_valitsin (FI)'!$G$8)</f>
        <v>2043.751953125</v>
      </c>
      <c r="ES288" s="7">
        <f>ABS(BT288-'PO_valitsin (FI)'!$H$8)</f>
        <v>8.119567483663559E-2</v>
      </c>
      <c r="FI288" s="7">
        <f>ABS(CJ288-'PO_valitsin (FI)'!$J$8)</f>
        <v>1372</v>
      </c>
      <c r="FJ288" s="3">
        <f>IF($B288='PO_valitsin (FI)'!$C$8,100000,PO!CK288/PO!J$297*'PO_valitsin (FI)'!D$5)</f>
        <v>0.34326700548387484</v>
      </c>
      <c r="FQ288" s="3">
        <f>IF($B288='PO_valitsin (FI)'!$C$8,100000,PO!CR288/PO!Q$297*'PO_valitsin (FI)'!E$5)</f>
        <v>0.17121222474075415</v>
      </c>
      <c r="HM288" s="3">
        <f>IF($B288='PO_valitsin (FI)'!$C$8,100000,PO!EN288/PO!BO$297*'PO_valitsin (FI)'!F$5)</f>
        <v>0.22226901335762012</v>
      </c>
      <c r="HN288" s="3">
        <f>IF($B288='PO_valitsin (FI)'!$C$8,100000,PO!EO288/PO!BP$297*'PO_valitsin (FI)'!G$5)</f>
        <v>7.2288309109169391E-2</v>
      </c>
      <c r="HR288" s="3">
        <f>IF($B288='PO_valitsin (FI)'!$C$8,100000,PO!ES288/PO!BT$297*'PO_valitsin (FI)'!H$5)</f>
        <v>1.2123617326595965E-2</v>
      </c>
      <c r="IF288" s="3">
        <f>IF($B288='PO_valitsin (FI)'!$C$8,100000,PO!FG288/PO!CH$297*'PO_valitsin (FI)'!I$5)</f>
        <v>0</v>
      </c>
      <c r="IH288" s="3">
        <f>IF($B288='PO_valitsin (FI)'!$C$8,100000,PO!FI288/PO!CJ$297*'PO_valitsin (FI)'!J$5)</f>
        <v>0.13376511736392013</v>
      </c>
      <c r="II288" s="49">
        <f t="shared" si="16"/>
        <v>0.95492531598193475</v>
      </c>
      <c r="IJ288" s="13">
        <f t="shared" si="17"/>
        <v>184</v>
      </c>
      <c r="IK288" s="14">
        <f t="shared" si="19"/>
        <v>2.8600000000000071E-8</v>
      </c>
      <c r="IL288" s="68" t="str">
        <f t="shared" si="18"/>
        <v>Virrat</v>
      </c>
    </row>
    <row r="289" spans="1:246" x14ac:dyDescent="0.2">
      <c r="A289">
        <v>2019</v>
      </c>
      <c r="B289" t="s">
        <v>772</v>
      </c>
      <c r="C289" t="s">
        <v>773</v>
      </c>
      <c r="D289" t="s">
        <v>394</v>
      </c>
      <c r="E289" t="s">
        <v>269</v>
      </c>
      <c r="F289" t="s">
        <v>333</v>
      </c>
      <c r="G289" t="s">
        <v>334</v>
      </c>
      <c r="H289" t="s">
        <v>103</v>
      </c>
      <c r="I289" t="s">
        <v>104</v>
      </c>
      <c r="J289">
        <v>44.900001525878906</v>
      </c>
      <c r="K289">
        <v>782.20001220703125</v>
      </c>
      <c r="L289">
        <v>131.19999694824219</v>
      </c>
      <c r="M289">
        <v>6461</v>
      </c>
      <c r="N289">
        <v>8.3000001907348633</v>
      </c>
      <c r="O289">
        <v>-2.2999999523162842</v>
      </c>
      <c r="P289">
        <v>-160</v>
      </c>
      <c r="Q289">
        <v>51</v>
      </c>
      <c r="R289">
        <v>5</v>
      </c>
      <c r="S289">
        <v>276</v>
      </c>
      <c r="T289">
        <v>0</v>
      </c>
      <c r="U289">
        <v>3500.4</v>
      </c>
      <c r="V289">
        <v>11.43</v>
      </c>
      <c r="W289">
        <v>1154</v>
      </c>
      <c r="X289">
        <v>510</v>
      </c>
      <c r="Y289">
        <v>1047</v>
      </c>
      <c r="Z289">
        <v>679</v>
      </c>
      <c r="AA289">
        <v>814</v>
      </c>
      <c r="AB289">
        <v>1950</v>
      </c>
      <c r="AC289">
        <v>15.740740776062012</v>
      </c>
      <c r="AD289">
        <v>0</v>
      </c>
      <c r="AE289">
        <v>0</v>
      </c>
      <c r="AF289">
        <v>0</v>
      </c>
      <c r="AG289">
        <v>4.3</v>
      </c>
      <c r="AH289">
        <v>0</v>
      </c>
      <c r="AI289">
        <v>21</v>
      </c>
      <c r="AJ289">
        <v>0.93</v>
      </c>
      <c r="AK289">
        <v>0.5</v>
      </c>
      <c r="AL289">
        <v>1.1000000000000001</v>
      </c>
      <c r="AM289">
        <v>59.5</v>
      </c>
      <c r="AN289">
        <v>331.2</v>
      </c>
      <c r="AO289">
        <v>42.7</v>
      </c>
      <c r="AP289">
        <v>26.9</v>
      </c>
      <c r="AQ289">
        <v>57</v>
      </c>
      <c r="AR289">
        <v>46</v>
      </c>
      <c r="AS289">
        <v>733</v>
      </c>
      <c r="AT289">
        <v>3.5</v>
      </c>
      <c r="AU289">
        <v>8268</v>
      </c>
      <c r="AV289" s="48">
        <v>10819.019162526614</v>
      </c>
      <c r="AW289" s="48">
        <v>11136.363636363636</v>
      </c>
      <c r="AX289">
        <v>0</v>
      </c>
      <c r="AY289">
        <v>32.446178436279297</v>
      </c>
      <c r="AZ289">
        <v>0</v>
      </c>
      <c r="BA289">
        <v>1</v>
      </c>
      <c r="BB289">
        <v>0</v>
      </c>
      <c r="BC289">
        <v>0</v>
      </c>
      <c r="BD289">
        <v>1</v>
      </c>
      <c r="BE289">
        <v>82.824424743652344</v>
      </c>
      <c r="BF289">
        <v>100</v>
      </c>
      <c r="BG289">
        <v>631.81817626953125</v>
      </c>
      <c r="BH289">
        <v>12658.517578125</v>
      </c>
      <c r="BI289">
        <v>14537.8154296875</v>
      </c>
      <c r="BJ289">
        <v>4.052004337310791</v>
      </c>
      <c r="BK289">
        <v>7.7410516738891602</v>
      </c>
      <c r="BL289">
        <v>24.598930358886719</v>
      </c>
      <c r="BM289">
        <v>-22.826086044311523</v>
      </c>
      <c r="BN289">
        <v>62.909091949462891</v>
      </c>
      <c r="BO289">
        <v>2.127907431125641</v>
      </c>
      <c r="BP289">
        <v>21863.564453125</v>
      </c>
      <c r="BQ289">
        <v>45.297702789306641</v>
      </c>
      <c r="BS289">
        <v>0.67296081781387329</v>
      </c>
      <c r="BT289">
        <v>81.411544799804688</v>
      </c>
      <c r="BU289">
        <v>6.0981273651123047</v>
      </c>
      <c r="BV289">
        <v>95.80560302734375</v>
      </c>
      <c r="BW289">
        <v>235.72203063964844</v>
      </c>
      <c r="BX289">
        <v>0</v>
      </c>
      <c r="BY289">
        <v>1</v>
      </c>
      <c r="BZ289">
        <v>8650</v>
      </c>
      <c r="CA289">
        <v>7531.818359375</v>
      </c>
      <c r="CB289">
        <v>1.0989011526107788</v>
      </c>
      <c r="CC289">
        <v>9.6269931793212891</v>
      </c>
      <c r="CD289">
        <v>95.774650573730469</v>
      </c>
      <c r="CE289">
        <v>10.932476043701172</v>
      </c>
      <c r="CF289">
        <v>18.327974319458008</v>
      </c>
      <c r="CG289">
        <v>1.2861735820770264</v>
      </c>
      <c r="CH289">
        <v>2.4115755558013916</v>
      </c>
      <c r="CI289">
        <v>12297.3671875</v>
      </c>
      <c r="CJ289" s="48">
        <v>698</v>
      </c>
      <c r="CK289" s="25">
        <f>ABS(J289-'PO_valitsin (FI)'!$D$8)</f>
        <v>0.70000076293945313</v>
      </c>
      <c r="CR289" s="67">
        <f>ABS(Q289-'PO_valitsin (FI)'!$E$8)</f>
        <v>36.800000000000011</v>
      </c>
      <c r="EN289" s="7">
        <f>ABS(BO289-'PO_valitsin (FI)'!$F$8)</f>
        <v>1.8661305069923402</v>
      </c>
      <c r="EO289" s="7">
        <f>ABS(BP289-'PO_valitsin (FI)'!$G$8)</f>
        <v>1210.83203125</v>
      </c>
      <c r="ES289" s="7">
        <f>ABS(BT289-'PO_valitsin (FI)'!$H$8)</f>
        <v>81.223380908370018</v>
      </c>
      <c r="FI289" s="7">
        <f>ABS(CJ289-'PO_valitsin (FI)'!$J$8)</f>
        <v>1233</v>
      </c>
      <c r="FJ289" s="3">
        <f>IF($B289='PO_valitsin (FI)'!$C$8,100000,PO!CK289/PO!J$297*'PO_valitsin (FI)'!D$5)</f>
        <v>3.2038288764087181E-2</v>
      </c>
      <c r="FQ289" s="3">
        <f>IF($B289='PO_valitsin (FI)'!$C$8,100000,PO!CR289/PO!Q$297*'PO_valitsin (FI)'!E$5)</f>
        <v>0.17404999642154015</v>
      </c>
      <c r="HM289" s="3">
        <f>IF($B289='PO_valitsin (FI)'!$C$8,100000,PO!EN289/PO!BO$297*'PO_valitsin (FI)'!F$5)</f>
        <v>0.15471054101321693</v>
      </c>
      <c r="HN289" s="3">
        <f>IF($B289='PO_valitsin (FI)'!$C$8,100000,PO!EO289/PO!BP$297*'PO_valitsin (FI)'!G$5)</f>
        <v>4.2827604406908172E-2</v>
      </c>
      <c r="HR289" s="3">
        <f>IF($B289='PO_valitsin (FI)'!$C$8,100000,PO!ES289/PO!BT$297*'PO_valitsin (FI)'!H$5)</f>
        <v>12.12775421950322</v>
      </c>
      <c r="IF289" s="3">
        <f>IF($B289='PO_valitsin (FI)'!$C$8,100000,PO!FG289/PO!CH$297*'PO_valitsin (FI)'!I$5)</f>
        <v>0</v>
      </c>
      <c r="IH289" s="3">
        <f>IF($B289='PO_valitsin (FI)'!$C$8,100000,PO!FI289/PO!CJ$297*'PO_valitsin (FI)'!J$5)</f>
        <v>0.12021311203331891</v>
      </c>
      <c r="II289" s="49">
        <f t="shared" si="16"/>
        <v>12.651593790842293</v>
      </c>
      <c r="IJ289" s="13">
        <f t="shared" si="17"/>
        <v>287</v>
      </c>
      <c r="IK289" s="14">
        <f t="shared" si="19"/>
        <v>2.8700000000000072E-8</v>
      </c>
      <c r="IL289" s="68" t="str">
        <f t="shared" si="18"/>
        <v>Vöyri</v>
      </c>
    </row>
    <row r="290" spans="1:246" x14ac:dyDescent="0.2">
      <c r="A290">
        <v>2019</v>
      </c>
      <c r="B290" t="s">
        <v>774</v>
      </c>
      <c r="C290" t="s">
        <v>775</v>
      </c>
      <c r="D290" t="s">
        <v>559</v>
      </c>
      <c r="E290" t="s">
        <v>560</v>
      </c>
      <c r="F290" t="s">
        <v>137</v>
      </c>
      <c r="G290" t="s">
        <v>138</v>
      </c>
      <c r="H290" t="s">
        <v>103</v>
      </c>
      <c r="I290" t="s">
        <v>104</v>
      </c>
      <c r="J290">
        <v>53.200000762939453</v>
      </c>
      <c r="K290">
        <v>2028.0400390625</v>
      </c>
      <c r="L290">
        <v>194</v>
      </c>
      <c r="M290">
        <v>3918</v>
      </c>
      <c r="N290">
        <v>1.8999999761581421</v>
      </c>
      <c r="O290">
        <v>-2.5999999046325684</v>
      </c>
      <c r="P290">
        <v>-60</v>
      </c>
      <c r="Q290">
        <v>47.2</v>
      </c>
      <c r="R290">
        <v>13.5</v>
      </c>
      <c r="S290">
        <v>382</v>
      </c>
      <c r="T290">
        <v>0</v>
      </c>
      <c r="U290">
        <v>3208</v>
      </c>
      <c r="V290">
        <v>11.36</v>
      </c>
      <c r="W290">
        <v>1385</v>
      </c>
      <c r="X290">
        <v>1385</v>
      </c>
      <c r="Y290">
        <v>769</v>
      </c>
      <c r="Z290">
        <v>1316</v>
      </c>
      <c r="AA290">
        <v>1036</v>
      </c>
      <c r="AB290">
        <v>1632</v>
      </c>
      <c r="AC290">
        <v>14.047618865966797</v>
      </c>
      <c r="AD290">
        <v>0</v>
      </c>
      <c r="AE290">
        <v>0</v>
      </c>
      <c r="AF290">
        <v>0</v>
      </c>
      <c r="AG290">
        <v>3.7</v>
      </c>
      <c r="AH290">
        <v>0</v>
      </c>
      <c r="AI290">
        <v>20</v>
      </c>
      <c r="AJ290">
        <v>1.1000000000000001</v>
      </c>
      <c r="AK290">
        <v>0.5</v>
      </c>
      <c r="AL290">
        <v>1.3</v>
      </c>
      <c r="AM290">
        <v>78.099999999999994</v>
      </c>
      <c r="AN290">
        <v>279.5</v>
      </c>
      <c r="AO290">
        <v>47.2</v>
      </c>
      <c r="AP290">
        <v>19.2</v>
      </c>
      <c r="AQ290">
        <v>66</v>
      </c>
      <c r="AR290">
        <v>111</v>
      </c>
      <c r="AS290">
        <v>1237</v>
      </c>
      <c r="AT290">
        <v>2.6669999999999998</v>
      </c>
      <c r="AU290">
        <v>8839</v>
      </c>
      <c r="AV290" s="48">
        <v>14562.617059891107</v>
      </c>
      <c r="AW290" s="48">
        <v>13609.23623445826</v>
      </c>
      <c r="AX290">
        <v>1</v>
      </c>
      <c r="AY290">
        <v>93.949600219726563</v>
      </c>
      <c r="AZ290">
        <v>0</v>
      </c>
      <c r="BA290">
        <v>0</v>
      </c>
      <c r="BB290">
        <v>0</v>
      </c>
      <c r="BC290">
        <v>0</v>
      </c>
      <c r="BD290">
        <v>1</v>
      </c>
      <c r="BE290">
        <v>80.952377319335938</v>
      </c>
      <c r="BF290">
        <v>100</v>
      </c>
      <c r="BG290">
        <v>459.85400390625</v>
      </c>
      <c r="BH290">
        <v>11065.73046875</v>
      </c>
      <c r="BI290">
        <v>12168.5654296875</v>
      </c>
      <c r="BJ290">
        <v>2.7309086322784424</v>
      </c>
      <c r="BK290">
        <v>17.615312576293945</v>
      </c>
      <c r="BL290">
        <v>27.63157844543457</v>
      </c>
      <c r="BM290">
        <v>29.166666030883789</v>
      </c>
      <c r="BN290">
        <v>133.5</v>
      </c>
      <c r="BO290">
        <v>-4.6938506126403805</v>
      </c>
      <c r="BP290">
        <v>21876.326171875</v>
      </c>
      <c r="BQ290">
        <v>59.029373168945313</v>
      </c>
      <c r="BS290">
        <v>0.59724348783493042</v>
      </c>
      <c r="BT290">
        <v>0.79122000932693481</v>
      </c>
      <c r="BU290">
        <v>2.5012762546539307</v>
      </c>
      <c r="BV290">
        <v>150.07656860351563</v>
      </c>
      <c r="BW290">
        <v>359.11178588867188</v>
      </c>
      <c r="BX290">
        <v>0</v>
      </c>
      <c r="BY290">
        <v>1</v>
      </c>
      <c r="BZ290">
        <v>9503.6494140625</v>
      </c>
      <c r="CA290">
        <v>8642.3359375</v>
      </c>
      <c r="CB290">
        <v>0.79122000932693481</v>
      </c>
      <c r="CC290">
        <v>6.355283260345459</v>
      </c>
      <c r="CD290">
        <v>41.935482025146484</v>
      </c>
      <c r="CE290">
        <v>5.2208833694458008</v>
      </c>
      <c r="CF290">
        <v>15.662651062011719</v>
      </c>
      <c r="CG290">
        <v>6.4257030487060547</v>
      </c>
      <c r="CH290">
        <v>1.6064257621765137</v>
      </c>
      <c r="CI290">
        <v>14848.0615234375</v>
      </c>
      <c r="CJ290" s="48">
        <v>278</v>
      </c>
      <c r="CK290" s="25">
        <f>ABS(J290-'PO_valitsin (FI)'!$D$8)</f>
        <v>9</v>
      </c>
      <c r="CR290" s="67">
        <f>ABS(Q290-'PO_valitsin (FI)'!$E$8)</f>
        <v>40.600000000000009</v>
      </c>
      <c r="EN290" s="7">
        <f>ABS(BO290-'PO_valitsin (FI)'!$F$8)</f>
        <v>4.9556275367736813</v>
      </c>
      <c r="EO290" s="7">
        <f>ABS(BP290-'PO_valitsin (FI)'!$G$8)</f>
        <v>1198.0703125</v>
      </c>
      <c r="ES290" s="7">
        <f>ABS(BT290-'PO_valitsin (FI)'!$H$8)</f>
        <v>0.60305611789226532</v>
      </c>
      <c r="FI290" s="7">
        <f>ABS(CJ290-'PO_valitsin (FI)'!$J$8)</f>
        <v>1653</v>
      </c>
      <c r="FJ290" s="3">
        <f>IF($B290='PO_valitsin (FI)'!$C$8,100000,PO!CK290/PO!J$297*'PO_valitsin (FI)'!D$5)</f>
        <v>0.41192040658064977</v>
      </c>
      <c r="FQ290" s="3">
        <f>IF($B290='PO_valitsin (FI)'!$C$8,100000,PO!CR290/PO!Q$297*'PO_valitsin (FI)'!E$5)</f>
        <v>0.19202255039985133</v>
      </c>
      <c r="HM290" s="3">
        <f>IF($B290='PO_valitsin (FI)'!$C$8,100000,PO!EN290/PO!BO$297*'PO_valitsin (FI)'!F$5)</f>
        <v>0.41084362235197025</v>
      </c>
      <c r="HN290" s="3">
        <f>IF($B290='PO_valitsin (FI)'!$C$8,100000,PO!EO290/PO!BP$297*'PO_valitsin (FI)'!G$5)</f>
        <v>4.23762174035325E-2</v>
      </c>
      <c r="HR290" s="3">
        <f>IF($B290='PO_valitsin (FI)'!$C$8,100000,PO!ES290/PO!BT$297*'PO_valitsin (FI)'!H$5)</f>
        <v>9.004447114330201E-2</v>
      </c>
      <c r="IF290" s="3">
        <f>IF($B290='PO_valitsin (FI)'!$C$8,100000,PO!FG290/PO!CH$297*'PO_valitsin (FI)'!I$5)</f>
        <v>0</v>
      </c>
      <c r="IH290" s="3">
        <f>IF($B290='PO_valitsin (FI)'!$C$8,100000,PO!FI290/PO!CJ$297*'PO_valitsin (FI)'!J$5)</f>
        <v>0.16116161734880469</v>
      </c>
      <c r="II290" s="49">
        <f t="shared" si="16"/>
        <v>1.3083689140281103</v>
      </c>
      <c r="IJ290" s="13">
        <f t="shared" si="17"/>
        <v>237</v>
      </c>
      <c r="IK290" s="14">
        <f t="shared" si="19"/>
        <v>2.8800000000000073E-8</v>
      </c>
      <c r="IL290" s="68" t="str">
        <f t="shared" si="18"/>
        <v>Ylitornio</v>
      </c>
    </row>
    <row r="291" spans="1:246" x14ac:dyDescent="0.2">
      <c r="A291">
        <v>2019</v>
      </c>
      <c r="B291" t="s">
        <v>99</v>
      </c>
      <c r="C291" t="s">
        <v>776</v>
      </c>
      <c r="D291" t="s">
        <v>99</v>
      </c>
      <c r="E291" t="s">
        <v>100</v>
      </c>
      <c r="F291" t="s">
        <v>101</v>
      </c>
      <c r="G291" t="s">
        <v>102</v>
      </c>
      <c r="H291" t="s">
        <v>89</v>
      </c>
      <c r="I291" t="s">
        <v>90</v>
      </c>
      <c r="J291">
        <v>39.799999237060547</v>
      </c>
      <c r="K291">
        <v>568.91998291015625</v>
      </c>
      <c r="L291">
        <v>142</v>
      </c>
      <c r="M291">
        <v>15255</v>
      </c>
      <c r="N291">
        <v>26.799999237060547</v>
      </c>
      <c r="O291">
        <v>0.30000001192092896</v>
      </c>
      <c r="P291">
        <v>-7</v>
      </c>
      <c r="Q291">
        <v>86</v>
      </c>
      <c r="R291">
        <v>9.1</v>
      </c>
      <c r="S291">
        <v>202</v>
      </c>
      <c r="T291">
        <v>0</v>
      </c>
      <c r="U291">
        <v>3607.9</v>
      </c>
      <c r="V291">
        <v>11.72</v>
      </c>
      <c r="W291">
        <v>517</v>
      </c>
      <c r="X291">
        <v>504</v>
      </c>
      <c r="Y291">
        <v>583</v>
      </c>
      <c r="Z291">
        <v>248</v>
      </c>
      <c r="AA291">
        <v>600</v>
      </c>
      <c r="AB291">
        <v>2429</v>
      </c>
      <c r="AC291">
        <v>16.883249282836914</v>
      </c>
      <c r="AD291">
        <v>0</v>
      </c>
      <c r="AE291">
        <v>0.5</v>
      </c>
      <c r="AF291">
        <v>1.6</v>
      </c>
      <c r="AG291">
        <v>6.5</v>
      </c>
      <c r="AH291">
        <v>0</v>
      </c>
      <c r="AI291">
        <v>22</v>
      </c>
      <c r="AJ291">
        <v>1.3</v>
      </c>
      <c r="AK291">
        <v>0.7</v>
      </c>
      <c r="AL291">
        <v>1.1499999999999999</v>
      </c>
      <c r="AM291">
        <v>42</v>
      </c>
      <c r="AN291">
        <v>353.3</v>
      </c>
      <c r="AO291">
        <v>47.7</v>
      </c>
      <c r="AP291">
        <v>26.7</v>
      </c>
      <c r="AQ291">
        <v>79</v>
      </c>
      <c r="AR291">
        <v>65</v>
      </c>
      <c r="AS291">
        <v>745</v>
      </c>
      <c r="AT291">
        <v>3</v>
      </c>
      <c r="AU291">
        <v>5358</v>
      </c>
      <c r="AV291" s="48">
        <v>10183.913806063643</v>
      </c>
      <c r="AW291" s="48">
        <v>9866.6994589276928</v>
      </c>
      <c r="AX291">
        <v>0</v>
      </c>
      <c r="AY291">
        <v>114.17747497558594</v>
      </c>
      <c r="AZ291">
        <v>0</v>
      </c>
      <c r="BA291">
        <v>0</v>
      </c>
      <c r="BB291">
        <v>0</v>
      </c>
      <c r="BC291">
        <v>0</v>
      </c>
      <c r="BD291">
        <v>1</v>
      </c>
      <c r="BE291">
        <v>74.907745361328125</v>
      </c>
      <c r="BF291">
        <v>59.170307159423828</v>
      </c>
      <c r="BG291">
        <v>677.9400634765625</v>
      </c>
      <c r="BH291">
        <v>12506.86328125</v>
      </c>
      <c r="BI291">
        <v>19554.5546875</v>
      </c>
      <c r="BJ291">
        <v>3.5819075107574463</v>
      </c>
      <c r="BK291">
        <v>0.55945712327957153</v>
      </c>
      <c r="BL291">
        <v>25.816993713378906</v>
      </c>
      <c r="BM291">
        <v>-4.5267491340637207</v>
      </c>
      <c r="BN291">
        <v>213</v>
      </c>
      <c r="BO291">
        <v>2.4224977210164069</v>
      </c>
      <c r="BP291">
        <v>20942.44921875</v>
      </c>
      <c r="BQ291">
        <v>40.842460632324219</v>
      </c>
      <c r="BS291">
        <v>0.60721075534820557</v>
      </c>
      <c r="BT291">
        <v>0.29498526453971863</v>
      </c>
      <c r="BU291">
        <v>1.4880367517471313</v>
      </c>
      <c r="BV291">
        <v>137.7908935546875</v>
      </c>
      <c r="BW291">
        <v>492.297607421875</v>
      </c>
      <c r="BX291">
        <v>0</v>
      </c>
      <c r="BY291">
        <v>1</v>
      </c>
      <c r="BZ291">
        <v>8212.9130859375</v>
      </c>
      <c r="CA291">
        <v>5252.88232421875</v>
      </c>
      <c r="CB291">
        <v>1.5208128690719604</v>
      </c>
      <c r="CC291">
        <v>12.48115348815918</v>
      </c>
      <c r="CD291">
        <v>54.741378784179688</v>
      </c>
      <c r="CE291">
        <v>6.3550419807434082</v>
      </c>
      <c r="CF291">
        <v>10.39915943145752</v>
      </c>
      <c r="CG291">
        <v>0</v>
      </c>
      <c r="CH291">
        <v>2.2058823108673096</v>
      </c>
      <c r="CI291">
        <v>10015.20703125</v>
      </c>
      <c r="CJ291" s="48">
        <v>2025</v>
      </c>
      <c r="CK291" s="25">
        <f>ABS(J291-'PO_valitsin (FI)'!$D$8)</f>
        <v>4.4000015258789063</v>
      </c>
      <c r="CR291" s="67">
        <f>ABS(Q291-'PO_valitsin (FI)'!$E$8)</f>
        <v>1.8000000000000114</v>
      </c>
      <c r="EN291" s="7">
        <f>ABS(BO291-'PO_valitsin (FI)'!$F$8)</f>
        <v>2.1607207968831061</v>
      </c>
      <c r="EO291" s="7">
        <f>ABS(BP291-'PO_valitsin (FI)'!$G$8)</f>
        <v>2131.947265625</v>
      </c>
      <c r="ES291" s="7">
        <f>ABS(BT291-'PO_valitsin (FI)'!$H$8)</f>
        <v>0.10682137310504913</v>
      </c>
      <c r="FI291" s="7">
        <f>ABS(CJ291-'PO_valitsin (FI)'!$J$8)</f>
        <v>94</v>
      </c>
      <c r="FJ291" s="3">
        <f>IF($B291='PO_valitsin (FI)'!$C$8,100000,PO!CK291/PO!J$297*'PO_valitsin (FI)'!D$5)</f>
        <v>0.20138337972172429</v>
      </c>
      <c r="FQ291" s="3">
        <f>IF($B291='PO_valitsin (FI)'!$C$8,100000,PO!CR291/PO!Q$297*'PO_valitsin (FI)'!E$5)</f>
        <v>8.5133150423579926E-3</v>
      </c>
      <c r="HM291" s="3">
        <f>IF($B291='PO_valitsin (FI)'!$C$8,100000,PO!EN291/PO!BO$297*'PO_valitsin (FI)'!F$5)</f>
        <v>0.17913338976654256</v>
      </c>
      <c r="HN291" s="3">
        <f>IF($B291='PO_valitsin (FI)'!$C$8,100000,PO!EO291/PO!BP$297*'PO_valitsin (FI)'!G$5)</f>
        <v>7.5407811944252362E-2</v>
      </c>
      <c r="HR291" s="3">
        <f>IF($B291='PO_valitsin (FI)'!$C$8,100000,PO!ES291/PO!BT$297*'PO_valitsin (FI)'!H$5)</f>
        <v>1.5949882212726096E-2</v>
      </c>
      <c r="IF291" s="3">
        <f>IF($B291='PO_valitsin (FI)'!$C$8,100000,PO!FG291/PO!CH$297*'PO_valitsin (FI)'!I$5)</f>
        <v>0</v>
      </c>
      <c r="IH291" s="3">
        <f>IF($B291='PO_valitsin (FI)'!$C$8,100000,PO!FI291/PO!CJ$297*'PO_valitsin (FI)'!J$5)</f>
        <v>9.164665475370622E-3</v>
      </c>
      <c r="II291" s="49">
        <f t="shared" si="16"/>
        <v>0.48955247306297395</v>
      </c>
      <c r="IJ291" s="13">
        <f t="shared" si="17"/>
        <v>58</v>
      </c>
      <c r="IK291" s="14">
        <f t="shared" si="19"/>
        <v>2.8900000000000073E-8</v>
      </c>
      <c r="IL291" s="68" t="str">
        <f t="shared" si="18"/>
        <v>Ylivieska</v>
      </c>
    </row>
    <row r="292" spans="1:246" x14ac:dyDescent="0.2">
      <c r="A292">
        <v>2019</v>
      </c>
      <c r="B292" t="s">
        <v>777</v>
      </c>
      <c r="C292" t="s">
        <v>778</v>
      </c>
      <c r="D292" t="s">
        <v>232</v>
      </c>
      <c r="E292" t="s">
        <v>233</v>
      </c>
      <c r="F292" t="s">
        <v>87</v>
      </c>
      <c r="G292" t="s">
        <v>88</v>
      </c>
      <c r="H292" t="s">
        <v>143</v>
      </c>
      <c r="I292" t="s">
        <v>144</v>
      </c>
      <c r="J292">
        <v>40.299999237060547</v>
      </c>
      <c r="K292">
        <v>1115.72998046875</v>
      </c>
      <c r="L292">
        <v>121.59999847412109</v>
      </c>
      <c r="M292">
        <v>33254</v>
      </c>
      <c r="N292">
        <v>29.799999237060547</v>
      </c>
      <c r="O292">
        <v>0.80000001192092896</v>
      </c>
      <c r="P292">
        <v>102</v>
      </c>
      <c r="Q292">
        <v>88.7</v>
      </c>
      <c r="R292">
        <v>6.8000000000000007</v>
      </c>
      <c r="S292">
        <v>372</v>
      </c>
      <c r="T292">
        <v>0</v>
      </c>
      <c r="U292">
        <v>3903.4</v>
      </c>
      <c r="V292">
        <v>13.28</v>
      </c>
      <c r="W292">
        <v>736</v>
      </c>
      <c r="X292">
        <v>98</v>
      </c>
      <c r="Y292">
        <v>449</v>
      </c>
      <c r="Z292">
        <v>243</v>
      </c>
      <c r="AA292">
        <v>665</v>
      </c>
      <c r="AB292">
        <v>2116</v>
      </c>
      <c r="AC292">
        <v>16.960132598876953</v>
      </c>
      <c r="AD292">
        <v>0</v>
      </c>
      <c r="AE292">
        <v>0.6</v>
      </c>
      <c r="AF292">
        <v>1.1000000000000001</v>
      </c>
      <c r="AG292">
        <v>5.6</v>
      </c>
      <c r="AH292">
        <v>0</v>
      </c>
      <c r="AI292">
        <v>20.5</v>
      </c>
      <c r="AJ292">
        <v>0.93</v>
      </c>
      <c r="AK292">
        <v>0.45</v>
      </c>
      <c r="AL292">
        <v>1</v>
      </c>
      <c r="AM292">
        <v>63.1</v>
      </c>
      <c r="AN292">
        <v>386.2</v>
      </c>
      <c r="AO292">
        <v>44.7</v>
      </c>
      <c r="AP292">
        <v>31.4</v>
      </c>
      <c r="AQ292">
        <v>41</v>
      </c>
      <c r="AR292">
        <v>28</v>
      </c>
      <c r="AS292">
        <v>138</v>
      </c>
      <c r="AT292">
        <v>3.3330000000000002</v>
      </c>
      <c r="AU292">
        <v>4055</v>
      </c>
      <c r="AV292" s="48">
        <v>8611.0735989196492</v>
      </c>
      <c r="AW292" s="48">
        <v>8859.2491063449506</v>
      </c>
      <c r="AX292">
        <v>1</v>
      </c>
      <c r="AY292">
        <v>10.983750343322754</v>
      </c>
      <c r="AZ292">
        <v>0</v>
      </c>
      <c r="BA292">
        <v>0</v>
      </c>
      <c r="BB292">
        <v>0</v>
      </c>
      <c r="BC292">
        <v>0</v>
      </c>
      <c r="BD292">
        <v>1</v>
      </c>
      <c r="BE292">
        <v>96.384803771972656</v>
      </c>
      <c r="BF292">
        <v>78.461540222167969</v>
      </c>
      <c r="BG292">
        <v>1071.510498046875</v>
      </c>
      <c r="BH292">
        <v>12212.8525390625</v>
      </c>
      <c r="BI292">
        <v>15047.2861328125</v>
      </c>
      <c r="BJ292">
        <v>4.9620041847229004</v>
      </c>
      <c r="BK292">
        <v>-4.5556960105895996</v>
      </c>
      <c r="BL292">
        <v>23.761466979980469</v>
      </c>
      <c r="BM292">
        <v>-10.218977928161621</v>
      </c>
      <c r="BN292">
        <v>447.70001220703125</v>
      </c>
      <c r="BO292">
        <v>1.0925896912813187</v>
      </c>
      <c r="BP292">
        <v>23788.943359375</v>
      </c>
      <c r="BQ292">
        <v>24.222011566162109</v>
      </c>
      <c r="BS292">
        <v>0.6192939281463623</v>
      </c>
      <c r="BT292">
        <v>0.32778012752532959</v>
      </c>
      <c r="BU292">
        <v>2.5380406379699707</v>
      </c>
      <c r="BV292">
        <v>83.538825988769531</v>
      </c>
      <c r="BW292">
        <v>576.923095703125</v>
      </c>
      <c r="BX292">
        <v>0</v>
      </c>
      <c r="BY292">
        <v>1</v>
      </c>
      <c r="BZ292">
        <v>9494.837890625</v>
      </c>
      <c r="CA292">
        <v>7706.3095703125</v>
      </c>
      <c r="CB292">
        <v>1.4795212745666504</v>
      </c>
      <c r="CC292">
        <v>12.71125316619873</v>
      </c>
      <c r="CD292">
        <v>51.422763824462891</v>
      </c>
      <c r="CE292">
        <v>5.7724156379699707</v>
      </c>
      <c r="CF292">
        <v>15.04613208770752</v>
      </c>
      <c r="CG292">
        <v>0</v>
      </c>
      <c r="CH292">
        <v>1.1592146158218384</v>
      </c>
      <c r="CI292">
        <v>9083.1826171875</v>
      </c>
      <c r="CJ292" s="48">
        <v>4468</v>
      </c>
      <c r="CK292" s="25">
        <f>ABS(J292-'PO_valitsin (FI)'!$D$8)</f>
        <v>3.9000015258789063</v>
      </c>
      <c r="CR292" s="67">
        <f>ABS(Q292-'PO_valitsin (FI)'!$E$8)</f>
        <v>0.89999999999999147</v>
      </c>
      <c r="EN292" s="7">
        <f>ABS(BO292-'PO_valitsin (FI)'!$F$8)</f>
        <v>0.83081276714801788</v>
      </c>
      <c r="EO292" s="7">
        <f>ABS(BP292-'PO_valitsin (FI)'!$G$8)</f>
        <v>714.546875</v>
      </c>
      <c r="ES292" s="7">
        <f>ABS(BT292-'PO_valitsin (FI)'!$H$8)</f>
        <v>0.1396162360906601</v>
      </c>
      <c r="FI292" s="7">
        <f>ABS(CJ292-'PO_valitsin (FI)'!$J$8)</f>
        <v>2537</v>
      </c>
      <c r="FJ292" s="3">
        <f>IF($B292='PO_valitsin (FI)'!$C$8,100000,PO!CK292/PO!J$297*'PO_valitsin (FI)'!D$5)</f>
        <v>0.17849891268946597</v>
      </c>
      <c r="FQ292" s="3">
        <f>IF($B292='PO_valitsin (FI)'!$C$8,100000,PO!CR292/PO!Q$297*'PO_valitsin (FI)'!E$5)</f>
        <v>4.2566575211789286E-3</v>
      </c>
      <c r="HM292" s="3">
        <f>IF($B292='PO_valitsin (FI)'!$C$8,100000,PO!EN292/PO!BO$297*'PO_valitsin (FI)'!F$5)</f>
        <v>6.8878083394777953E-2</v>
      </c>
      <c r="HN292" s="3">
        <f>IF($B292='PO_valitsin (FI)'!$C$8,100000,PO!EO292/PO!BP$297*'PO_valitsin (FI)'!G$5)</f>
        <v>2.5273803552339304E-2</v>
      </c>
      <c r="HR292" s="3">
        <f>IF($B292='PO_valitsin (FI)'!$C$8,100000,PO!ES292/PO!BT$297*'PO_valitsin (FI)'!H$5)</f>
        <v>2.0846600786906842E-2</v>
      </c>
      <c r="IF292" s="3">
        <f>IF($B292='PO_valitsin (FI)'!$C$8,100000,PO!FG292/PO!CH$297*'PO_valitsin (FI)'!I$5)</f>
        <v>0</v>
      </c>
      <c r="IH292" s="3">
        <f>IF($B292='PO_valitsin (FI)'!$C$8,100000,PO!FI292/PO!CJ$297*'PO_valitsin (FI)'!J$5)</f>
        <v>0.24734847139377947</v>
      </c>
      <c r="II292" s="49">
        <f t="shared" si="16"/>
        <v>0.54510255833844845</v>
      </c>
      <c r="IJ292" s="13">
        <f t="shared" si="17"/>
        <v>76</v>
      </c>
      <c r="IK292" s="14">
        <f t="shared" si="19"/>
        <v>2.9000000000000074E-8</v>
      </c>
      <c r="IL292" s="68" t="str">
        <f t="shared" si="18"/>
        <v>Ylöjärvi</v>
      </c>
    </row>
    <row r="293" spans="1:246" x14ac:dyDescent="0.2">
      <c r="A293">
        <v>2019</v>
      </c>
      <c r="B293" t="s">
        <v>779</v>
      </c>
      <c r="C293" t="s">
        <v>780</v>
      </c>
      <c r="D293" t="s">
        <v>155</v>
      </c>
      <c r="E293" t="s">
        <v>157</v>
      </c>
      <c r="F293" t="s">
        <v>158</v>
      </c>
      <c r="G293" t="s">
        <v>159</v>
      </c>
      <c r="H293" t="s">
        <v>103</v>
      </c>
      <c r="I293" t="s">
        <v>104</v>
      </c>
      <c r="J293">
        <v>47.900001525878906</v>
      </c>
      <c r="K293">
        <v>182.75999450683594</v>
      </c>
      <c r="L293">
        <v>138.30000305175781</v>
      </c>
      <c r="M293">
        <v>2343</v>
      </c>
      <c r="N293">
        <v>12.800000190734863</v>
      </c>
      <c r="O293">
        <v>-0.60000002384185791</v>
      </c>
      <c r="P293">
        <v>-5</v>
      </c>
      <c r="Q293">
        <v>40.900000000000006</v>
      </c>
      <c r="R293">
        <v>7.2</v>
      </c>
      <c r="S293">
        <v>94</v>
      </c>
      <c r="T293">
        <v>0</v>
      </c>
      <c r="U293">
        <v>3415.7</v>
      </c>
      <c r="V293">
        <v>12.98</v>
      </c>
      <c r="W293">
        <v>390</v>
      </c>
      <c r="X293">
        <v>439</v>
      </c>
      <c r="Y293">
        <v>780</v>
      </c>
      <c r="Z293">
        <v>1054</v>
      </c>
      <c r="AA293">
        <v>721</v>
      </c>
      <c r="AB293">
        <v>1549</v>
      </c>
      <c r="AC293">
        <v>14.762711524963379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21.5</v>
      </c>
      <c r="AJ293">
        <v>1</v>
      </c>
      <c r="AK293">
        <v>0.6</v>
      </c>
      <c r="AL293">
        <v>1.5</v>
      </c>
      <c r="AM293">
        <v>76.2</v>
      </c>
      <c r="AN293">
        <v>295.7</v>
      </c>
      <c r="AO293">
        <v>50.4</v>
      </c>
      <c r="AP293">
        <v>19.600000000000001</v>
      </c>
      <c r="AQ293">
        <v>71</v>
      </c>
      <c r="AR293">
        <v>75</v>
      </c>
      <c r="AS293">
        <v>435</v>
      </c>
      <c r="AT293">
        <v>2.1669999999999998</v>
      </c>
      <c r="AU293">
        <v>5318</v>
      </c>
      <c r="AV293" s="48">
        <v>11805.225653206651</v>
      </c>
      <c r="AW293" s="48">
        <v>11202.933985330073</v>
      </c>
      <c r="AX293">
        <v>0</v>
      </c>
      <c r="AY293">
        <v>67.703384399414063</v>
      </c>
      <c r="AZ293">
        <v>0</v>
      </c>
      <c r="BA293">
        <v>0</v>
      </c>
      <c r="BB293">
        <v>0</v>
      </c>
      <c r="BC293">
        <v>0</v>
      </c>
      <c r="BD293">
        <v>1</v>
      </c>
      <c r="BE293">
        <v>66.666664123535156</v>
      </c>
      <c r="BF293">
        <v>100</v>
      </c>
      <c r="BG293">
        <v>415.84158325195313</v>
      </c>
      <c r="BH293">
        <v>9810.0361328125</v>
      </c>
      <c r="BI293">
        <v>10966.451171875</v>
      </c>
      <c r="BJ293">
        <v>3.2847630977630615</v>
      </c>
      <c r="BK293">
        <v>2.5886449813842773</v>
      </c>
      <c r="BL293">
        <v>18.604650497436523</v>
      </c>
      <c r="BM293">
        <v>10</v>
      </c>
      <c r="BN293">
        <v>209</v>
      </c>
      <c r="BO293">
        <v>-2.9435276389122009</v>
      </c>
      <c r="BP293">
        <v>21781.412109375</v>
      </c>
      <c r="BQ293">
        <v>37.418468475341797</v>
      </c>
      <c r="BS293">
        <v>0.72001707553863525</v>
      </c>
      <c r="BT293">
        <v>0.68288516998291016</v>
      </c>
      <c r="BU293">
        <v>1.6218522787094116</v>
      </c>
      <c r="BV293">
        <v>81.092613220214844</v>
      </c>
      <c r="BW293">
        <v>227.91293334960938</v>
      </c>
      <c r="BX293">
        <v>0</v>
      </c>
      <c r="BY293">
        <v>1</v>
      </c>
      <c r="BZ293">
        <v>8356.435546875</v>
      </c>
      <c r="CA293">
        <v>7475.24755859375</v>
      </c>
      <c r="CB293">
        <v>0.93896710872650146</v>
      </c>
      <c r="CC293">
        <v>8.1092615127563477</v>
      </c>
      <c r="CD293">
        <v>86.363639831542969</v>
      </c>
      <c r="CE293">
        <v>10</v>
      </c>
      <c r="CF293">
        <v>22.105262756347656</v>
      </c>
      <c r="CG293">
        <v>0</v>
      </c>
      <c r="CH293">
        <v>0</v>
      </c>
      <c r="CI293">
        <v>12302.5517578125</v>
      </c>
      <c r="CJ293" s="48">
        <v>209</v>
      </c>
      <c r="CK293" s="25">
        <f>ABS(J293-'PO_valitsin (FI)'!$D$8)</f>
        <v>3.7000007629394531</v>
      </c>
      <c r="CR293" s="67">
        <f>ABS(Q293-'PO_valitsin (FI)'!$E$8)</f>
        <v>46.900000000000006</v>
      </c>
      <c r="EN293" s="7">
        <f>ABS(BO293-'PO_valitsin (FI)'!$F$8)</f>
        <v>3.2053045630455017</v>
      </c>
      <c r="EO293" s="7">
        <f>ABS(BP293-'PO_valitsin (FI)'!$G$8)</f>
        <v>1292.984375</v>
      </c>
      <c r="ES293" s="7">
        <f>ABS(BT293-'PO_valitsin (FI)'!$H$8)</f>
        <v>0.49472127854824066</v>
      </c>
      <c r="FI293" s="7">
        <f>ABS(CJ293-'PO_valitsin (FI)'!$J$8)</f>
        <v>1722</v>
      </c>
      <c r="FJ293" s="3">
        <f>IF($B293='PO_valitsin (FI)'!$C$8,100000,PO!CK293/PO!J$297*'PO_valitsin (FI)'!D$5)</f>
        <v>0.16934509095763711</v>
      </c>
      <c r="FQ293" s="3">
        <f>IF($B293='PO_valitsin (FI)'!$C$8,100000,PO!CR293/PO!Q$297*'PO_valitsin (FI)'!E$5)</f>
        <v>0.2218191530481041</v>
      </c>
      <c r="HM293" s="3">
        <f>IF($B293='PO_valitsin (FI)'!$C$8,100000,PO!EN293/PO!BO$297*'PO_valitsin (FI)'!F$5)</f>
        <v>0.26573404228846786</v>
      </c>
      <c r="HN293" s="3">
        <f>IF($B293='PO_valitsin (FI)'!$C$8,100000,PO!EO293/PO!BP$297*'PO_valitsin (FI)'!G$5)</f>
        <v>4.5733365064390234E-2</v>
      </c>
      <c r="HR293" s="3">
        <f>IF($B293='PO_valitsin (FI)'!$C$8,100000,PO!ES293/PO!BT$297*'PO_valitsin (FI)'!H$5)</f>
        <v>7.3868607860094276E-2</v>
      </c>
      <c r="IF293" s="3">
        <f>IF($B293='PO_valitsin (FI)'!$C$8,100000,PO!FG293/PO!CH$297*'PO_valitsin (FI)'!I$5)</f>
        <v>0</v>
      </c>
      <c r="IH293" s="3">
        <f>IF($B293='PO_valitsin (FI)'!$C$8,100000,PO!FI293/PO!CJ$297*'PO_valitsin (FI)'!J$5)</f>
        <v>0.1678888717934916</v>
      </c>
      <c r="II293" s="49">
        <f t="shared" si="16"/>
        <v>0.94438916011218521</v>
      </c>
      <c r="IJ293" s="13">
        <f t="shared" si="17"/>
        <v>182</v>
      </c>
      <c r="IK293" s="14">
        <f t="shared" si="19"/>
        <v>2.9100000000000075E-8</v>
      </c>
      <c r="IL293" s="68" t="str">
        <f t="shared" si="18"/>
        <v>Ypäjä</v>
      </c>
    </row>
    <row r="294" spans="1:246" x14ac:dyDescent="0.2">
      <c r="A294">
        <v>2019</v>
      </c>
      <c r="B294" t="s">
        <v>781</v>
      </c>
      <c r="C294" t="s">
        <v>782</v>
      </c>
      <c r="D294" t="s">
        <v>107</v>
      </c>
      <c r="E294" t="s">
        <v>108</v>
      </c>
      <c r="F294" t="s">
        <v>95</v>
      </c>
      <c r="G294" t="s">
        <v>96</v>
      </c>
      <c r="H294" t="s">
        <v>103</v>
      </c>
      <c r="I294" t="s">
        <v>104</v>
      </c>
      <c r="J294">
        <v>49.099998474121094</v>
      </c>
      <c r="K294">
        <v>805.83001708984375</v>
      </c>
      <c r="L294">
        <v>166.39999389648438</v>
      </c>
      <c r="M294">
        <v>5616</v>
      </c>
      <c r="N294">
        <v>7</v>
      </c>
      <c r="O294">
        <v>-1.5</v>
      </c>
      <c r="P294">
        <v>-45</v>
      </c>
      <c r="Q294">
        <v>61.7</v>
      </c>
      <c r="R294">
        <v>8.8000000000000007</v>
      </c>
      <c r="S294">
        <v>241</v>
      </c>
      <c r="T294">
        <v>0</v>
      </c>
      <c r="U294">
        <v>3623</v>
      </c>
      <c r="V294">
        <v>10.53</v>
      </c>
      <c r="W294">
        <v>314</v>
      </c>
      <c r="X294">
        <v>412</v>
      </c>
      <c r="Y294">
        <v>412</v>
      </c>
      <c r="Z294">
        <v>707</v>
      </c>
      <c r="AA294">
        <v>599</v>
      </c>
      <c r="AB294">
        <v>1031</v>
      </c>
      <c r="AC294">
        <v>16.974359512329102</v>
      </c>
      <c r="AD294">
        <v>0</v>
      </c>
      <c r="AE294">
        <v>0</v>
      </c>
      <c r="AF294">
        <v>0</v>
      </c>
      <c r="AG294">
        <v>4.4000000000000004</v>
      </c>
      <c r="AH294">
        <v>0</v>
      </c>
      <c r="AI294">
        <v>22</v>
      </c>
      <c r="AJ294">
        <v>1.3</v>
      </c>
      <c r="AK294">
        <v>0.5</v>
      </c>
      <c r="AL294">
        <v>1.3</v>
      </c>
      <c r="AM294">
        <v>77.5</v>
      </c>
      <c r="AN294">
        <v>306.89999999999998</v>
      </c>
      <c r="AO294">
        <v>47.3</v>
      </c>
      <c r="AP294">
        <v>22.3</v>
      </c>
      <c r="AQ294">
        <v>70</v>
      </c>
      <c r="AR294">
        <v>78</v>
      </c>
      <c r="AS294">
        <v>616</v>
      </c>
      <c r="AT294">
        <v>2.5</v>
      </c>
      <c r="AU294">
        <v>3271</v>
      </c>
      <c r="AV294" s="48">
        <v>9175.8322813345349</v>
      </c>
      <c r="AW294" s="48">
        <v>8506.0240963855413</v>
      </c>
      <c r="AX294">
        <v>1</v>
      </c>
      <c r="AY294">
        <v>93.255172729492188</v>
      </c>
      <c r="AZ294">
        <v>0</v>
      </c>
      <c r="BA294">
        <v>0</v>
      </c>
      <c r="BB294">
        <v>0</v>
      </c>
      <c r="BC294">
        <v>0</v>
      </c>
      <c r="BD294">
        <v>1</v>
      </c>
      <c r="BE294">
        <v>73.399017333984375</v>
      </c>
      <c r="BF294">
        <v>100</v>
      </c>
      <c r="BG294">
        <v>858.77862548828125</v>
      </c>
      <c r="BH294">
        <v>9583.8466796875</v>
      </c>
      <c r="BI294">
        <v>10519.576171875</v>
      </c>
      <c r="BJ294">
        <v>3.6155626773834229</v>
      </c>
      <c r="BK294">
        <v>4.6563148498535156</v>
      </c>
      <c r="BL294">
        <v>26.506023406982422</v>
      </c>
      <c r="BM294">
        <v>18</v>
      </c>
      <c r="BN294">
        <v>181.66667175292969</v>
      </c>
      <c r="BO294">
        <v>-1.92276571393013</v>
      </c>
      <c r="BP294">
        <v>21198.07421875</v>
      </c>
      <c r="BQ294">
        <v>47.427989959716797</v>
      </c>
      <c r="BS294">
        <v>0.65794157981872559</v>
      </c>
      <c r="BT294">
        <v>8.9031338691711426E-2</v>
      </c>
      <c r="BU294">
        <v>1.1752136945724487</v>
      </c>
      <c r="BV294">
        <v>86.538459777832031</v>
      </c>
      <c r="BW294">
        <v>368.58975219726563</v>
      </c>
      <c r="BX294">
        <v>0</v>
      </c>
      <c r="BY294">
        <v>1</v>
      </c>
      <c r="BZ294">
        <v>8152.671875</v>
      </c>
      <c r="CA294">
        <v>7427.48095703125</v>
      </c>
      <c r="CB294">
        <v>1.0505697727203369</v>
      </c>
      <c r="CC294">
        <v>9.0277776718139648</v>
      </c>
      <c r="CD294">
        <v>54.237289428710938</v>
      </c>
      <c r="CE294">
        <v>6.1143984794616699</v>
      </c>
      <c r="CF294">
        <v>13.806706428527832</v>
      </c>
      <c r="CG294">
        <v>0.59171599149703979</v>
      </c>
      <c r="CH294">
        <v>1.9723865985870361</v>
      </c>
      <c r="CI294">
        <v>9686.0810546875</v>
      </c>
      <c r="CJ294" s="48">
        <v>541</v>
      </c>
      <c r="CK294" s="25">
        <f>ABS(J294-'PO_valitsin (FI)'!$D$8)</f>
        <v>4.8999977111816406</v>
      </c>
      <c r="CR294" s="67">
        <f>ABS(Q294-'PO_valitsin (FI)'!$E$8)</f>
        <v>26.100000000000009</v>
      </c>
      <c r="EN294" s="7">
        <f>ABS(BO294-'PO_valitsin (FI)'!$F$8)</f>
        <v>2.184542638063431</v>
      </c>
      <c r="EO294" s="7">
        <f>ABS(BP294-'PO_valitsin (FI)'!$G$8)</f>
        <v>1876.322265625</v>
      </c>
      <c r="ES294" s="7">
        <f>ABS(BT294-'PO_valitsin (FI)'!$H$8)</f>
        <v>9.9132552742958069E-2</v>
      </c>
      <c r="FI294" s="7">
        <f>ABS(CJ294-'PO_valitsin (FI)'!$J$8)</f>
        <v>1390</v>
      </c>
      <c r="FJ294" s="3">
        <f>IF($B294='PO_valitsin (FI)'!$C$8,100000,PO!CK294/PO!J$297*'PO_valitsin (FI)'!D$5)</f>
        <v>0.224267672159355</v>
      </c>
      <c r="FQ294" s="3">
        <f>IF($B294='PO_valitsin (FI)'!$C$8,100000,PO!CR294/PO!Q$297*'PO_valitsin (FI)'!E$5)</f>
        <v>0.12344306811419016</v>
      </c>
      <c r="HM294" s="3">
        <f>IF($B294='PO_valitsin (FI)'!$C$8,100000,PO!EN294/PO!BO$297*'PO_valitsin (FI)'!F$5)</f>
        <v>0.18110832663356743</v>
      </c>
      <c r="HN294" s="3">
        <f>IF($B294='PO_valitsin (FI)'!$C$8,100000,PO!EO294/PO!BP$297*'PO_valitsin (FI)'!G$5)</f>
        <v>6.6366255317100734E-2</v>
      </c>
      <c r="HR294" s="3">
        <f>IF($B294='PO_valitsin (FI)'!$C$8,100000,PO!ES294/PO!BT$297*'PO_valitsin (FI)'!H$5)</f>
        <v>1.4801836877177363E-2</v>
      </c>
      <c r="IF294" s="3">
        <f>IF($B294='PO_valitsin (FI)'!$C$8,100000,PO!FG294/PO!CH$297*'PO_valitsin (FI)'!I$5)</f>
        <v>0</v>
      </c>
      <c r="IH294" s="3">
        <f>IF($B294='PO_valitsin (FI)'!$C$8,100000,PO!FI294/PO!CJ$297*'PO_valitsin (FI)'!J$5)</f>
        <v>0.13552005330601238</v>
      </c>
      <c r="II294" s="49">
        <f t="shared" si="16"/>
        <v>0.745507241607403</v>
      </c>
      <c r="IJ294" s="13">
        <f t="shared" si="17"/>
        <v>134</v>
      </c>
      <c r="IK294" s="14">
        <f t="shared" si="19"/>
        <v>2.9200000000000076E-8</v>
      </c>
      <c r="IL294" s="68" t="str">
        <f t="shared" si="18"/>
        <v>Ähtäri</v>
      </c>
    </row>
    <row r="295" spans="1:246" x14ac:dyDescent="0.2">
      <c r="A295">
        <v>2019</v>
      </c>
      <c r="B295" t="s">
        <v>388</v>
      </c>
      <c r="C295" t="s">
        <v>783</v>
      </c>
      <c r="D295" t="s">
        <v>388</v>
      </c>
      <c r="E295" t="s">
        <v>389</v>
      </c>
      <c r="F295" t="s">
        <v>187</v>
      </c>
      <c r="G295" t="s">
        <v>188</v>
      </c>
      <c r="H295" t="s">
        <v>89</v>
      </c>
      <c r="I295" t="s">
        <v>90</v>
      </c>
      <c r="J295">
        <v>46</v>
      </c>
      <c r="K295">
        <v>884.57000732421875</v>
      </c>
      <c r="L295">
        <v>175.5</v>
      </c>
      <c r="M295">
        <v>18765</v>
      </c>
      <c r="N295">
        <v>21.200000762939453</v>
      </c>
      <c r="O295">
        <v>-0.5</v>
      </c>
      <c r="P295">
        <v>-31</v>
      </c>
      <c r="Q295">
        <v>76.800000000000011</v>
      </c>
      <c r="R295">
        <v>14.9</v>
      </c>
      <c r="S295">
        <v>270</v>
      </c>
      <c r="T295">
        <v>0</v>
      </c>
      <c r="U295">
        <v>3920.7</v>
      </c>
      <c r="V295">
        <v>12.53</v>
      </c>
      <c r="W295">
        <v>1198</v>
      </c>
      <c r="X295">
        <v>342</v>
      </c>
      <c r="Y295">
        <v>604</v>
      </c>
      <c r="Z295">
        <v>396</v>
      </c>
      <c r="AA295">
        <v>701</v>
      </c>
      <c r="AB295">
        <v>1902</v>
      </c>
      <c r="AC295">
        <v>17.324840545654297</v>
      </c>
      <c r="AD295">
        <v>0.7</v>
      </c>
      <c r="AE295">
        <v>1</v>
      </c>
      <c r="AF295">
        <v>1.3</v>
      </c>
      <c r="AG295">
        <v>5.0999999999999996</v>
      </c>
      <c r="AH295">
        <v>0</v>
      </c>
      <c r="AI295">
        <v>21.5</v>
      </c>
      <c r="AJ295">
        <v>1.1000000000000001</v>
      </c>
      <c r="AK295">
        <v>0.5</v>
      </c>
      <c r="AL295">
        <v>1.1000000000000001</v>
      </c>
      <c r="AM295">
        <v>66.400000000000006</v>
      </c>
      <c r="AN295">
        <v>302.60000000000002</v>
      </c>
      <c r="AO295">
        <v>48.9</v>
      </c>
      <c r="AP295">
        <v>20.9</v>
      </c>
      <c r="AQ295">
        <v>67</v>
      </c>
      <c r="AR295">
        <v>33</v>
      </c>
      <c r="AS295">
        <v>550</v>
      </c>
      <c r="AT295">
        <v>2.5</v>
      </c>
      <c r="AU295">
        <v>7443</v>
      </c>
      <c r="AV295" s="48">
        <v>10160.817027632562</v>
      </c>
      <c r="AW295" s="48">
        <v>10421.185742971888</v>
      </c>
      <c r="AX295">
        <v>1</v>
      </c>
      <c r="AY295">
        <v>40.310436248779297</v>
      </c>
      <c r="AZ295">
        <v>0</v>
      </c>
      <c r="BA295">
        <v>0</v>
      </c>
      <c r="BB295">
        <v>0</v>
      </c>
      <c r="BC295">
        <v>0</v>
      </c>
      <c r="BD295">
        <v>1</v>
      </c>
      <c r="BE295">
        <v>94.285713195800781</v>
      </c>
      <c r="BF295">
        <v>100</v>
      </c>
      <c r="BG295">
        <v>9.5785436630249023</v>
      </c>
      <c r="BH295">
        <v>10790.287109375</v>
      </c>
      <c r="BI295">
        <v>12814.1875</v>
      </c>
      <c r="BJ295">
        <v>3.6941967010498047</v>
      </c>
      <c r="BK295">
        <v>0.73969405889511108</v>
      </c>
      <c r="BL295">
        <v>27.079303741455078</v>
      </c>
      <c r="BM295">
        <v>-3.5242290496826172</v>
      </c>
      <c r="BN295">
        <v>286.57144165039063</v>
      </c>
      <c r="BO295">
        <v>-1.5820631265640259</v>
      </c>
      <c r="BP295">
        <v>22015.4375</v>
      </c>
      <c r="BQ295">
        <v>36.866767883300781</v>
      </c>
      <c r="BS295">
        <v>0.61422860622406006</v>
      </c>
      <c r="BT295">
        <v>0.10658140480518341</v>
      </c>
      <c r="BU295">
        <v>1.7692512273788452</v>
      </c>
      <c r="BV295">
        <v>96.02984619140625</v>
      </c>
      <c r="BW295">
        <v>414.70822143554688</v>
      </c>
      <c r="BX295">
        <v>0</v>
      </c>
      <c r="BY295">
        <v>2</v>
      </c>
      <c r="BZ295">
        <v>8508.62109375</v>
      </c>
      <c r="CA295">
        <v>7164.7509765625</v>
      </c>
      <c r="CB295">
        <v>1.1670663356781006</v>
      </c>
      <c r="CC295">
        <v>9.938715934753418</v>
      </c>
      <c r="CD295">
        <v>64.383560180664063</v>
      </c>
      <c r="CE295">
        <v>7.0777478218078613</v>
      </c>
      <c r="CF295">
        <v>14.155495643615723</v>
      </c>
      <c r="CG295">
        <v>0</v>
      </c>
      <c r="CH295">
        <v>1.6085790395736694</v>
      </c>
      <c r="CI295">
        <v>10016.669921875</v>
      </c>
      <c r="CJ295" s="48">
        <v>1997</v>
      </c>
      <c r="CK295" s="25">
        <f>ABS(J295-'PO_valitsin (FI)'!$D$8)</f>
        <v>1.7999992370605469</v>
      </c>
      <c r="CR295" s="67">
        <f>ABS(Q295-'PO_valitsin (FI)'!$E$8)</f>
        <v>11</v>
      </c>
      <c r="EN295" s="7">
        <f>ABS(BO295-'PO_valitsin (FI)'!$F$8)</f>
        <v>1.8438400506973267</v>
      </c>
      <c r="EO295" s="7">
        <f>ABS(BP295-'PO_valitsin (FI)'!$G$8)</f>
        <v>1058.958984375</v>
      </c>
      <c r="ES295" s="7">
        <f>ABS(BT295-'PO_valitsin (FI)'!$H$8)</f>
        <v>8.1582486629486084E-2</v>
      </c>
      <c r="FI295" s="7">
        <f>ABS(CJ295-'PO_valitsin (FI)'!$J$8)</f>
        <v>66</v>
      </c>
      <c r="FJ295" s="3">
        <f>IF($B295='PO_valitsin (FI)'!$C$8,100000,PO!CK295/PO!J$297*'PO_valitsin (FI)'!D$5)</f>
        <v>8.2384046397204438E-2</v>
      </c>
      <c r="FQ295" s="3">
        <f>IF($B295='PO_valitsin (FI)'!$C$8,100000,PO!CR295/PO!Q$297*'PO_valitsin (FI)'!E$5)</f>
        <v>5.2025814147742967E-2</v>
      </c>
      <c r="HM295" s="3">
        <f>IF($B295='PO_valitsin (FI)'!$C$8,100000,PO!EN295/PO!BO$297*'PO_valitsin (FI)'!F$5)</f>
        <v>0.15286256278237437</v>
      </c>
      <c r="HN295" s="3">
        <f>IF($B295='PO_valitsin (FI)'!$C$8,100000,PO!EO295/PO!BP$297*'PO_valitsin (FI)'!G$5)</f>
        <v>3.7455795102425568E-2</v>
      </c>
      <c r="HR295" s="3">
        <f>IF($B295='PO_valitsin (FI)'!$C$8,100000,PO!ES295/PO!BT$297*'PO_valitsin (FI)'!H$5)</f>
        <v>1.2181373582250828E-2</v>
      </c>
      <c r="IF295" s="3">
        <f>IF($B295='PO_valitsin (FI)'!$C$8,100000,PO!FG295/PO!CH$297*'PO_valitsin (FI)'!I$5)</f>
        <v>0</v>
      </c>
      <c r="IH295" s="3">
        <f>IF($B295='PO_valitsin (FI)'!$C$8,100000,PO!FI295/PO!CJ$297*'PO_valitsin (FI)'!J$5)</f>
        <v>6.4347651210049052E-3</v>
      </c>
      <c r="II295" s="49">
        <f t="shared" si="16"/>
        <v>0.34334438643300308</v>
      </c>
      <c r="IJ295" s="13">
        <f t="shared" si="17"/>
        <v>19</v>
      </c>
      <c r="IK295" s="14">
        <f t="shared" si="19"/>
        <v>2.9300000000000077E-8</v>
      </c>
      <c r="IL295" s="68" t="str">
        <f t="shared" si="18"/>
        <v>Äänekoski</v>
      </c>
    </row>
    <row r="297" spans="1:246" x14ac:dyDescent="0.2">
      <c r="H297" t="s">
        <v>792</v>
      </c>
      <c r="J297">
        <f>_xlfn.QUARTILE.INC(J3:J295,3)-_xlfn.QUARTILE.INC(J3:J295,1)</f>
        <v>6.5999984741210938</v>
      </c>
      <c r="K297">
        <f t="shared" ref="K297:BW297" si="20">_xlfn.QUARTILE.INC(K3:K295,3)-_xlfn.QUARTILE.INC(K3:K295,1)</f>
        <v>706.07003784179688</v>
      </c>
      <c r="L297">
        <f t="shared" si="20"/>
        <v>46.599990844726563</v>
      </c>
      <c r="M297">
        <f t="shared" si="20"/>
        <v>12259</v>
      </c>
      <c r="N297">
        <f t="shared" si="20"/>
        <v>21.100000381469727</v>
      </c>
      <c r="O297">
        <f t="shared" si="20"/>
        <v>1.3999999761581421</v>
      </c>
      <c r="P297">
        <f t="shared" si="20"/>
        <v>60</v>
      </c>
      <c r="Q297">
        <f t="shared" si="20"/>
        <v>29.20000000000001</v>
      </c>
      <c r="R297">
        <f t="shared" si="20"/>
        <v>4.3000000000000007</v>
      </c>
      <c r="S297">
        <f t="shared" si="20"/>
        <v>192</v>
      </c>
      <c r="T297">
        <v>0.5</v>
      </c>
      <c r="U297">
        <f t="shared" si="20"/>
        <v>628.29999999999973</v>
      </c>
      <c r="V297">
        <f t="shared" si="20"/>
        <v>1.17</v>
      </c>
      <c r="W297">
        <f t="shared" si="20"/>
        <v>758</v>
      </c>
      <c r="X297">
        <f t="shared" si="20"/>
        <v>748</v>
      </c>
      <c r="Y297">
        <f t="shared" si="20"/>
        <v>269</v>
      </c>
      <c r="Z297">
        <f t="shared" si="20"/>
        <v>634</v>
      </c>
      <c r="AA297">
        <f t="shared" si="20"/>
        <v>200.5</v>
      </c>
      <c r="AC297">
        <f t="shared" si="20"/>
        <v>3.2196378707885742</v>
      </c>
      <c r="AD297">
        <v>0.5</v>
      </c>
      <c r="AE297">
        <f t="shared" si="20"/>
        <v>0.7</v>
      </c>
      <c r="AF297">
        <f t="shared" si="20"/>
        <v>1.3</v>
      </c>
      <c r="AG297">
        <f t="shared" si="20"/>
        <v>2.4000000000000004</v>
      </c>
      <c r="AH297">
        <v>0.5</v>
      </c>
      <c r="AI297">
        <f t="shared" si="20"/>
        <v>1</v>
      </c>
      <c r="AJ297">
        <f t="shared" si="20"/>
        <v>0.19999999999999996</v>
      </c>
      <c r="AK297">
        <f t="shared" si="20"/>
        <v>0.14999999999999997</v>
      </c>
      <c r="AL297">
        <f t="shared" si="20"/>
        <v>0.21999999999999997</v>
      </c>
      <c r="AM297">
        <f t="shared" si="20"/>
        <v>15.299999999999997</v>
      </c>
      <c r="AN297">
        <f t="shared" si="20"/>
        <v>57.900000000000034</v>
      </c>
      <c r="AO297">
        <f t="shared" si="20"/>
        <v>4.5</v>
      </c>
      <c r="AP297">
        <f t="shared" si="20"/>
        <v>7.6999999999999993</v>
      </c>
      <c r="AQ297">
        <f t="shared" si="20"/>
        <v>52</v>
      </c>
      <c r="AR297">
        <f t="shared" si="20"/>
        <v>48</v>
      </c>
      <c r="AS297">
        <f t="shared" si="20"/>
        <v>428</v>
      </c>
      <c r="AT297">
        <f t="shared" si="20"/>
        <v>1.5</v>
      </c>
      <c r="AU297">
        <f t="shared" si="20"/>
        <v>3076</v>
      </c>
      <c r="AW297" s="51">
        <f>_xlfn.QUARTILE.INC(AW3:AW295,3)-_xlfn.QUARTILE.INC(AW3:AW295,1)</f>
        <v>2349.6498606705391</v>
      </c>
      <c r="AX297">
        <f t="shared" si="20"/>
        <v>1</v>
      </c>
      <c r="AY297">
        <f t="shared" si="20"/>
        <v>57.337730407714844</v>
      </c>
      <c r="AZ297">
        <v>0.5</v>
      </c>
      <c r="BA297">
        <v>0.5</v>
      </c>
      <c r="BB297">
        <v>0.5</v>
      </c>
      <c r="BC297">
        <v>0.5</v>
      </c>
      <c r="BD297">
        <v>0.5</v>
      </c>
      <c r="BE297">
        <f t="shared" si="20"/>
        <v>18.449821472167969</v>
      </c>
      <c r="BF297">
        <f t="shared" si="20"/>
        <v>16.71087646484375</v>
      </c>
      <c r="BG297">
        <f t="shared" si="20"/>
        <v>590.60781860351563</v>
      </c>
      <c r="BH297">
        <f t="shared" si="20"/>
        <v>2586.735107421875</v>
      </c>
      <c r="BI297">
        <f t="shared" si="20"/>
        <v>3506.87060546875</v>
      </c>
      <c r="BJ297">
        <f t="shared" si="20"/>
        <v>1.0854058265686035</v>
      </c>
      <c r="BK297">
        <f t="shared" si="20"/>
        <v>9.9581294059753418</v>
      </c>
      <c r="BL297">
        <f t="shared" si="20"/>
        <v>5.0167503356933594</v>
      </c>
      <c r="BM297">
        <f t="shared" si="20"/>
        <v>21.689610362052917</v>
      </c>
      <c r="BN297">
        <f t="shared" si="20"/>
        <v>120.38888549804688</v>
      </c>
      <c r="BO297">
        <f t="shared" si="20"/>
        <v>2.9269575685262677</v>
      </c>
      <c r="BP297">
        <f t="shared" si="20"/>
        <v>3060.869140625</v>
      </c>
      <c r="BQ297">
        <f t="shared" si="20"/>
        <v>19.914709091186523</v>
      </c>
      <c r="BS297">
        <f t="shared" si="20"/>
        <v>7.4037373065948486E-2</v>
      </c>
      <c r="BT297">
        <f t="shared" si="20"/>
        <v>0.53861343115568161</v>
      </c>
      <c r="BU297">
        <f t="shared" si="20"/>
        <v>2.071566104888916</v>
      </c>
      <c r="BV297">
        <f t="shared" si="20"/>
        <v>46.041557312011719</v>
      </c>
      <c r="BW297">
        <f t="shared" si="20"/>
        <v>165.839599609375</v>
      </c>
      <c r="BX297">
        <v>0.5</v>
      </c>
      <c r="BY297">
        <v>0.5</v>
      </c>
      <c r="BZ297">
        <f t="shared" ref="BZ297:CH297" si="21">_xlfn.QUARTILE.INC(BZ3:BZ295,3)-_xlfn.QUARTILE.INC(BZ3:BZ295,1)</f>
        <v>2006.0205078125</v>
      </c>
      <c r="CA297">
        <f t="shared" si="21"/>
        <v>2024.638671875</v>
      </c>
      <c r="CB297">
        <f t="shared" si="21"/>
        <v>0.39600366353988647</v>
      </c>
      <c r="CC297">
        <f t="shared" si="21"/>
        <v>2.9445962905883789</v>
      </c>
      <c r="CD297">
        <f t="shared" si="21"/>
        <v>42.300876617431641</v>
      </c>
      <c r="CE297">
        <f t="shared" si="21"/>
        <v>4.4310212135314941</v>
      </c>
      <c r="CF297">
        <f t="shared" si="21"/>
        <v>5.3892269134521484</v>
      </c>
      <c r="CG297">
        <f t="shared" si="21"/>
        <v>0.36587715148925781</v>
      </c>
      <c r="CH297">
        <f t="shared" si="21"/>
        <v>1.3573424816131592</v>
      </c>
      <c r="CI297">
        <f>_xlfn.QUARTILE.INC(CI3:CI295,3)-_xlfn.QUARTILE.INC(CI3:CI295,1)</f>
        <v>2686.1435546875</v>
      </c>
      <c r="CJ297">
        <f>_xlfn.QUARTILE.INC(CJ3:CJ295,3)-_xlfn.QUARTILE.INC(CJ3:CJ295,1)</f>
        <v>1317.75</v>
      </c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</row>
    <row r="298" spans="1:246" x14ac:dyDescent="0.2">
      <c r="H298" t="s">
        <v>788</v>
      </c>
      <c r="J298" s="21">
        <f>STDEV(J3:J295)</f>
        <v>4.5342429884380548</v>
      </c>
      <c r="K298" s="21">
        <f t="shared" ref="K298:BX298" si="22">STDEV(K3:K295)</f>
        <v>1583.403294791241</v>
      </c>
      <c r="L298" s="21">
        <f t="shared" si="22"/>
        <v>30.20257482921231</v>
      </c>
      <c r="M298" s="21">
        <f t="shared" si="22"/>
        <v>50651.408476267403</v>
      </c>
      <c r="N298" s="21">
        <f t="shared" si="22"/>
        <v>244.05676767717921</v>
      </c>
      <c r="O298" s="21">
        <f t="shared" si="22"/>
        <v>1.1712262836294878</v>
      </c>
      <c r="P298" s="21">
        <f t="shared" si="22"/>
        <v>317.01343722170532</v>
      </c>
      <c r="Q298" s="21">
        <f t="shared" si="22"/>
        <v>19.471367609282598</v>
      </c>
      <c r="R298" s="21">
        <f t="shared" si="22"/>
        <v>3.1168552376613623</v>
      </c>
      <c r="S298" s="21">
        <f t="shared" si="22"/>
        <v>206.69292662561091</v>
      </c>
      <c r="T298" s="21">
        <f t="shared" si="22"/>
        <v>0.31244243006109557</v>
      </c>
      <c r="U298" s="21">
        <f t="shared" si="22"/>
        <v>540.47459370555282</v>
      </c>
      <c r="V298" s="21">
        <f t="shared" si="22"/>
        <v>1.5305431391223825</v>
      </c>
      <c r="W298" s="21">
        <f t="shared" si="22"/>
        <v>773.1815354012283</v>
      </c>
      <c r="X298" s="21">
        <f t="shared" si="22"/>
        <v>592.50299456178846</v>
      </c>
      <c r="Y298" s="21">
        <f t="shared" si="22"/>
        <v>744.9440792156189</v>
      </c>
      <c r="Z298" s="21">
        <f t="shared" si="22"/>
        <v>479.34304914422887</v>
      </c>
      <c r="AA298" s="21">
        <f t="shared" si="22"/>
        <v>203.04440226849448</v>
      </c>
      <c r="AB298" s="21"/>
      <c r="AC298" s="21">
        <f t="shared" si="22"/>
        <v>2.7690737673462591</v>
      </c>
      <c r="AD298" s="21">
        <f t="shared" si="22"/>
        <v>0.37521823406580873</v>
      </c>
      <c r="AE298" s="21">
        <f t="shared" si="22"/>
        <v>0.63824016425644337</v>
      </c>
      <c r="AF298" s="21">
        <f t="shared" si="22"/>
        <v>1.0337385596900595</v>
      </c>
      <c r="AG298" s="21">
        <f t="shared" si="22"/>
        <v>2.718128010116017</v>
      </c>
      <c r="AH298" s="21">
        <f t="shared" si="22"/>
        <v>0.33653997073231823</v>
      </c>
      <c r="AI298" s="21">
        <f t="shared" si="22"/>
        <v>0.88188277347064714</v>
      </c>
      <c r="AJ298" s="21">
        <f t="shared" si="22"/>
        <v>0.16282690175318743</v>
      </c>
      <c r="AK298" s="21">
        <f t="shared" si="22"/>
        <v>8.449562689027218E-2</v>
      </c>
      <c r="AL298" s="21">
        <f t="shared" si="22"/>
        <v>0.18203179491684343</v>
      </c>
      <c r="AM298" s="21">
        <f t="shared" si="22"/>
        <v>12.891266781120885</v>
      </c>
      <c r="AN298" s="21">
        <f t="shared" si="22"/>
        <v>49.755732622904382</v>
      </c>
      <c r="AO298" s="21">
        <f t="shared" si="22"/>
        <v>3.6987075275494954</v>
      </c>
      <c r="AP298" s="21">
        <f t="shared" si="22"/>
        <v>6.5093506362568032</v>
      </c>
      <c r="AQ298" s="21">
        <f t="shared" si="22"/>
        <v>43.031896279774379</v>
      </c>
      <c r="AR298" s="21">
        <f t="shared" si="22"/>
        <v>60.786816430502228</v>
      </c>
      <c r="AS298" s="21">
        <f t="shared" si="22"/>
        <v>401.70282113233964</v>
      </c>
      <c r="AT298" s="21">
        <f t="shared" si="22"/>
        <v>1.0448317603466368</v>
      </c>
      <c r="AU298" s="21">
        <f t="shared" si="22"/>
        <v>3741.3434273288049</v>
      </c>
      <c r="AV298" s="21"/>
      <c r="AW298" s="21">
        <f t="shared" si="22"/>
        <v>2292.564371290101</v>
      </c>
      <c r="AX298" s="21">
        <f t="shared" si="22"/>
        <v>0.4954324074711115</v>
      </c>
      <c r="AY298" s="21">
        <f t="shared" si="22"/>
        <v>45.830647464914051</v>
      </c>
      <c r="AZ298" s="21">
        <f t="shared" si="22"/>
        <v>0.16324586430254401</v>
      </c>
      <c r="BA298" s="21">
        <f t="shared" si="22"/>
        <v>0.34392600921951699</v>
      </c>
      <c r="BB298" s="21">
        <f t="shared" si="22"/>
        <v>0.24667597076016518</v>
      </c>
      <c r="BC298" s="21">
        <f t="shared" si="22"/>
        <v>0.34027020749700754</v>
      </c>
      <c r="BD298" s="21">
        <f t="shared" si="22"/>
        <v>0.24667597076016509</v>
      </c>
      <c r="BE298" s="21">
        <f t="shared" si="22"/>
        <v>17.508528784369759</v>
      </c>
      <c r="BF298" s="21">
        <f t="shared" si="22"/>
        <v>13.065716851647064</v>
      </c>
      <c r="BG298" s="21">
        <f t="shared" si="22"/>
        <v>483.84780348830463</v>
      </c>
      <c r="BH298" s="21">
        <f t="shared" si="22"/>
        <v>2737.10889454075</v>
      </c>
      <c r="BI298" s="21">
        <f t="shared" si="22"/>
        <v>2994.6655549524448</v>
      </c>
      <c r="BJ298" s="21">
        <f t="shared" si="22"/>
        <v>0.86557633350814844</v>
      </c>
      <c r="BK298" s="21">
        <f t="shared" si="22"/>
        <v>14.282791966613802</v>
      </c>
      <c r="BL298" s="21">
        <f t="shared" si="22"/>
        <v>4.9741888994463235</v>
      </c>
      <c r="BM298" s="21">
        <f t="shared" si="22"/>
        <v>48.887353567217687</v>
      </c>
      <c r="BN298" s="21">
        <f t="shared" si="22"/>
        <v>125.68607775815872</v>
      </c>
      <c r="BO298" s="21">
        <f t="shared" si="22"/>
        <v>2.9548873345005853</v>
      </c>
      <c r="BP298" s="21">
        <f t="shared" si="22"/>
        <v>2646.8135858832447</v>
      </c>
      <c r="BQ298" s="21">
        <f t="shared" si="22"/>
        <v>13.210587655784481</v>
      </c>
      <c r="BR298" s="21" t="e">
        <f t="shared" si="22"/>
        <v>#DIV/0!</v>
      </c>
      <c r="BS298" s="21">
        <f t="shared" si="22"/>
        <v>5.8434491275041349E-2</v>
      </c>
      <c r="BT298" s="21">
        <f t="shared" si="22"/>
        <v>17.022787944601532</v>
      </c>
      <c r="BU298" s="21">
        <f t="shared" si="22"/>
        <v>2.6205929446745904</v>
      </c>
      <c r="BV298" s="21">
        <f t="shared" si="22"/>
        <v>43.404517263526735</v>
      </c>
      <c r="BW298" s="21">
        <f t="shared" si="22"/>
        <v>139.02989326690991</v>
      </c>
      <c r="BX298" s="21">
        <f t="shared" si="22"/>
        <v>0.24667597076016518</v>
      </c>
      <c r="BY298" s="21">
        <f t="shared" ref="BY298:CJ298" si="23">STDEV(BY3:BY295)</f>
        <v>2.2540087456986719</v>
      </c>
      <c r="BZ298" s="21">
        <f t="shared" si="23"/>
        <v>1604.8776410400485</v>
      </c>
      <c r="CA298" s="21">
        <f t="shared" si="23"/>
        <v>1908.1576787320842</v>
      </c>
      <c r="CB298" s="21">
        <f t="shared" si="23"/>
        <v>0.70245911970793573</v>
      </c>
      <c r="CC298" s="21">
        <f t="shared" si="23"/>
        <v>8.4702069644926876</v>
      </c>
      <c r="CD298" s="21">
        <f t="shared" si="23"/>
        <v>39.438994006622593</v>
      </c>
      <c r="CE298" s="21">
        <f t="shared" si="23"/>
        <v>3.2668162104348952</v>
      </c>
      <c r="CF298" s="21">
        <f t="shared" si="23"/>
        <v>4.6655348307858358</v>
      </c>
      <c r="CG298" s="21">
        <f t="shared" si="23"/>
        <v>0.67422137036916585</v>
      </c>
      <c r="CH298" s="21">
        <f t="shared" si="23"/>
        <v>1.2626746244434641</v>
      </c>
      <c r="CI298" s="21">
        <f t="shared" si="23"/>
        <v>2208.431861867331</v>
      </c>
      <c r="CJ298" s="21">
        <f t="shared" si="23"/>
        <v>4172.3465950315331</v>
      </c>
      <c r="CK298" s="26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9F81-2B10-4785-99D8-7DC798CA7402}">
  <dimension ref="A1:T891"/>
  <sheetViews>
    <sheetView zoomScale="115" zoomScaleNormal="115" workbookViewId="0">
      <selection activeCell="C9" sqref="C9"/>
    </sheetView>
  </sheetViews>
  <sheetFormatPr defaultRowHeight="12" x14ac:dyDescent="0.2"/>
  <cols>
    <col min="1" max="1" width="4.140625" style="17" customWidth="1"/>
    <col min="2" max="2" width="24.140625" style="18" customWidth="1"/>
    <col min="3" max="3" width="22.140625" customWidth="1"/>
    <col min="4" max="4" width="17.28515625" style="28" customWidth="1"/>
    <col min="5" max="5" width="14" style="28" customWidth="1"/>
    <col min="6" max="6" width="22.140625" style="36" customWidth="1"/>
    <col min="7" max="7" width="15" style="36" customWidth="1"/>
    <col min="8" max="8" width="16" style="36" customWidth="1"/>
    <col min="9" max="9" width="18.140625" hidden="1" customWidth="1"/>
    <col min="10" max="10" width="18.140625" customWidth="1"/>
    <col min="11" max="11" width="13.85546875" customWidth="1"/>
    <col min="12" max="12" width="16.140625" style="23" customWidth="1"/>
    <col min="13" max="13" width="13.140625" style="23" customWidth="1"/>
    <col min="14" max="14" width="12.85546875" style="23" customWidth="1"/>
    <col min="15" max="15" width="13.85546875" style="23" customWidth="1"/>
    <col min="16" max="16" width="14.42578125" style="23" customWidth="1"/>
    <col min="17" max="17" width="12.28515625" customWidth="1"/>
  </cols>
  <sheetData>
    <row r="1" spans="1:20" x14ac:dyDescent="0.2">
      <c r="A1" s="5" t="s">
        <v>790</v>
      </c>
      <c r="C1" s="18"/>
      <c r="D1" s="38"/>
      <c r="E1" s="46">
        <v>19.943999999999999</v>
      </c>
      <c r="F1" s="37"/>
      <c r="G1" s="37"/>
      <c r="H1" s="46">
        <v>9.5709999999999997</v>
      </c>
      <c r="I1" s="47">
        <v>6.5289999999999999</v>
      </c>
      <c r="J1" s="47"/>
      <c r="L1" s="6"/>
      <c r="M1" s="6"/>
      <c r="N1" s="4"/>
      <c r="O1" s="4"/>
      <c r="P1" s="45"/>
    </row>
    <row r="2" spans="1:20" s="18" customFormat="1" x14ac:dyDescent="0.2">
      <c r="A2" s="18" t="s">
        <v>814</v>
      </c>
      <c r="C2" s="41"/>
      <c r="D2" s="37"/>
      <c r="E2" s="37"/>
      <c r="F2" s="37"/>
      <c r="G2" s="42"/>
      <c r="H2" s="37"/>
      <c r="I2" s="37"/>
      <c r="J2" s="37"/>
      <c r="K2" s="6"/>
      <c r="L2" s="6"/>
      <c r="M2" s="6"/>
      <c r="N2" s="6"/>
      <c r="O2" s="6"/>
      <c r="P2" s="6"/>
    </row>
    <row r="3" spans="1:20" s="18" customFormat="1" x14ac:dyDescent="0.2">
      <c r="C3" s="41"/>
      <c r="D3" s="37"/>
      <c r="E3" s="37"/>
      <c r="F3" s="37"/>
      <c r="G3" s="37"/>
      <c r="H3" s="37"/>
      <c r="I3" s="6"/>
      <c r="J3" s="6"/>
      <c r="K3" s="6"/>
      <c r="L3" s="60"/>
      <c r="M3" s="6"/>
      <c r="N3" s="6"/>
      <c r="O3" s="6"/>
      <c r="P3" s="6"/>
    </row>
    <row r="4" spans="1:20" s="18" customFormat="1" ht="15.75" x14ac:dyDescent="0.25">
      <c r="C4" s="41"/>
      <c r="D4" s="44"/>
      <c r="E4" s="44"/>
      <c r="F4" s="44"/>
      <c r="G4" s="44"/>
      <c r="H4" s="44"/>
      <c r="I4" s="43"/>
      <c r="J4" s="43"/>
      <c r="K4" s="6"/>
      <c r="L4" s="62" t="s">
        <v>812</v>
      </c>
      <c r="M4" s="6"/>
      <c r="N4" s="6"/>
      <c r="O4" s="6"/>
      <c r="P4" s="6"/>
    </row>
    <row r="5" spans="1:20" s="4" customFormat="1" x14ac:dyDescent="0.2">
      <c r="A5" s="16"/>
      <c r="B5" s="6"/>
      <c r="C5" s="10" t="s">
        <v>785</v>
      </c>
      <c r="D5" s="19">
        <v>0.30207489498795881</v>
      </c>
      <c r="E5" s="19">
        <v>0.13810488846491772</v>
      </c>
      <c r="F5" s="19">
        <v>0.24265783515819644</v>
      </c>
      <c r="G5" s="19">
        <v>0.10826414342596331</v>
      </c>
      <c r="H5" s="19">
        <v>8.0422302535627252E-2</v>
      </c>
      <c r="I5" s="19"/>
      <c r="J5" s="20">
        <v>0.12847593542733657</v>
      </c>
      <c r="K5" s="6"/>
      <c r="L5" s="16"/>
      <c r="M5" s="6"/>
      <c r="N5" s="16"/>
      <c r="O5" s="16"/>
      <c r="P5" s="6"/>
    </row>
    <row r="6" spans="1:20" x14ac:dyDescent="0.2">
      <c r="E6" s="29"/>
      <c r="F6" s="29"/>
      <c r="G6" s="29"/>
      <c r="H6" s="28"/>
      <c r="I6" s="28"/>
      <c r="J6" s="28"/>
      <c r="M6" s="61"/>
      <c r="N6" s="4"/>
      <c r="O6" s="4"/>
      <c r="P6"/>
    </row>
    <row r="7" spans="1:20" x14ac:dyDescent="0.2">
      <c r="C7" t="s">
        <v>809</v>
      </c>
      <c r="D7" s="30" t="s">
        <v>9</v>
      </c>
      <c r="E7" s="30" t="s">
        <v>16</v>
      </c>
      <c r="F7" s="30" t="s">
        <v>808</v>
      </c>
      <c r="G7" s="30" t="s">
        <v>789</v>
      </c>
      <c r="H7" s="30" t="s">
        <v>791</v>
      </c>
      <c r="I7" s="2" t="s">
        <v>81</v>
      </c>
      <c r="J7" s="2" t="s">
        <v>793</v>
      </c>
      <c r="K7" s="2"/>
      <c r="L7" s="52" t="s">
        <v>807</v>
      </c>
      <c r="M7" s="2" t="s">
        <v>795</v>
      </c>
      <c r="N7" s="2" t="s">
        <v>805</v>
      </c>
      <c r="O7" s="2" t="s">
        <v>806</v>
      </c>
      <c r="P7" s="2" t="s">
        <v>811</v>
      </c>
      <c r="Q7" s="2" t="s">
        <v>804</v>
      </c>
      <c r="R7" s="58">
        <f>L8</f>
        <v>8515.1199165797698</v>
      </c>
      <c r="S7" s="59">
        <f>_xlfn.XLOOKUP(C8,PO!$B$3:$B$295,PO!$AV$3:$AV$295)</f>
        <v>8181.9611955951759</v>
      </c>
      <c r="T7" s="39" t="str">
        <f>C8</f>
        <v>Akaa</v>
      </c>
    </row>
    <row r="8" spans="1:20" x14ac:dyDescent="0.2">
      <c r="C8" s="64" t="str">
        <f>'PO_valitsin (SV)'!C8</f>
        <v>Akaa</v>
      </c>
      <c r="D8" s="32">
        <f>VLOOKUP($C8,PO!$B$2:$CJ$295,9,FALSE)</f>
        <v>44.200000762939453</v>
      </c>
      <c r="E8" s="32">
        <f>VLOOKUP($C8,PO!$B$2:$CJ$295,16,FALSE)</f>
        <v>87.800000000000011</v>
      </c>
      <c r="F8" s="35">
        <f>VLOOKUP($C8,PO!$B$2:$CJ$295,66,FALSE)</f>
        <v>0.26177692413330078</v>
      </c>
      <c r="G8" s="31">
        <f>VLOOKUP($C8,PO!$B$2:$CJ$295,67,FALSE)</f>
        <v>23074.396484375</v>
      </c>
      <c r="H8" s="35">
        <f>VLOOKUP($C8,PO!$B$2:$CJ$295,71,FALSE)</f>
        <v>0.18816389143466949</v>
      </c>
      <c r="I8" s="32">
        <f>VLOOKUP($C$8,PO!$B$2:$CJ$295,9,FALSE)</f>
        <v>44.200000762939453</v>
      </c>
      <c r="J8" s="22">
        <f>VLOOKUP($C8,PO!$B$2:$CJ$295,87,FALSE)</f>
        <v>1931</v>
      </c>
      <c r="K8" s="9"/>
      <c r="L8" s="22">
        <f>VLOOKUP($C8,PO!$B$2:$CJ$295,48,FALSE)</f>
        <v>8515.1199165797698</v>
      </c>
      <c r="M8" s="53">
        <f>VLOOKUP($C8,PO!$B$2:$CJ$295,28,FALSE)</f>
        <v>19.375</v>
      </c>
      <c r="N8" s="22">
        <f>VLOOKUP($C8,PO!$B$2:$CJ$295,25,FALSE)</f>
        <v>323</v>
      </c>
      <c r="O8" s="22">
        <f>VLOOKUP($C8,PO!$B$2:$CJ$295,27,FALSE)</f>
        <v>1378</v>
      </c>
      <c r="P8" s="22">
        <f>VLOOKUP($C8,PO!$B$2:$CJ$295,65,FALSE)</f>
        <v>266.5</v>
      </c>
      <c r="Q8" s="22">
        <f>VLOOKUP($C8,PO!$B$2:$CJ$295,26,FALSE)</f>
        <v>410</v>
      </c>
      <c r="R8" s="58">
        <f>L11</f>
        <v>9096.5267804590931</v>
      </c>
      <c r="S8" s="59">
        <f>_xlfn.XLOOKUP(C11,PO!$B$3:$B$295,PO!$AV$3:$AV$295)</f>
        <v>7881.1127379209374</v>
      </c>
      <c r="T8" s="39" t="str">
        <f t="shared" ref="T8:T17" si="0">C11</f>
        <v>Lapua</v>
      </c>
    </row>
    <row r="9" spans="1:20" ht="11.45" customHeight="1" x14ac:dyDescent="0.2">
      <c r="B9" s="27"/>
      <c r="D9" s="70"/>
      <c r="E9" s="70"/>
      <c r="F9" s="70"/>
      <c r="G9" s="70"/>
      <c r="H9" s="70"/>
      <c r="I9" s="70"/>
      <c r="J9" s="70"/>
      <c r="M9" s="53"/>
      <c r="N9" s="22"/>
      <c r="O9" s="22"/>
      <c r="P9" s="22"/>
      <c r="Q9" s="22"/>
      <c r="R9" s="58">
        <f t="shared" ref="R9:R15" si="1">L12</f>
        <v>8796.3658844309866</v>
      </c>
      <c r="S9" s="59">
        <f>_xlfn.XLOOKUP(C12,PO!$B$3:$B$295,PO!$AV$3:$AV$295)</f>
        <v>8650.6142506142514</v>
      </c>
      <c r="T9" s="39" t="str">
        <f t="shared" si="0"/>
        <v>Kemi</v>
      </c>
    </row>
    <row r="10" spans="1:20" x14ac:dyDescent="0.2">
      <c r="B10" s="27" t="s">
        <v>813</v>
      </c>
      <c r="D10" s="69"/>
      <c r="E10" s="69"/>
      <c r="F10" s="69"/>
      <c r="G10" s="69"/>
      <c r="H10" s="69"/>
      <c r="I10" s="69"/>
      <c r="J10" s="69"/>
      <c r="M10" s="53"/>
      <c r="N10" s="22"/>
      <c r="O10" s="22"/>
      <c r="P10" s="22"/>
      <c r="Q10" s="22"/>
      <c r="R10" s="58">
        <f t="shared" si="1"/>
        <v>9002.1363247863246</v>
      </c>
      <c r="S10" s="59">
        <f>_xlfn.XLOOKUP(C13,PO!$B$3:$B$295,PO!$AV$3:$AV$295)</f>
        <v>8969.3769799366419</v>
      </c>
      <c r="T10" s="39" t="str">
        <f t="shared" si="0"/>
        <v>Tornio</v>
      </c>
    </row>
    <row r="11" spans="1:20" x14ac:dyDescent="0.2">
      <c r="A11" s="17">
        <v>1</v>
      </c>
      <c r="B11" s="27" t="str">
        <f>IF(K11&lt;0,"*",IF(K11&lt;0.25,"**",IF(K11&lt;0.5,"***",IF(K11&lt;0.75,"****","*****"))))</f>
        <v>*****</v>
      </c>
      <c r="C11" t="str">
        <f>VLOOKUP(A11,PO!$IJ$3:$IL$295,3,FALSE)</f>
        <v>Lapua</v>
      </c>
      <c r="D11" s="32">
        <f>VLOOKUP($C11,PO!$B$2:$CJ$295,9,FALSE)</f>
        <v>43.700000762939453</v>
      </c>
      <c r="E11" s="32">
        <f>VLOOKUP($C11,PO!$B$2:$CJ$295,16,FALSE)</f>
        <v>78.300000000000011</v>
      </c>
      <c r="F11" s="35">
        <f>VLOOKUP($C11,PO!$B$2:$CJ$295,66,FALSE)</f>
        <v>0.29545675218105316</v>
      </c>
      <c r="G11" s="31">
        <f>VLOOKUP($C11,PO!$B$2:$CJ$295,67,FALSE)</f>
        <v>21679.8671875</v>
      </c>
      <c r="H11" s="35">
        <f>VLOOKUP($C11,PO!$B$2:$CJ$295,71,FALSE)</f>
        <v>0.14707942306995392</v>
      </c>
      <c r="I11" s="50">
        <f>VLOOKUP($C$8,PO!$B$2:$CJ$295,9,FALSE)</f>
        <v>44.200000762939453</v>
      </c>
      <c r="J11" s="22">
        <f>VLOOKUP($C11,PO!$B$2:$CJ$295,87,FALSE)</f>
        <v>1708</v>
      </c>
      <c r="K11" s="72">
        <f>1-VLOOKUP(C11,PO!$B$3:$II$295,242,FALSE)/SUM($D$5:$J$5)</f>
        <v>0.8521907034886107</v>
      </c>
      <c r="L11" s="22">
        <f>VLOOKUP($C11,PO!$B$2:$CJ$295,48,FALSE)</f>
        <v>9096.5267804590931</v>
      </c>
      <c r="M11" s="53">
        <f>VLOOKUP($C11,PO!$B$2:$CJ$295,28,FALSE)</f>
        <v>16.862943649291992</v>
      </c>
      <c r="N11" s="22">
        <f>VLOOKUP($C11,PO!$B$2:$CJ$295,25,FALSE)</f>
        <v>275</v>
      </c>
      <c r="O11" s="22">
        <f>VLOOKUP($C11,PO!$B$2:$CJ$295,27,FALSE)</f>
        <v>2336</v>
      </c>
      <c r="P11" s="22">
        <f>VLOOKUP($C11,PO!$B$2:$CJ$295,65,FALSE)</f>
        <v>144.41667175292969</v>
      </c>
      <c r="Q11" s="22">
        <f>VLOOKUP($C11,PO!$B$2:$CJ$295,26,FALSE)</f>
        <v>468</v>
      </c>
      <c r="R11" s="58">
        <f t="shared" si="1"/>
        <v>9280.7745504840932</v>
      </c>
      <c r="S11" s="59">
        <f>_xlfn.XLOOKUP(C14,PO!$B$3:$B$295,PO!$AV$3:$AV$295)</f>
        <v>9173.7931034482754</v>
      </c>
      <c r="T11" s="39" t="str">
        <f t="shared" si="0"/>
        <v>Ulvila</v>
      </c>
    </row>
    <row r="12" spans="1:20" x14ac:dyDescent="0.2">
      <c r="A12" s="17">
        <v>2</v>
      </c>
      <c r="B12" s="27" t="str">
        <f t="shared" ref="B12:B75" si="2">IF(K12&lt;0,"*",IF(K12&lt;0.25,"**",IF(K12&lt;0.5,"***",IF(K12&lt;0.75,"****","*****"))))</f>
        <v>*****</v>
      </c>
      <c r="C12" t="str">
        <f>VLOOKUP(A12,PO!$IJ$3:$IL$295,3,FALSE)</f>
        <v>Kemi</v>
      </c>
      <c r="D12" s="32">
        <f>VLOOKUP($C12,PO!$B$2:$CJ$295,9,FALSE)</f>
        <v>46.400001525878906</v>
      </c>
      <c r="E12" s="32">
        <f>VLOOKUP($C12,PO!$B$2:$CJ$295,16,FALSE)</f>
        <v>99.5</v>
      </c>
      <c r="F12" s="35">
        <f>VLOOKUP($C12,PO!$B$2:$CJ$295,66,FALSE)</f>
        <v>0.23764773607254028</v>
      </c>
      <c r="G12" s="31">
        <f>VLOOKUP($C12,PO!$B$2:$CJ$295,67,FALSE)</f>
        <v>23244.4296875</v>
      </c>
      <c r="H12" s="35">
        <f>VLOOKUP($C12,PO!$B$2:$CJ$295,71,FALSE)</f>
        <v>0.13039068877696991</v>
      </c>
      <c r="I12" s="50">
        <f>VLOOKUP($C$8,PO!$B$2:$CJ$295,9,FALSE)</f>
        <v>44.200000762939453</v>
      </c>
      <c r="J12" s="22">
        <f>VLOOKUP($C12,PO!$B$2:$CJ$295,87,FALSE)</f>
        <v>2013</v>
      </c>
      <c r="K12" s="72">
        <f>1-VLOOKUP(C12,PO!$B$3:$II$295,242,FALSE)/SUM($D$5:$J$5)</f>
        <v>0.81933616379981844</v>
      </c>
      <c r="L12" s="22">
        <f>VLOOKUP($C12,PO!$B$2:$CJ$295,48,FALSE)</f>
        <v>8796.3658844309866</v>
      </c>
      <c r="M12" s="53">
        <f>VLOOKUP($C12,PO!$B$2:$CJ$295,28,FALSE)</f>
        <v>17.74615478515625</v>
      </c>
      <c r="N12" s="22">
        <f>VLOOKUP($C12,PO!$B$2:$CJ$295,25,FALSE)</f>
        <v>91</v>
      </c>
      <c r="O12" s="22">
        <f>VLOOKUP($C12,PO!$B$2:$CJ$295,27,FALSE)</f>
        <v>1696</v>
      </c>
      <c r="P12" s="22">
        <f>VLOOKUP($C12,PO!$B$2:$CJ$295,65,FALSE)</f>
        <v>391</v>
      </c>
      <c r="Q12" s="22">
        <f>VLOOKUP($C12,PO!$B$2:$CJ$295,26,FALSE)</f>
        <v>686</v>
      </c>
      <c r="R12" s="58">
        <f t="shared" si="1"/>
        <v>9808.8670082423705</v>
      </c>
      <c r="S12" s="59">
        <f>_xlfn.XLOOKUP(C15,PO!$B$3:$B$295,PO!$AV$3:$AV$295)</f>
        <v>9168.2952930728243</v>
      </c>
      <c r="T12" s="39" t="str">
        <f t="shared" si="0"/>
        <v>Valkeakoski</v>
      </c>
    </row>
    <row r="13" spans="1:20" x14ac:dyDescent="0.2">
      <c r="A13" s="17">
        <v>3</v>
      </c>
      <c r="B13" s="27" t="str">
        <f t="shared" si="2"/>
        <v>*****</v>
      </c>
      <c r="C13" t="str">
        <f>VLOOKUP(A13,PO!$IJ$3:$IL$295,3,FALSE)</f>
        <v>Tornio</v>
      </c>
      <c r="D13" s="32">
        <f>VLOOKUP($C13,PO!$B$2:$CJ$295,9,FALSE)</f>
        <v>43.299999237060547</v>
      </c>
      <c r="E13" s="32">
        <f>VLOOKUP($C13,PO!$B$2:$CJ$295,16,FALSE)</f>
        <v>87.800000000000011</v>
      </c>
      <c r="F13" s="35">
        <f>VLOOKUP($C13,PO!$B$2:$CJ$295,66,FALSE)</f>
        <v>-0.21489971876144409</v>
      </c>
      <c r="G13" s="31">
        <f>VLOOKUP($C13,PO!$B$2:$CJ$295,67,FALSE)</f>
        <v>23464.31640625</v>
      </c>
      <c r="H13" s="35">
        <f>VLOOKUP($C13,PO!$B$2:$CJ$295,71,FALSE)</f>
        <v>0.49995371699333191</v>
      </c>
      <c r="I13" s="50">
        <f>VLOOKUP($C$8,PO!$B$2:$CJ$295,9,FALSE)</f>
        <v>44.200000762939453</v>
      </c>
      <c r="J13" s="22">
        <f>VLOOKUP($C13,PO!$B$2:$CJ$295,87,FALSE)</f>
        <v>2344</v>
      </c>
      <c r="K13" s="72">
        <f>1-VLOOKUP(C13,PO!$B$3:$II$295,242,FALSE)/SUM($D$5:$J$5)</f>
        <v>0.81867713636348105</v>
      </c>
      <c r="L13" s="22">
        <f>VLOOKUP($C13,PO!$B$2:$CJ$295,48,FALSE)</f>
        <v>9002.1363247863246</v>
      </c>
      <c r="M13" s="53">
        <f>VLOOKUP($C13,PO!$B$2:$CJ$295,28,FALSE)</f>
        <v>17.595165252685547</v>
      </c>
      <c r="N13" s="22">
        <f>VLOOKUP($C13,PO!$B$2:$CJ$295,25,FALSE)</f>
        <v>532</v>
      </c>
      <c r="O13" s="22">
        <f>VLOOKUP($C13,PO!$B$2:$CJ$295,27,FALSE)</f>
        <v>1586</v>
      </c>
      <c r="P13" s="22">
        <f>VLOOKUP($C13,PO!$B$2:$CJ$295,65,FALSE)</f>
        <v>194.66667175292969</v>
      </c>
      <c r="Q13" s="22">
        <f>VLOOKUP($C13,PO!$B$2:$CJ$295,26,FALSE)</f>
        <v>511</v>
      </c>
      <c r="R13" s="58">
        <f t="shared" si="1"/>
        <v>9257.4791564492407</v>
      </c>
      <c r="S13" s="59">
        <f>_xlfn.XLOOKUP(C16,PO!$B$3:$B$295,PO!$AV$3:$AV$295)</f>
        <v>8573.5270115880521</v>
      </c>
      <c r="T13" s="39" t="str">
        <f t="shared" si="0"/>
        <v>Raahe</v>
      </c>
    </row>
    <row r="14" spans="1:20" x14ac:dyDescent="0.2">
      <c r="A14" s="17">
        <v>4</v>
      </c>
      <c r="B14" s="27" t="str">
        <f t="shared" si="2"/>
        <v>*****</v>
      </c>
      <c r="C14" t="str">
        <f>VLOOKUP(A14,PO!$IJ$3:$IL$295,3,FALSE)</f>
        <v>Ulvila</v>
      </c>
      <c r="D14" s="32">
        <f>VLOOKUP($C14,PO!$B$2:$CJ$295,9,FALSE)</f>
        <v>45.099998474121094</v>
      </c>
      <c r="E14" s="32">
        <f>VLOOKUP($C14,PO!$B$2:$CJ$295,16,FALSE)</f>
        <v>85.2</v>
      </c>
      <c r="F14" s="35">
        <f>VLOOKUP($C14,PO!$B$2:$CJ$295,66,FALSE)</f>
        <v>-0.37570922374725341</v>
      </c>
      <c r="G14" s="31">
        <f>VLOOKUP($C14,PO!$B$2:$CJ$295,67,FALSE)</f>
        <v>23621.09375</v>
      </c>
      <c r="H14" s="35">
        <f>VLOOKUP($C14,PO!$B$2:$CJ$295,71,FALSE)</f>
        <v>0.31077617406845093</v>
      </c>
      <c r="I14" s="50">
        <f>VLOOKUP($C$8,PO!$B$2:$CJ$295,9,FALSE)</f>
        <v>44.200000762939453</v>
      </c>
      <c r="J14" s="22">
        <f>VLOOKUP($C14,PO!$B$2:$CJ$295,87,FALSE)</f>
        <v>1448</v>
      </c>
      <c r="K14" s="72">
        <f>1-VLOOKUP(C14,PO!$B$3:$II$295,242,FALSE)/SUM($D$5:$J$5)</f>
        <v>0.80892522485966789</v>
      </c>
      <c r="L14" s="22">
        <f>VLOOKUP($C14,PO!$B$2:$CJ$295,48,FALSE)</f>
        <v>9280.7745504840932</v>
      </c>
      <c r="M14" s="53">
        <f>VLOOKUP($C14,PO!$B$2:$CJ$295,28,FALSE)</f>
        <v>18.168478012084961</v>
      </c>
      <c r="N14" s="22">
        <f>VLOOKUP($C14,PO!$B$2:$CJ$295,25,FALSE)</f>
        <v>384</v>
      </c>
      <c r="O14" s="22">
        <f>VLOOKUP($C14,PO!$B$2:$CJ$295,27,FALSE)</f>
        <v>915</v>
      </c>
      <c r="P14" s="22">
        <f>VLOOKUP($C14,PO!$B$2:$CJ$295,65,FALSE)</f>
        <v>207.71427917480469</v>
      </c>
      <c r="Q14" s="22">
        <f>VLOOKUP($C14,PO!$B$2:$CJ$295,26,FALSE)</f>
        <v>705</v>
      </c>
      <c r="R14" s="58">
        <f t="shared" si="1"/>
        <v>9373.9130434782601</v>
      </c>
      <c r="S14" s="59">
        <f>_xlfn.XLOOKUP(C17,PO!$B$3:$B$295,PO!$AV$3:$AV$295)</f>
        <v>9134.584986595175</v>
      </c>
      <c r="T14" s="39" t="str">
        <f t="shared" si="0"/>
        <v>Orimattila</v>
      </c>
    </row>
    <row r="15" spans="1:20" x14ac:dyDescent="0.2">
      <c r="A15" s="17">
        <v>5</v>
      </c>
      <c r="B15" s="27" t="str">
        <f t="shared" si="2"/>
        <v>*****</v>
      </c>
      <c r="C15" t="str">
        <f>VLOOKUP(A15,PO!$IJ$3:$IL$295,3,FALSE)</f>
        <v>Valkeakoski</v>
      </c>
      <c r="D15" s="32">
        <f>VLOOKUP($C15,PO!$B$2:$CJ$295,9,FALSE)</f>
        <v>45.5</v>
      </c>
      <c r="E15" s="32">
        <f>VLOOKUP($C15,PO!$B$2:$CJ$295,16,FALSE)</f>
        <v>88.300000000000011</v>
      </c>
      <c r="F15" s="35">
        <f>VLOOKUP($C15,PO!$B$2:$CJ$295,66,FALSE)</f>
        <v>1.1029733896255494</v>
      </c>
      <c r="G15" s="31">
        <f>VLOOKUP($C15,PO!$B$2:$CJ$295,67,FALSE)</f>
        <v>23939.84765625</v>
      </c>
      <c r="H15" s="35">
        <f>VLOOKUP($C15,PO!$B$2:$CJ$295,71,FALSE)</f>
        <v>0.1954987645149231</v>
      </c>
      <c r="I15" s="50">
        <f>VLOOKUP($C$8,PO!$B$2:$CJ$295,9,FALSE)</f>
        <v>44.200000762939453</v>
      </c>
      <c r="J15" s="22">
        <f>VLOOKUP($C15,PO!$B$2:$CJ$295,87,FALSE)</f>
        <v>2264</v>
      </c>
      <c r="K15" s="72">
        <f>1-VLOOKUP(C15,PO!$B$3:$II$295,242,FALSE)/SUM($D$5:$J$5)</f>
        <v>0.8042237862920989</v>
      </c>
      <c r="L15" s="22">
        <f>VLOOKUP($C15,PO!$B$2:$CJ$295,48,FALSE)</f>
        <v>9808.8670082423705</v>
      </c>
      <c r="M15" s="53">
        <f>VLOOKUP($C15,PO!$B$2:$CJ$295,28,FALSE)</f>
        <v>18.602409362792969</v>
      </c>
      <c r="N15" s="22">
        <f>VLOOKUP($C15,PO!$B$2:$CJ$295,25,FALSE)</f>
        <v>173</v>
      </c>
      <c r="O15" s="22">
        <f>VLOOKUP($C15,PO!$B$2:$CJ$295,27,FALSE)</f>
        <v>2698</v>
      </c>
      <c r="P15" s="22">
        <f>VLOOKUP($C15,PO!$B$2:$CJ$295,65,FALSE)</f>
        <v>283.25</v>
      </c>
      <c r="Q15" s="22">
        <f>VLOOKUP($C15,PO!$B$2:$CJ$295,26,FALSE)</f>
        <v>627</v>
      </c>
      <c r="R15" s="58">
        <f t="shared" si="1"/>
        <v>9435.8610914245219</v>
      </c>
      <c r="S15" s="59">
        <f>_xlfn.XLOOKUP(C18,PO!$B$3:$B$295,PO!$AV$3:$AV$295)</f>
        <v>9546.9639468690693</v>
      </c>
      <c r="T15" s="39" t="str">
        <f t="shared" si="0"/>
        <v>Iisalmi</v>
      </c>
    </row>
    <row r="16" spans="1:20" x14ac:dyDescent="0.2">
      <c r="A16" s="17">
        <v>6</v>
      </c>
      <c r="B16" s="27" t="str">
        <f t="shared" si="2"/>
        <v>*****</v>
      </c>
      <c r="C16" t="str">
        <f>VLOOKUP(A16,PO!$IJ$3:$IL$295,3,FALSE)</f>
        <v>Raahe</v>
      </c>
      <c r="D16" s="32">
        <f>VLOOKUP($C16,PO!$B$2:$CJ$295,9,FALSE)</f>
        <v>43.400001525878906</v>
      </c>
      <c r="E16" s="32">
        <f>VLOOKUP($C16,PO!$B$2:$CJ$295,16,FALSE)</f>
        <v>87.300000000000011</v>
      </c>
      <c r="F16" s="35">
        <f>VLOOKUP($C16,PO!$B$2:$CJ$295,66,FALSE)</f>
        <v>0.51865835189819331</v>
      </c>
      <c r="G16" s="31">
        <f>VLOOKUP($C16,PO!$B$2:$CJ$295,67,FALSE)</f>
        <v>22485.37109375</v>
      </c>
      <c r="H16" s="35">
        <f>VLOOKUP($C16,PO!$B$2:$CJ$295,71,FALSE)</f>
        <v>6.4832448959350586E-2</v>
      </c>
      <c r="I16" s="50">
        <f>VLOOKUP($C$8,PO!$B$2:$CJ$295,9,FALSE)</f>
        <v>44.200000762939453</v>
      </c>
      <c r="J16" s="22">
        <f>VLOOKUP($C16,PO!$B$2:$CJ$295,87,FALSE)</f>
        <v>3077</v>
      </c>
      <c r="K16" s="72">
        <f>1-VLOOKUP(C16,PO!$B$3:$II$295,242,FALSE)/SUM($D$5:$J$5)</f>
        <v>0.78874340063965975</v>
      </c>
      <c r="L16" s="22">
        <f>VLOOKUP($C16,PO!$B$2:$CJ$295,48,FALSE)</f>
        <v>9257.4791564492407</v>
      </c>
      <c r="M16" s="53">
        <f>VLOOKUP($C16,PO!$B$2:$CJ$295,28,FALSE)</f>
        <v>16.434579849243164</v>
      </c>
      <c r="N16" s="22">
        <f>VLOOKUP($C16,PO!$B$2:$CJ$295,25,FALSE)</f>
        <v>291</v>
      </c>
      <c r="O16" s="22">
        <f>VLOOKUP($C16,PO!$B$2:$CJ$295,27,FALSE)</f>
        <v>1029</v>
      </c>
      <c r="P16" s="22">
        <f>VLOOKUP($C16,PO!$B$2:$CJ$295,65,FALSE)</f>
        <v>210.33332824707031</v>
      </c>
      <c r="Q16" s="22">
        <f>VLOOKUP($C16,PO!$B$2:$CJ$295,26,FALSE)</f>
        <v>0</v>
      </c>
      <c r="R16" s="58">
        <f>L19</f>
        <v>9751.519243754221</v>
      </c>
      <c r="S16" s="59">
        <f>_xlfn.XLOOKUP(C19,PO!$B$3:$B$295,PO!$AV$3:$AV$295)</f>
        <v>10313.341644204851</v>
      </c>
      <c r="T16" s="39" t="str">
        <f t="shared" si="0"/>
        <v>Kalajoki</v>
      </c>
    </row>
    <row r="17" spans="1:20" x14ac:dyDescent="0.2">
      <c r="A17" s="17">
        <v>7</v>
      </c>
      <c r="B17" s="27" t="str">
        <f t="shared" si="2"/>
        <v>*****</v>
      </c>
      <c r="C17" t="str">
        <f>VLOOKUP(A17,PO!$IJ$3:$IL$295,3,FALSE)</f>
        <v>Orimattila</v>
      </c>
      <c r="D17" s="32">
        <f>VLOOKUP($C17,PO!$B$2:$CJ$295,9,FALSE)</f>
        <v>45</v>
      </c>
      <c r="E17" s="32">
        <f>VLOOKUP($C17,PO!$B$2:$CJ$295,16,FALSE)</f>
        <v>67.5</v>
      </c>
      <c r="F17" s="35">
        <f>VLOOKUP($C17,PO!$B$2:$CJ$295,66,FALSE)</f>
        <v>0.39629890620708463</v>
      </c>
      <c r="G17" s="31">
        <f>VLOOKUP($C17,PO!$B$2:$CJ$295,67,FALSE)</f>
        <v>22563.671875</v>
      </c>
      <c r="H17" s="35">
        <f>VLOOKUP($C17,PO!$B$2:$CJ$295,71,FALSE)</f>
        <v>0.60613632202148438</v>
      </c>
      <c r="I17" s="50">
        <f>VLOOKUP($C$8,PO!$B$2:$CJ$295,9,FALSE)</f>
        <v>44.200000762939453</v>
      </c>
      <c r="J17" s="22">
        <f>VLOOKUP($C17,PO!$B$2:$CJ$295,87,FALSE)</f>
        <v>1878</v>
      </c>
      <c r="K17" s="72">
        <f>1-VLOOKUP(C17,PO!$B$3:$II$295,242,FALSE)/SUM($D$5:$J$5)</f>
        <v>0.77058032029011891</v>
      </c>
      <c r="L17" s="22">
        <f>VLOOKUP($C17,PO!$B$2:$CJ$295,48,FALSE)</f>
        <v>9373.9130434782601</v>
      </c>
      <c r="M17" s="53">
        <f>VLOOKUP($C17,PO!$B$2:$CJ$295,28,FALSE)</f>
        <v>16.584033966064453</v>
      </c>
      <c r="N17" s="22">
        <f>VLOOKUP($C17,PO!$B$2:$CJ$295,25,FALSE)</f>
        <v>799</v>
      </c>
      <c r="O17" s="22">
        <f>VLOOKUP($C17,PO!$B$2:$CJ$295,27,FALSE)</f>
        <v>2060</v>
      </c>
      <c r="P17" s="22">
        <f>VLOOKUP($C17,PO!$B$2:$CJ$295,65,FALSE)</f>
        <v>187.69999694824219</v>
      </c>
      <c r="Q17" s="22">
        <f>VLOOKUP($C17,PO!$B$2:$CJ$295,26,FALSE)</f>
        <v>620</v>
      </c>
      <c r="R17" s="58">
        <f>L20</f>
        <v>9210.8271195435846</v>
      </c>
      <c r="S17" s="59">
        <f>_xlfn.XLOOKUP(C20,PO!$B$3:$B$295,PO!$AV$3:$AV$295)</f>
        <v>9193.0478609625661</v>
      </c>
      <c r="T17" s="39" t="str">
        <f t="shared" si="0"/>
        <v>Kajaani</v>
      </c>
    </row>
    <row r="18" spans="1:20" x14ac:dyDescent="0.2">
      <c r="A18" s="17">
        <v>8</v>
      </c>
      <c r="B18" s="27" t="str">
        <f t="shared" si="2"/>
        <v>*****</v>
      </c>
      <c r="C18" t="str">
        <f>VLOOKUP(A18,PO!$IJ$3:$IL$295,3,FALSE)</f>
        <v>Iisalmi</v>
      </c>
      <c r="D18" s="32">
        <f>VLOOKUP($C18,PO!$B$2:$CJ$295,9,FALSE)</f>
        <v>45.599998474121094</v>
      </c>
      <c r="E18" s="32">
        <f>VLOOKUP($C18,PO!$B$2:$CJ$295,16,FALSE)</f>
        <v>75.3</v>
      </c>
      <c r="F18" s="35">
        <f>VLOOKUP($C18,PO!$B$2:$CJ$295,66,FALSE)</f>
        <v>0.72502766251564021</v>
      </c>
      <c r="G18" s="31">
        <f>VLOOKUP($C18,PO!$B$2:$CJ$295,67,FALSE)</f>
        <v>21991.015625</v>
      </c>
      <c r="H18" s="35">
        <f>VLOOKUP($C18,PO!$B$2:$CJ$295,71,FALSE)</f>
        <v>3.2759267836809158E-2</v>
      </c>
      <c r="I18" s="50">
        <f>VLOOKUP($C$8,PO!$B$2:$CJ$295,9,FALSE)</f>
        <v>44.200000762939453</v>
      </c>
      <c r="J18" s="22">
        <f>VLOOKUP($C18,PO!$B$2:$CJ$295,87,FALSE)</f>
        <v>2119</v>
      </c>
      <c r="K18" s="72">
        <f>1-VLOOKUP(C18,PO!$B$3:$II$295,242,FALSE)/SUM($D$5:$J$5)</f>
        <v>0.75854483894990199</v>
      </c>
      <c r="L18" s="22">
        <f>VLOOKUP($C18,PO!$B$2:$CJ$295,48,FALSE)</f>
        <v>9435.8610914245219</v>
      </c>
      <c r="M18" s="53">
        <f>VLOOKUP($C18,PO!$B$2:$CJ$295,28,FALSE)</f>
        <v>17.441860198974609</v>
      </c>
      <c r="N18" s="22">
        <f>VLOOKUP($C18,PO!$B$2:$CJ$295,25,FALSE)</f>
        <v>607</v>
      </c>
      <c r="O18" s="22">
        <f>VLOOKUP($C18,PO!$B$2:$CJ$295,27,FALSE)</f>
        <v>1743</v>
      </c>
      <c r="P18" s="22">
        <f>VLOOKUP($C18,PO!$B$2:$CJ$295,65,FALSE)</f>
        <v>192.36363220214844</v>
      </c>
      <c r="Q18" s="22">
        <f>VLOOKUP($C18,PO!$B$2:$CJ$295,26,FALSE)</f>
        <v>556</v>
      </c>
      <c r="R18" s="23"/>
    </row>
    <row r="19" spans="1:20" x14ac:dyDescent="0.2">
      <c r="A19" s="17">
        <v>9</v>
      </c>
      <c r="B19" s="27" t="str">
        <f t="shared" si="2"/>
        <v>*****</v>
      </c>
      <c r="C19" t="str">
        <f>VLOOKUP(A19,PO!$IJ$3:$IL$295,3,FALSE)</f>
        <v>Kalajoki</v>
      </c>
      <c r="D19" s="32">
        <f>VLOOKUP($C19,PO!$B$2:$CJ$295,9,FALSE)</f>
        <v>44.200000762939453</v>
      </c>
      <c r="E19" s="32">
        <f>VLOOKUP($C19,PO!$B$2:$CJ$295,16,FALSE)</f>
        <v>76.3</v>
      </c>
      <c r="F19" s="35">
        <f>VLOOKUP($C19,PO!$B$2:$CJ$295,66,FALSE)</f>
        <v>-6.0291796922683716E-2</v>
      </c>
      <c r="G19" s="31">
        <f>VLOOKUP($C19,PO!$B$2:$CJ$295,67,FALSE)</f>
        <v>20765.92578125</v>
      </c>
      <c r="H19" s="35">
        <f>VLOOKUP($C19,PO!$B$2:$CJ$295,71,FALSE)</f>
        <v>0.4606805145740509</v>
      </c>
      <c r="I19" s="50">
        <f>VLOOKUP($C$8,PO!$B$2:$CJ$295,9,FALSE)</f>
        <v>44.200000762939453</v>
      </c>
      <c r="J19" s="22">
        <f>VLOOKUP($C19,PO!$B$2:$CJ$295,87,FALSE)</f>
        <v>1483</v>
      </c>
      <c r="K19" s="72">
        <f>1-VLOOKUP(C19,PO!$B$3:$II$295,242,FALSE)/SUM($D$5:$J$5)</f>
        <v>0.75288808159256915</v>
      </c>
      <c r="L19" s="22">
        <f>VLOOKUP($C19,PO!$B$2:$CJ$295,48,FALSE)</f>
        <v>9751.519243754221</v>
      </c>
      <c r="M19" s="53">
        <f>VLOOKUP($C19,PO!$B$2:$CJ$295,28,FALSE)</f>
        <v>15.763157844543457</v>
      </c>
      <c r="N19" s="22">
        <f>VLOOKUP($C19,PO!$B$2:$CJ$295,25,FALSE)</f>
        <v>481</v>
      </c>
      <c r="O19" s="22">
        <f>VLOOKUP($C19,PO!$B$2:$CJ$295,27,FALSE)</f>
        <v>2341</v>
      </c>
      <c r="P19" s="22">
        <f>VLOOKUP($C19,PO!$B$2:$CJ$295,65,FALSE)</f>
        <v>170.88888549804688</v>
      </c>
      <c r="Q19" s="22">
        <f>VLOOKUP($C19,PO!$B$2:$CJ$295,26,FALSE)</f>
        <v>777</v>
      </c>
      <c r="R19" s="23"/>
    </row>
    <row r="20" spans="1:20" x14ac:dyDescent="0.2">
      <c r="A20" s="17">
        <v>10</v>
      </c>
      <c r="B20" s="27" t="str">
        <f t="shared" si="2"/>
        <v>****</v>
      </c>
      <c r="C20" t="str">
        <f>VLOOKUP(A20,PO!$IJ$3:$IL$295,3,FALSE)</f>
        <v>Kajaani</v>
      </c>
      <c r="D20" s="32">
        <f>VLOOKUP($C20,PO!$B$2:$CJ$295,9,FALSE)</f>
        <v>43.5</v>
      </c>
      <c r="E20" s="32">
        <f>VLOOKUP($C20,PO!$B$2:$CJ$295,16,FALSE)</f>
        <v>88.2</v>
      </c>
      <c r="F20" s="35">
        <f>VLOOKUP($C20,PO!$B$2:$CJ$295,66,FALSE)</f>
        <v>-4.6697416901588441E-2</v>
      </c>
      <c r="G20" s="31">
        <f>VLOOKUP($C20,PO!$B$2:$CJ$295,67,FALSE)</f>
        <v>22841.75</v>
      </c>
      <c r="H20" s="35">
        <f>VLOOKUP($C20,PO!$B$2:$CJ$295,71,FALSE)</f>
        <v>0.12258574366569519</v>
      </c>
      <c r="I20" s="50">
        <f>VLOOKUP($C$8,PO!$B$2:$CJ$295,9,FALSE)</f>
        <v>44.200000762939453</v>
      </c>
      <c r="J20" s="22">
        <f>VLOOKUP($C20,PO!$B$2:$CJ$295,87,FALSE)</f>
        <v>3752</v>
      </c>
      <c r="K20" s="72">
        <f>1-VLOOKUP(C20,PO!$B$3:$II$295,242,FALSE)/SUM($D$5:$J$5)</f>
        <v>0.744934433392899</v>
      </c>
      <c r="L20" s="22">
        <f>VLOOKUP($C20,PO!$B$2:$CJ$295,48,FALSE)</f>
        <v>9210.8271195435846</v>
      </c>
      <c r="M20" s="53">
        <f>VLOOKUP($C20,PO!$B$2:$CJ$295,28,FALSE)</f>
        <v>17.164764404296875</v>
      </c>
      <c r="N20" s="22">
        <f>VLOOKUP($C20,PO!$B$2:$CJ$295,25,FALSE)</f>
        <v>207</v>
      </c>
      <c r="O20" s="22">
        <f>VLOOKUP($C20,PO!$B$2:$CJ$295,27,FALSE)</f>
        <v>1734</v>
      </c>
      <c r="P20" s="22">
        <f>VLOOKUP($C20,PO!$B$2:$CJ$295,65,FALSE)</f>
        <v>287.23077392578125</v>
      </c>
      <c r="Q20" s="22">
        <f>VLOOKUP($C20,PO!$B$2:$CJ$295,26,FALSE)</f>
        <v>542</v>
      </c>
      <c r="R20" s="23"/>
    </row>
    <row r="21" spans="1:20" hidden="1" x14ac:dyDescent="0.2">
      <c r="A21" s="17">
        <v>11</v>
      </c>
      <c r="B21" s="27" t="str">
        <f t="shared" si="2"/>
        <v>****</v>
      </c>
      <c r="C21" t="str">
        <f>VLOOKUP(A21,PO!$IJ$3:$IL$295,3,FALSE)</f>
        <v>Janakkala</v>
      </c>
      <c r="D21" s="32">
        <f>VLOOKUP($C21,PO!$B$2:$CJ$295,9,FALSE)</f>
        <v>44.799999237060547</v>
      </c>
      <c r="E21" s="32">
        <f>VLOOKUP($C21,PO!$B$2:$CJ$295,16,FALSE)</f>
        <v>77.2</v>
      </c>
      <c r="F21" s="35">
        <f>VLOOKUP($C21,PO!$B$2:$CJ$295,66,FALSE)</f>
        <v>-1.0580605387687683</v>
      </c>
      <c r="G21" s="31">
        <f>VLOOKUP($C21,PO!$B$2:$CJ$295,67,FALSE)</f>
        <v>24169.798828125</v>
      </c>
      <c r="H21" s="35">
        <f>VLOOKUP($C21,PO!$B$2:$CJ$295,71,FALSE)</f>
        <v>0.40821298956871033</v>
      </c>
      <c r="I21" s="50">
        <f>_xlfn.XLOOKUP($C21,PO!$B$3:$B$295,PO!CH$3:CH$295)</f>
        <v>0.86206895112991333</v>
      </c>
      <c r="J21" s="22">
        <f>VLOOKUP($C21,PO!$B$2:$CJ$295,87,FALSE)</f>
        <v>1841</v>
      </c>
      <c r="K21" s="72">
        <f>1-VLOOKUP(C21,PO!$B$3:$II$295,242,FALSE)/SUM($D$5:$J$5)</f>
        <v>0.73260851622214251</v>
      </c>
      <c r="L21" s="22">
        <f>VLOOKUP($C21,PO!$B$2:$CJ$295,48,FALSE)</f>
        <v>8827.7945619335351</v>
      </c>
      <c r="M21" s="40"/>
      <c r="N21" s="22"/>
      <c r="O21" s="22"/>
      <c r="P21" s="22">
        <f>VLOOKUP($C21,PO!$B$2:$CJ$295,65,FALSE)</f>
        <v>166.81817626953125</v>
      </c>
      <c r="Q21" s="22">
        <f>VLOOKUP($C21,PO!$B$2:$CJ$295,26,FALSE)</f>
        <v>656</v>
      </c>
      <c r="R21" s="23"/>
    </row>
    <row r="22" spans="1:20" hidden="1" x14ac:dyDescent="0.2">
      <c r="A22" s="17">
        <v>12</v>
      </c>
      <c r="B22" s="27" t="str">
        <f t="shared" si="2"/>
        <v>****</v>
      </c>
      <c r="C22" t="str">
        <f>VLOOKUP(A22,PO!$IJ$3:$IL$295,3,FALSE)</f>
        <v>Siilinjärvi</v>
      </c>
      <c r="D22" s="32">
        <f>VLOOKUP($C22,PO!$B$2:$CJ$295,9,FALSE)</f>
        <v>41.799999237060547</v>
      </c>
      <c r="E22" s="32">
        <f>VLOOKUP($C22,PO!$B$2:$CJ$295,16,FALSE)</f>
        <v>82.300000000000011</v>
      </c>
      <c r="F22" s="35">
        <f>VLOOKUP($C22,PO!$B$2:$CJ$295,66,FALSE)</f>
        <v>3.8503870368003845E-2</v>
      </c>
      <c r="G22" s="31">
        <f>VLOOKUP($C22,PO!$B$2:$CJ$295,67,FALSE)</f>
        <v>23922.796875</v>
      </c>
      <c r="H22" s="35">
        <f>VLOOKUP($C22,PO!$B$2:$CJ$295,71,FALSE)</f>
        <v>4.6678803861141205E-2</v>
      </c>
      <c r="I22" s="50">
        <f>_xlfn.XLOOKUP($C22,PO!$B$3:$B$295,PO!CH$3:CH$295)</f>
        <v>2.1183054447174072</v>
      </c>
      <c r="J22" s="22">
        <f>VLOOKUP($C22,PO!$B$2:$CJ$295,87,FALSE)</f>
        <v>2758</v>
      </c>
      <c r="K22" s="72">
        <f>1-VLOOKUP(C22,PO!$B$3:$II$295,242,FALSE)/SUM($D$5:$J$5)</f>
        <v>0.71386776843507893</v>
      </c>
      <c r="L22" s="22">
        <f>VLOOKUP($C22,PO!$B$2:$CJ$295,48,FALSE)</f>
        <v>9168.7511328620621</v>
      </c>
      <c r="M22" s="40"/>
      <c r="N22" s="22"/>
      <c r="O22" s="22"/>
      <c r="P22" s="22">
        <f>VLOOKUP($C22,PO!$B$2:$CJ$295,65,FALSE)</f>
        <v>275.5</v>
      </c>
      <c r="Q22" s="22">
        <f>VLOOKUP($C22,PO!$B$2:$CJ$295,26,FALSE)</f>
        <v>626</v>
      </c>
      <c r="R22" s="23"/>
    </row>
    <row r="23" spans="1:20" hidden="1" x14ac:dyDescent="0.2">
      <c r="A23" s="17">
        <v>13</v>
      </c>
      <c r="B23" s="27" t="str">
        <f t="shared" si="2"/>
        <v>****</v>
      </c>
      <c r="C23" t="str">
        <f>VLOOKUP(A23,PO!$IJ$3:$IL$295,3,FALSE)</f>
        <v>Laitila</v>
      </c>
      <c r="D23" s="32">
        <f>VLOOKUP($C23,PO!$B$2:$CJ$295,9,FALSE)</f>
        <v>44.400001525878906</v>
      </c>
      <c r="E23" s="32">
        <f>VLOOKUP($C23,PO!$B$2:$CJ$295,16,FALSE)</f>
        <v>70.100000000000009</v>
      </c>
      <c r="F23" s="35">
        <f>VLOOKUP($C23,PO!$B$2:$CJ$295,66,FALSE)</f>
        <v>-0.42137781381607053</v>
      </c>
      <c r="G23" s="31">
        <f>VLOOKUP($C23,PO!$B$2:$CJ$295,67,FALSE)</f>
        <v>22670.978515625</v>
      </c>
      <c r="H23" s="35">
        <f>VLOOKUP($C23,PO!$B$2:$CJ$295,71,FALSE)</f>
        <v>0.40754541754722595</v>
      </c>
      <c r="I23" s="50">
        <f>_xlfn.XLOOKUP($C23,PO!$B$3:$B$295,PO!CH$3:CH$295)</f>
        <v>3.1100478172302246</v>
      </c>
      <c r="J23" s="22">
        <f>VLOOKUP($C23,PO!$B$2:$CJ$295,87,FALSE)</f>
        <v>942</v>
      </c>
      <c r="K23" s="72">
        <f>1-VLOOKUP(C23,PO!$B$3:$II$295,242,FALSE)/SUM($D$5:$J$5)</f>
        <v>0.70704565322132984</v>
      </c>
      <c r="L23" s="22">
        <f>VLOOKUP($C23,PO!$B$2:$CJ$295,48,FALSE)</f>
        <v>10878.900052882072</v>
      </c>
      <c r="M23" s="40"/>
      <c r="N23" s="22"/>
      <c r="O23" s="22"/>
      <c r="P23" s="22">
        <f>VLOOKUP($C23,PO!$B$2:$CJ$295,65,FALSE)</f>
        <v>139</v>
      </c>
      <c r="Q23" s="22">
        <f>VLOOKUP($C23,PO!$B$2:$CJ$295,26,FALSE)</f>
        <v>636</v>
      </c>
      <c r="R23" s="23"/>
    </row>
    <row r="24" spans="1:20" hidden="1" x14ac:dyDescent="0.2">
      <c r="A24" s="17">
        <v>14</v>
      </c>
      <c r="B24" s="27" t="str">
        <f t="shared" si="2"/>
        <v>****</v>
      </c>
      <c r="C24" t="str">
        <f>VLOOKUP(A24,PO!$IJ$3:$IL$295,3,FALSE)</f>
        <v>Ilmajoki</v>
      </c>
      <c r="D24" s="32">
        <f>VLOOKUP($C24,PO!$B$2:$CJ$295,9,FALSE)</f>
        <v>42</v>
      </c>
      <c r="E24" s="32">
        <f>VLOOKUP($C24,PO!$B$2:$CJ$295,16,FALSE)</f>
        <v>76.5</v>
      </c>
      <c r="F24" s="35">
        <f>VLOOKUP($C24,PO!$B$2:$CJ$295,66,FALSE)</f>
        <v>0.90435943603515623</v>
      </c>
      <c r="G24" s="31">
        <f>VLOOKUP($C24,PO!$B$2:$CJ$295,67,FALSE)</f>
        <v>21746.40234375</v>
      </c>
      <c r="H24" s="35">
        <f>VLOOKUP($C24,PO!$B$2:$CJ$295,71,FALSE)</f>
        <v>0.21191620826721191</v>
      </c>
      <c r="I24" s="50">
        <f>_xlfn.XLOOKUP($C24,PO!$B$3:$B$295,PO!CH$3:CH$295)</f>
        <v>2.5423729419708252</v>
      </c>
      <c r="J24" s="22">
        <f>VLOOKUP($C24,PO!$B$2:$CJ$295,87,FALSE)</f>
        <v>1539</v>
      </c>
      <c r="K24" s="72">
        <f>1-VLOOKUP(C24,PO!$B$3:$II$295,242,FALSE)/SUM($D$5:$J$5)</f>
        <v>0.70385382745614544</v>
      </c>
      <c r="L24" s="22">
        <f>VLOOKUP($C24,PO!$B$2:$CJ$295,48,FALSE)</f>
        <v>8583.8716129032255</v>
      </c>
      <c r="M24" s="40"/>
      <c r="N24" s="22"/>
      <c r="O24" s="22"/>
      <c r="P24" s="22">
        <f>VLOOKUP($C24,PO!$B$2:$CJ$295,65,FALSE)</f>
        <v>118.76923370361328</v>
      </c>
      <c r="Q24" s="22">
        <f>VLOOKUP($C24,PO!$B$2:$CJ$295,26,FALSE)</f>
        <v>523</v>
      </c>
      <c r="R24" s="23"/>
    </row>
    <row r="25" spans="1:20" hidden="1" x14ac:dyDescent="0.2">
      <c r="A25" s="17">
        <v>15</v>
      </c>
      <c r="B25" s="27" t="str">
        <f t="shared" si="2"/>
        <v>****</v>
      </c>
      <c r="C25" t="str">
        <f>VLOOKUP(A25,PO!$IJ$3:$IL$295,3,FALSE)</f>
        <v>Keminmaa</v>
      </c>
      <c r="D25" s="32">
        <f>VLOOKUP($C25,PO!$B$2:$CJ$295,9,FALSE)</f>
        <v>44.5</v>
      </c>
      <c r="E25" s="32">
        <f>VLOOKUP($C25,PO!$B$2:$CJ$295,16,FALSE)</f>
        <v>89.800000000000011</v>
      </c>
      <c r="F25" s="35">
        <f>VLOOKUP($C25,PO!$B$2:$CJ$295,66,FALSE)</f>
        <v>-1.1632522821426392</v>
      </c>
      <c r="G25" s="31">
        <f>VLOOKUP($C25,PO!$B$2:$CJ$295,67,FALSE)</f>
        <v>24650.884765625</v>
      </c>
      <c r="H25" s="35">
        <f>VLOOKUP($C25,PO!$B$2:$CJ$295,71,FALSE)</f>
        <v>0.11139992624521255</v>
      </c>
      <c r="I25" s="50">
        <f>_xlfn.XLOOKUP($C25,PO!$B$3:$B$295,PO!CH$3:CH$295)</f>
        <v>1.3921114206314087</v>
      </c>
      <c r="J25" s="22">
        <f>VLOOKUP($C25,PO!$B$2:$CJ$295,87,FALSE)</f>
        <v>906</v>
      </c>
      <c r="K25" s="72">
        <f>1-VLOOKUP(C25,PO!$B$3:$II$295,242,FALSE)/SUM($D$5:$J$5)</f>
        <v>0.69151206688423872</v>
      </c>
      <c r="L25" s="22">
        <f>VLOOKUP($C25,PO!$B$2:$CJ$295,48,FALSE)</f>
        <v>9775.6906077348067</v>
      </c>
      <c r="M25" s="40"/>
      <c r="N25" s="22"/>
      <c r="O25" s="22"/>
      <c r="P25" s="22">
        <f>VLOOKUP($C25,PO!$B$2:$CJ$295,65,FALSE)</f>
        <v>226.5</v>
      </c>
      <c r="Q25" s="22">
        <f>VLOOKUP($C25,PO!$B$2:$CJ$295,26,FALSE)</f>
        <v>725</v>
      </c>
      <c r="R25" s="23"/>
    </row>
    <row r="26" spans="1:20" hidden="1" x14ac:dyDescent="0.2">
      <c r="A26" s="17">
        <v>16</v>
      </c>
      <c r="B26" s="27" t="str">
        <f t="shared" si="2"/>
        <v>****</v>
      </c>
      <c r="C26" t="str">
        <f>VLOOKUP(A26,PO!$IJ$3:$IL$295,3,FALSE)</f>
        <v>Kontiolahti</v>
      </c>
      <c r="D26" s="32">
        <f>VLOOKUP($C26,PO!$B$2:$CJ$295,9,FALSE)</f>
        <v>39.799999237060547</v>
      </c>
      <c r="E26" s="32">
        <f>VLOOKUP($C26,PO!$B$2:$CJ$295,16,FALSE)</f>
        <v>71.3</v>
      </c>
      <c r="F26" s="35">
        <f>VLOOKUP($C26,PO!$B$2:$CJ$295,66,FALSE)</f>
        <v>0.32749345898628235</v>
      </c>
      <c r="G26" s="31">
        <f>VLOOKUP($C26,PO!$B$2:$CJ$295,67,FALSE)</f>
        <v>22521.236328125</v>
      </c>
      <c r="H26" s="35">
        <f>VLOOKUP($C26,PO!$B$2:$CJ$295,71,FALSE)</f>
        <v>8.0966196954250336E-2</v>
      </c>
      <c r="I26" s="50">
        <f>_xlfn.XLOOKUP($C26,PO!$B$3:$B$295,PO!CH$3:CH$295)</f>
        <v>1.8967334032058716</v>
      </c>
      <c r="J26" s="22">
        <f>VLOOKUP($C26,PO!$B$2:$CJ$295,87,FALSE)</f>
        <v>2021</v>
      </c>
      <c r="K26" s="72">
        <f>1-VLOOKUP(C26,PO!$B$3:$II$295,242,FALSE)/SUM($D$5:$J$5)</f>
        <v>0.67078345180049015</v>
      </c>
      <c r="L26" s="22">
        <f>VLOOKUP($C26,PO!$B$2:$CJ$295,48,FALSE)</f>
        <v>9067.3218673218671</v>
      </c>
      <c r="M26" s="40"/>
      <c r="N26" s="22"/>
      <c r="O26" s="22"/>
      <c r="P26" s="22">
        <f>VLOOKUP($C26,PO!$B$2:$CJ$295,65,FALSE)</f>
        <v>184.45454406738281</v>
      </c>
      <c r="Q26" s="22">
        <f>VLOOKUP($C26,PO!$B$2:$CJ$295,26,FALSE)</f>
        <v>464</v>
      </c>
      <c r="R26" s="23"/>
    </row>
    <row r="27" spans="1:20" hidden="1" x14ac:dyDescent="0.2">
      <c r="A27" s="17">
        <v>17</v>
      </c>
      <c r="B27" s="27" t="str">
        <f t="shared" si="2"/>
        <v>****</v>
      </c>
      <c r="C27" t="str">
        <f>VLOOKUP(A27,PO!$IJ$3:$IL$295,3,FALSE)</f>
        <v>Riihimäki</v>
      </c>
      <c r="D27" s="32">
        <f>VLOOKUP($C27,PO!$B$2:$CJ$295,9,FALSE)</f>
        <v>43.400001525878906</v>
      </c>
      <c r="E27" s="32">
        <f>VLOOKUP($C27,PO!$B$2:$CJ$295,16,FALSE)</f>
        <v>97.300000000000011</v>
      </c>
      <c r="F27" s="35">
        <f>VLOOKUP($C27,PO!$B$2:$CJ$295,66,FALSE)</f>
        <v>0.73386350572109227</v>
      </c>
      <c r="G27" s="31">
        <f>VLOOKUP($C27,PO!$B$2:$CJ$295,67,FALSE)</f>
        <v>24865.37890625</v>
      </c>
      <c r="H27" s="35">
        <f>VLOOKUP($C27,PO!$B$2:$CJ$295,71,FALSE)</f>
        <v>0.40634876489639282</v>
      </c>
      <c r="I27" s="50">
        <f>_xlfn.XLOOKUP($C27,PO!$B$3:$B$295,PO!CH$3:CH$295)</f>
        <v>1.6736401319503784</v>
      </c>
      <c r="J27" s="22">
        <f>VLOOKUP($C27,PO!$B$2:$CJ$295,87,FALSE)</f>
        <v>3123</v>
      </c>
      <c r="K27" s="72">
        <f>1-VLOOKUP(C27,PO!$B$3:$II$295,242,FALSE)/SUM($D$5:$J$5)</f>
        <v>0.66717392313765234</v>
      </c>
      <c r="L27" s="22">
        <f>VLOOKUP($C27,PO!$B$2:$CJ$295,48,FALSE)</f>
        <v>7962.5383497497178</v>
      </c>
      <c r="M27" s="40"/>
      <c r="N27" s="22"/>
      <c r="O27" s="22"/>
      <c r="P27" s="22">
        <f>VLOOKUP($C27,PO!$B$2:$CJ$295,65,FALSE)</f>
        <v>280.3636474609375</v>
      </c>
      <c r="Q27" s="22">
        <f>VLOOKUP($C27,PO!$B$2:$CJ$295,26,FALSE)</f>
        <v>319</v>
      </c>
      <c r="R27" s="23"/>
    </row>
    <row r="28" spans="1:20" hidden="1" x14ac:dyDescent="0.2">
      <c r="A28" s="17">
        <v>18</v>
      </c>
      <c r="B28" s="27" t="str">
        <f t="shared" si="2"/>
        <v>****</v>
      </c>
      <c r="C28" t="str">
        <f>VLOOKUP(A28,PO!$IJ$3:$IL$295,3,FALSE)</f>
        <v>Eura</v>
      </c>
      <c r="D28" s="32">
        <f>VLOOKUP($C28,PO!$B$2:$CJ$295,9,FALSE)</f>
        <v>46.299999237060547</v>
      </c>
      <c r="E28" s="32">
        <f>VLOOKUP($C28,PO!$B$2:$CJ$295,16,FALSE)</f>
        <v>72.400000000000006</v>
      </c>
      <c r="F28" s="35">
        <f>VLOOKUP($C28,PO!$B$2:$CJ$295,66,FALSE)</f>
        <v>-0.68065703511238096</v>
      </c>
      <c r="G28" s="31">
        <f>VLOOKUP($C28,PO!$B$2:$CJ$295,67,FALSE)</f>
        <v>23612.08984375</v>
      </c>
      <c r="H28" s="35">
        <f>VLOOKUP($C28,PO!$B$2:$CJ$295,71,FALSE)</f>
        <v>0.21492435038089752</v>
      </c>
      <c r="I28" s="50">
        <f>_xlfn.XLOOKUP($C28,PO!$B$3:$B$295,PO!CH$3:CH$295)</f>
        <v>2.7240772247314453</v>
      </c>
      <c r="J28" s="22">
        <f>VLOOKUP($C28,PO!$B$2:$CJ$295,87,FALSE)</f>
        <v>1250</v>
      </c>
      <c r="K28" s="72">
        <f>1-VLOOKUP(C28,PO!$B$3:$II$295,242,FALSE)/SUM($D$5:$J$5)</f>
        <v>0.66350798759636742</v>
      </c>
      <c r="L28" s="22">
        <f>VLOOKUP($C28,PO!$B$2:$CJ$295,48,FALSE)</f>
        <v>9188.1349045103616</v>
      </c>
      <c r="M28" s="40"/>
      <c r="N28" s="22"/>
      <c r="O28" s="22"/>
      <c r="P28" s="22">
        <f>VLOOKUP($C28,PO!$B$2:$CJ$295,65,FALSE)</f>
        <v>186</v>
      </c>
      <c r="Q28" s="22">
        <f>VLOOKUP($C28,PO!$B$2:$CJ$295,26,FALSE)</f>
        <v>518</v>
      </c>
      <c r="R28" s="23"/>
    </row>
    <row r="29" spans="1:20" hidden="1" x14ac:dyDescent="0.2">
      <c r="A29" s="17">
        <v>19</v>
      </c>
      <c r="B29" s="27" t="str">
        <f t="shared" si="2"/>
        <v>****</v>
      </c>
      <c r="C29" t="str">
        <f>VLOOKUP(A29,PO!$IJ$3:$IL$295,3,FALSE)</f>
        <v>Äänekoski</v>
      </c>
      <c r="D29" s="32">
        <f>VLOOKUP($C29,PO!$B$2:$CJ$295,9,FALSE)</f>
        <v>46</v>
      </c>
      <c r="E29" s="32">
        <f>VLOOKUP($C29,PO!$B$2:$CJ$295,16,FALSE)</f>
        <v>76.800000000000011</v>
      </c>
      <c r="F29" s="35">
        <f>VLOOKUP($C29,PO!$B$2:$CJ$295,66,FALSE)</f>
        <v>-1.5820631265640259</v>
      </c>
      <c r="G29" s="31">
        <f>VLOOKUP($C29,PO!$B$2:$CJ$295,67,FALSE)</f>
        <v>22015.4375</v>
      </c>
      <c r="H29" s="35">
        <f>VLOOKUP($C29,PO!$B$2:$CJ$295,71,FALSE)</f>
        <v>0.10658140480518341</v>
      </c>
      <c r="I29" s="50">
        <f>_xlfn.XLOOKUP($C29,PO!$B$3:$B$295,PO!CH$3:CH$295)</f>
        <v>1.6085790395736694</v>
      </c>
      <c r="J29" s="22">
        <f>VLOOKUP($C29,PO!$B$2:$CJ$295,87,FALSE)</f>
        <v>1997</v>
      </c>
      <c r="K29" s="72">
        <f>1-VLOOKUP(C29,PO!$B$3:$II$295,242,FALSE)/SUM($D$5:$J$5)</f>
        <v>0.65665561356699698</v>
      </c>
      <c r="L29" s="22">
        <f>VLOOKUP($C29,PO!$B$2:$CJ$295,48,FALSE)</f>
        <v>10421.185742971888</v>
      </c>
      <c r="M29" s="40"/>
      <c r="N29" s="22"/>
      <c r="O29" s="22"/>
      <c r="P29" s="22">
        <f>VLOOKUP($C29,PO!$B$2:$CJ$295,65,FALSE)</f>
        <v>286.57144165039063</v>
      </c>
      <c r="Q29" s="22">
        <f>VLOOKUP($C29,PO!$B$2:$CJ$295,26,FALSE)</f>
        <v>701</v>
      </c>
      <c r="R29" s="23"/>
    </row>
    <row r="30" spans="1:20" hidden="1" x14ac:dyDescent="0.2">
      <c r="A30" s="17">
        <v>20</v>
      </c>
      <c r="B30" s="27" t="str">
        <f t="shared" si="2"/>
        <v>****</v>
      </c>
      <c r="C30" t="str">
        <f>VLOOKUP(A30,PO!$IJ$3:$IL$295,3,FALSE)</f>
        <v>Liperi</v>
      </c>
      <c r="D30" s="32">
        <f>VLOOKUP($C30,PO!$B$2:$CJ$295,9,FALSE)</f>
        <v>43.299999237060547</v>
      </c>
      <c r="E30" s="32">
        <f>VLOOKUP($C30,PO!$B$2:$CJ$295,16,FALSE)</f>
        <v>57.5</v>
      </c>
      <c r="F30" s="35">
        <f>VLOOKUP($C30,PO!$B$2:$CJ$295,66,FALSE)</f>
        <v>-0.20573526620864868</v>
      </c>
      <c r="G30" s="31">
        <f>VLOOKUP($C30,PO!$B$2:$CJ$295,67,FALSE)</f>
        <v>21416.72265625</v>
      </c>
      <c r="H30" s="35">
        <f>VLOOKUP($C30,PO!$B$2:$CJ$295,71,FALSE)</f>
        <v>0.12413108348846436</v>
      </c>
      <c r="I30" s="50">
        <f>_xlfn.XLOOKUP($C30,PO!$B$3:$B$295,PO!CH$3:CH$295)</f>
        <v>1.708706259727478</v>
      </c>
      <c r="J30" s="22">
        <f>VLOOKUP($C30,PO!$B$2:$CJ$295,87,FALSE)</f>
        <v>1324</v>
      </c>
      <c r="K30" s="72">
        <f>1-VLOOKUP(C30,PO!$B$3:$II$295,242,FALSE)/SUM($D$5:$J$5)</f>
        <v>0.64936767899460235</v>
      </c>
      <c r="L30" s="22">
        <f>VLOOKUP($C30,PO!$B$2:$CJ$295,48,FALSE)</f>
        <v>9269.2745917204702</v>
      </c>
      <c r="M30" s="40"/>
      <c r="N30" s="22"/>
      <c r="O30" s="22"/>
      <c r="P30" s="22">
        <f>VLOOKUP($C30,PO!$B$2:$CJ$295,65,FALSE)</f>
        <v>234.66667175292969</v>
      </c>
      <c r="Q30" s="22">
        <f>VLOOKUP($C30,PO!$B$2:$CJ$295,26,FALSE)</f>
        <v>488</v>
      </c>
      <c r="R30" s="23"/>
    </row>
    <row r="31" spans="1:20" hidden="1" x14ac:dyDescent="0.2">
      <c r="A31" s="17">
        <v>21</v>
      </c>
      <c r="B31" s="27" t="str">
        <f t="shared" si="2"/>
        <v>****</v>
      </c>
      <c r="C31" t="str">
        <f>VLOOKUP(A31,PO!$IJ$3:$IL$295,3,FALSE)</f>
        <v>Hattula</v>
      </c>
      <c r="D31" s="32">
        <f>VLOOKUP($C31,PO!$B$2:$CJ$295,9,FALSE)</f>
        <v>43.700000762939453</v>
      </c>
      <c r="E31" s="32">
        <f>VLOOKUP($C31,PO!$B$2:$CJ$295,16,FALSE)</f>
        <v>75.7</v>
      </c>
      <c r="F31" s="35">
        <f>VLOOKUP($C31,PO!$B$2:$CJ$295,66,FALSE)</f>
        <v>-0.97193892449140551</v>
      </c>
      <c r="G31" s="31">
        <f>VLOOKUP($C31,PO!$B$2:$CJ$295,67,FALSE)</f>
        <v>24773.673828125</v>
      </c>
      <c r="H31" s="35">
        <f>VLOOKUP($C31,PO!$B$2:$CJ$295,71,FALSE)</f>
        <v>0.40331140160560608</v>
      </c>
      <c r="I31" s="50">
        <f>_xlfn.XLOOKUP($C31,PO!$B$3:$B$295,PO!CH$3:CH$295)</f>
        <v>1.2560386657714844</v>
      </c>
      <c r="J31" s="22">
        <f>VLOOKUP($C31,PO!$B$2:$CJ$295,87,FALSE)</f>
        <v>1120</v>
      </c>
      <c r="K31" s="72">
        <f>1-VLOOKUP(C31,PO!$B$3:$II$295,242,FALSE)/SUM($D$5:$J$5)</f>
        <v>0.6463084225427268</v>
      </c>
      <c r="L31" s="22">
        <f>VLOOKUP($C31,PO!$B$2:$CJ$295,48,FALSE)</f>
        <v>8045.2328159645231</v>
      </c>
      <c r="M31" s="40"/>
      <c r="N31" s="22"/>
      <c r="O31" s="22"/>
      <c r="P31" s="22">
        <f>VLOOKUP($C31,PO!$B$2:$CJ$295,65,FALSE)</f>
        <v>186.83332824707031</v>
      </c>
      <c r="Q31" s="22">
        <f>VLOOKUP($C31,PO!$B$2:$CJ$295,26,FALSE)</f>
        <v>603</v>
      </c>
      <c r="R31" s="23"/>
    </row>
    <row r="32" spans="1:20" hidden="1" x14ac:dyDescent="0.2">
      <c r="A32" s="17">
        <v>22</v>
      </c>
      <c r="B32" s="27" t="str">
        <f t="shared" si="2"/>
        <v>****</v>
      </c>
      <c r="C32" t="str">
        <f>VLOOKUP(A32,PO!$IJ$3:$IL$295,3,FALSE)</f>
        <v>Eurajoki</v>
      </c>
      <c r="D32" s="32">
        <f>VLOOKUP($C32,PO!$B$2:$CJ$295,9,FALSE)</f>
        <v>44.700000762939453</v>
      </c>
      <c r="E32" s="32">
        <f>VLOOKUP($C32,PO!$B$2:$CJ$295,16,FALSE)</f>
        <v>63.900000000000006</v>
      </c>
      <c r="F32" s="35">
        <f>VLOOKUP($C32,PO!$B$2:$CJ$295,66,FALSE)</f>
        <v>-0.33863400518894193</v>
      </c>
      <c r="G32" s="31">
        <f>VLOOKUP($C32,PO!$B$2:$CJ$295,67,FALSE)</f>
        <v>24765.482421875</v>
      </c>
      <c r="H32" s="35">
        <f>VLOOKUP($C32,PO!$B$2:$CJ$295,71,FALSE)</f>
        <v>0.35098916292190552</v>
      </c>
      <c r="I32" s="50">
        <f>_xlfn.XLOOKUP($C32,PO!$B$3:$B$295,PO!CH$3:CH$295)</f>
        <v>0.6185566782951355</v>
      </c>
      <c r="J32" s="22">
        <f>VLOOKUP($C32,PO!$B$2:$CJ$295,87,FALSE)</f>
        <v>1070</v>
      </c>
      <c r="K32" s="72">
        <f>1-VLOOKUP(C32,PO!$B$3:$II$295,242,FALSE)/SUM($D$5:$J$5)</f>
        <v>0.64623004829225039</v>
      </c>
      <c r="L32" s="22">
        <f>VLOOKUP($C32,PO!$B$2:$CJ$295,48,FALSE)</f>
        <v>10099.390529770277</v>
      </c>
      <c r="M32" s="40"/>
      <c r="N32" s="22"/>
      <c r="O32" s="22"/>
      <c r="P32" s="22">
        <f>VLOOKUP($C32,PO!$B$2:$CJ$295,65,FALSE)</f>
        <v>125.22222137451172</v>
      </c>
      <c r="Q32" s="22">
        <f>VLOOKUP($C32,PO!$B$2:$CJ$295,26,FALSE)</f>
        <v>647</v>
      </c>
      <c r="R32" s="23"/>
    </row>
    <row r="33" spans="1:18" hidden="1" x14ac:dyDescent="0.2">
      <c r="A33" s="17">
        <v>23</v>
      </c>
      <c r="B33" s="27" t="str">
        <f t="shared" si="2"/>
        <v>****</v>
      </c>
      <c r="C33" t="str">
        <f>VLOOKUP(A33,PO!$IJ$3:$IL$295,3,FALSE)</f>
        <v>Rauma</v>
      </c>
      <c r="D33" s="32">
        <f>VLOOKUP($C33,PO!$B$2:$CJ$295,9,FALSE)</f>
        <v>45.200000762939453</v>
      </c>
      <c r="E33" s="32">
        <f>VLOOKUP($C33,PO!$B$2:$CJ$295,16,FALSE)</f>
        <v>92.800000000000011</v>
      </c>
      <c r="F33" s="35">
        <f>VLOOKUP($C33,PO!$B$2:$CJ$295,66,FALSE)</f>
        <v>-4.7737318277359012E-2</v>
      </c>
      <c r="G33" s="31">
        <f>VLOOKUP($C33,PO!$B$2:$CJ$295,67,FALSE)</f>
        <v>26505.837890625</v>
      </c>
      <c r="H33" s="35">
        <f>VLOOKUP($C33,PO!$B$2:$CJ$295,71,FALSE)</f>
        <v>0.30863410234451294</v>
      </c>
      <c r="I33" s="50">
        <f>_xlfn.XLOOKUP($C33,PO!$B$3:$B$295,PO!CH$3:CH$295)</f>
        <v>2.689655065536499</v>
      </c>
      <c r="J33" s="22">
        <f>VLOOKUP($C33,PO!$B$2:$CJ$295,87,FALSE)</f>
        <v>3262</v>
      </c>
      <c r="K33" s="72">
        <f>1-VLOOKUP(C33,PO!$B$3:$II$295,242,FALSE)/SUM($D$5:$J$5)</f>
        <v>0.63579580425507531</v>
      </c>
      <c r="L33" s="22">
        <f>VLOOKUP($C33,PO!$B$2:$CJ$295,48,FALSE)</f>
        <v>10874.655531719276</v>
      </c>
      <c r="M33" s="40"/>
      <c r="N33" s="22"/>
      <c r="O33" s="22"/>
      <c r="P33" s="22">
        <f>VLOOKUP($C33,PO!$B$2:$CJ$295,65,FALSE)</f>
        <v>232.5625</v>
      </c>
      <c r="Q33" s="22">
        <f>VLOOKUP($C33,PO!$B$2:$CJ$295,26,FALSE)</f>
        <v>544</v>
      </c>
      <c r="R33" s="23"/>
    </row>
    <row r="34" spans="1:18" hidden="1" x14ac:dyDescent="0.2">
      <c r="A34" s="17">
        <v>24</v>
      </c>
      <c r="B34" s="27" t="str">
        <f t="shared" si="2"/>
        <v>****</v>
      </c>
      <c r="C34" t="str">
        <f>VLOOKUP(A34,PO!$IJ$3:$IL$295,3,FALSE)</f>
        <v>Kuusamo</v>
      </c>
      <c r="D34" s="32">
        <f>VLOOKUP($C34,PO!$B$2:$CJ$295,9,FALSE)</f>
        <v>47.099998474121094</v>
      </c>
      <c r="E34" s="32">
        <f>VLOOKUP($C34,PO!$B$2:$CJ$295,16,FALSE)</f>
        <v>64.7</v>
      </c>
      <c r="F34" s="35">
        <f>VLOOKUP($C34,PO!$B$2:$CJ$295,66,FALSE)</f>
        <v>0.1034426212310791</v>
      </c>
      <c r="G34" s="31">
        <f>VLOOKUP($C34,PO!$B$2:$CJ$295,67,FALSE)</f>
        <v>21211.1171875</v>
      </c>
      <c r="H34" s="35">
        <f>VLOOKUP($C34,PO!$B$2:$CJ$295,71,FALSE)</f>
        <v>0.24448262155056</v>
      </c>
      <c r="I34" s="50">
        <f>_xlfn.XLOOKUP($C34,PO!$B$3:$B$295,PO!CH$3:CH$295)</f>
        <v>1.8467851877212524</v>
      </c>
      <c r="J34" s="22">
        <f>VLOOKUP($C34,PO!$B$2:$CJ$295,87,FALSE)</f>
        <v>1558</v>
      </c>
      <c r="K34" s="72">
        <f>1-VLOOKUP(C34,PO!$B$3:$II$295,242,FALSE)/SUM($D$5:$J$5)</f>
        <v>0.6342091109733442</v>
      </c>
      <c r="L34" s="22">
        <f>VLOOKUP($C34,PO!$B$2:$CJ$295,48,FALSE)</f>
        <v>11042.944785276073</v>
      </c>
      <c r="M34" s="40"/>
      <c r="N34" s="22"/>
      <c r="O34" s="22"/>
      <c r="P34" s="22">
        <f>VLOOKUP($C34,PO!$B$2:$CJ$295,65,FALSE)</f>
        <v>130.15383911132813</v>
      </c>
      <c r="Q34" s="22">
        <f>VLOOKUP($C34,PO!$B$2:$CJ$295,26,FALSE)</f>
        <v>727</v>
      </c>
      <c r="R34" s="23"/>
    </row>
    <row r="35" spans="1:18" hidden="1" x14ac:dyDescent="0.2">
      <c r="A35" s="17">
        <v>25</v>
      </c>
      <c r="B35" s="27" t="str">
        <f t="shared" si="2"/>
        <v>****</v>
      </c>
      <c r="C35" t="str">
        <f>VLOOKUP(A35,PO!$IJ$3:$IL$295,3,FALSE)</f>
        <v>Uusikaupunki</v>
      </c>
      <c r="D35" s="32">
        <f>VLOOKUP($C35,PO!$B$2:$CJ$295,9,FALSE)</f>
        <v>47.200000762939453</v>
      </c>
      <c r="E35" s="32">
        <f>VLOOKUP($C35,PO!$B$2:$CJ$295,16,FALSE)</f>
        <v>76.900000000000006</v>
      </c>
      <c r="F35" s="35">
        <f>VLOOKUP($C35,PO!$B$2:$CJ$295,66,FALSE)</f>
        <v>0.55469394922256465</v>
      </c>
      <c r="G35" s="31">
        <f>VLOOKUP($C35,PO!$B$2:$CJ$295,67,FALSE)</f>
        <v>25084.994140625</v>
      </c>
      <c r="H35" s="35">
        <f>VLOOKUP($C35,PO!$B$2:$CJ$295,71,FALSE)</f>
        <v>0.3801056444644928</v>
      </c>
      <c r="I35" s="50">
        <f>_xlfn.XLOOKUP($C35,PO!$B$3:$B$295,PO!CH$3:CH$295)</f>
        <v>3.391167163848877</v>
      </c>
      <c r="J35" s="22">
        <f>VLOOKUP($C35,PO!$B$2:$CJ$295,87,FALSE)</f>
        <v>1388</v>
      </c>
      <c r="K35" s="72">
        <f>1-VLOOKUP(C35,PO!$B$3:$II$295,242,FALSE)/SUM($D$5:$J$5)</f>
        <v>0.63414048334222572</v>
      </c>
      <c r="L35" s="22">
        <f>VLOOKUP($C35,PO!$B$2:$CJ$295,48,FALSE)</f>
        <v>9189.3267543859656</v>
      </c>
      <c r="M35" s="40"/>
      <c r="N35" s="22"/>
      <c r="O35" s="22"/>
      <c r="P35" s="22">
        <f>VLOOKUP($C35,PO!$B$2:$CJ$295,65,FALSE)</f>
        <v>230</v>
      </c>
      <c r="Q35" s="22">
        <f>VLOOKUP($C35,PO!$B$2:$CJ$295,26,FALSE)</f>
        <v>473</v>
      </c>
      <c r="R35" s="23"/>
    </row>
    <row r="36" spans="1:18" hidden="1" x14ac:dyDescent="0.2">
      <c r="A36" s="17">
        <v>26</v>
      </c>
      <c r="B36" s="27" t="str">
        <f t="shared" si="2"/>
        <v>****</v>
      </c>
      <c r="C36" t="str">
        <f>VLOOKUP(A36,PO!$IJ$3:$IL$295,3,FALSE)</f>
        <v>Oulainen</v>
      </c>
      <c r="D36" s="32">
        <f>VLOOKUP($C36,PO!$B$2:$CJ$295,9,FALSE)</f>
        <v>44.700000762939453</v>
      </c>
      <c r="E36" s="32">
        <f>VLOOKUP($C36,PO!$B$2:$CJ$295,16,FALSE)</f>
        <v>74.5</v>
      </c>
      <c r="F36" s="35">
        <f>VLOOKUP($C36,PO!$B$2:$CJ$295,66,FALSE)</f>
        <v>-1.0861999869346619</v>
      </c>
      <c r="G36" s="31">
        <f>VLOOKUP($C36,PO!$B$2:$CJ$295,67,FALSE)</f>
        <v>20959.615234375</v>
      </c>
      <c r="H36" s="35">
        <f>VLOOKUP($C36,PO!$B$2:$CJ$295,71,FALSE)</f>
        <v>0.15093304216861725</v>
      </c>
      <c r="I36" s="50">
        <f>_xlfn.XLOOKUP($C36,PO!$B$3:$B$295,PO!CH$3:CH$295)</f>
        <v>1.945080041885376</v>
      </c>
      <c r="J36" s="22">
        <f>VLOOKUP($C36,PO!$B$2:$CJ$295,87,FALSE)</f>
        <v>919</v>
      </c>
      <c r="K36" s="72">
        <f>1-VLOOKUP(C36,PO!$B$3:$II$295,242,FALSE)/SUM($D$5:$J$5)</f>
        <v>0.62343216678805335</v>
      </c>
      <c r="L36" s="22">
        <f>VLOOKUP($C36,PO!$B$2:$CJ$295,48,FALSE)</f>
        <v>9455.5494202098289</v>
      </c>
      <c r="M36" s="40"/>
      <c r="N36" s="22"/>
      <c r="O36" s="22"/>
      <c r="P36" s="22">
        <f>VLOOKUP($C36,PO!$B$2:$CJ$295,65,FALSE)</f>
        <v>162.5</v>
      </c>
      <c r="Q36" s="22">
        <f>VLOOKUP($C36,PO!$B$2:$CJ$295,26,FALSE)</f>
        <v>589</v>
      </c>
      <c r="R36" s="23"/>
    </row>
    <row r="37" spans="1:18" hidden="1" x14ac:dyDescent="0.2">
      <c r="A37" s="17">
        <v>27</v>
      </c>
      <c r="B37" s="27" t="str">
        <f t="shared" si="2"/>
        <v>****</v>
      </c>
      <c r="C37" t="str">
        <f>VLOOKUP(A37,PO!$IJ$3:$IL$295,3,FALSE)</f>
        <v>Kauhajoki</v>
      </c>
      <c r="D37" s="32">
        <f>VLOOKUP($C37,PO!$B$2:$CJ$295,9,FALSE)</f>
        <v>46</v>
      </c>
      <c r="E37" s="32">
        <f>VLOOKUP($C37,PO!$B$2:$CJ$295,16,FALSE)</f>
        <v>68.3</v>
      </c>
      <c r="F37" s="35">
        <f>VLOOKUP($C37,PO!$B$2:$CJ$295,66,FALSE)</f>
        <v>0.84615087509155273</v>
      </c>
      <c r="G37" s="31">
        <f>VLOOKUP($C37,PO!$B$2:$CJ$295,67,FALSE)</f>
        <v>20690.21875</v>
      </c>
      <c r="H37" s="35">
        <f>VLOOKUP($C37,PO!$B$2:$CJ$295,71,FALSE)</f>
        <v>0.28064319491386414</v>
      </c>
      <c r="I37" s="50">
        <f>_xlfn.XLOOKUP($C37,PO!$B$3:$B$295,PO!CH$3:CH$295)</f>
        <v>2.9484028816223145</v>
      </c>
      <c r="J37" s="22">
        <f>VLOOKUP($C37,PO!$B$2:$CJ$295,87,FALSE)</f>
        <v>1358</v>
      </c>
      <c r="K37" s="72">
        <f>1-VLOOKUP(C37,PO!$B$3:$II$295,242,FALSE)/SUM($D$5:$J$5)</f>
        <v>0.62293798016849844</v>
      </c>
      <c r="L37" s="22">
        <f>VLOOKUP($C37,PO!$B$2:$CJ$295,48,FALSE)</f>
        <v>10151.572565365668</v>
      </c>
      <c r="M37" s="40"/>
      <c r="N37" s="22"/>
      <c r="O37" s="22"/>
      <c r="P37" s="22">
        <f>VLOOKUP($C37,PO!$B$2:$CJ$295,65,FALSE)</f>
        <v>182</v>
      </c>
      <c r="Q37" s="22">
        <f>VLOOKUP($C37,PO!$B$2:$CJ$295,26,FALSE)</f>
        <v>808</v>
      </c>
      <c r="R37" s="23"/>
    </row>
    <row r="38" spans="1:18" hidden="1" x14ac:dyDescent="0.2">
      <c r="A38" s="17">
        <v>28</v>
      </c>
      <c r="B38" s="27" t="str">
        <f t="shared" si="2"/>
        <v>****</v>
      </c>
      <c r="C38" t="str">
        <f>VLOOKUP(A38,PO!$IJ$3:$IL$295,3,FALSE)</f>
        <v>Imatra</v>
      </c>
      <c r="D38" s="32">
        <f>VLOOKUP($C38,PO!$B$2:$CJ$295,9,FALSE)</f>
        <v>48.599998474121094</v>
      </c>
      <c r="E38" s="32">
        <f>VLOOKUP($C38,PO!$B$2:$CJ$295,16,FALSE)</f>
        <v>97.600000000000009</v>
      </c>
      <c r="F38" s="35">
        <f>VLOOKUP($C38,PO!$B$2:$CJ$295,66,FALSE)</f>
        <v>-0.62967908680439</v>
      </c>
      <c r="G38" s="31">
        <f>VLOOKUP($C38,PO!$B$2:$CJ$295,67,FALSE)</f>
        <v>23918.037109375</v>
      </c>
      <c r="H38" s="35">
        <f>VLOOKUP($C38,PO!$B$2:$CJ$295,71,FALSE)</f>
        <v>0.13958050310611725</v>
      </c>
      <c r="I38" s="50">
        <f>_xlfn.XLOOKUP($C38,PO!$B$3:$B$295,PO!CH$3:CH$295)</f>
        <v>1.9052523374557495</v>
      </c>
      <c r="J38" s="22">
        <f>VLOOKUP($C38,PO!$B$2:$CJ$295,87,FALSE)</f>
        <v>2137</v>
      </c>
      <c r="K38" s="72">
        <f>1-VLOOKUP(C38,PO!$B$3:$II$295,242,FALSE)/SUM($D$5:$J$5)</f>
        <v>0.62118251406883063</v>
      </c>
      <c r="L38" s="22">
        <f>VLOOKUP($C38,PO!$B$2:$CJ$295,48,FALSE)</f>
        <v>10086.398765725136</v>
      </c>
      <c r="M38" s="40"/>
      <c r="N38" s="22"/>
      <c r="O38" s="22"/>
      <c r="P38" s="22">
        <f>VLOOKUP($C38,PO!$B$2:$CJ$295,65,FALSE)</f>
        <v>707</v>
      </c>
      <c r="Q38" s="22">
        <f>VLOOKUP($C38,PO!$B$2:$CJ$295,26,FALSE)</f>
        <v>685</v>
      </c>
      <c r="R38" s="23"/>
    </row>
    <row r="39" spans="1:18" hidden="1" x14ac:dyDescent="0.2">
      <c r="A39" s="17">
        <v>29</v>
      </c>
      <c r="B39" s="27" t="str">
        <f t="shared" si="2"/>
        <v>****</v>
      </c>
      <c r="C39" t="str">
        <f>VLOOKUP(A39,PO!$IJ$3:$IL$295,3,FALSE)</f>
        <v>Kittilä</v>
      </c>
      <c r="D39" s="32">
        <f>VLOOKUP($C39,PO!$B$2:$CJ$295,9,FALSE)</f>
        <v>44</v>
      </c>
      <c r="E39" s="32">
        <f>VLOOKUP($C39,PO!$B$2:$CJ$295,16,FALSE)</f>
        <v>58.7</v>
      </c>
      <c r="F39" s="35">
        <f>VLOOKUP($C39,PO!$B$2:$CJ$295,66,FALSE)</f>
        <v>0.83514821827411656</v>
      </c>
      <c r="G39" s="31">
        <f>VLOOKUP($C39,PO!$B$2:$CJ$295,67,FALSE)</f>
        <v>24349.884765625</v>
      </c>
      <c r="H39" s="35">
        <f>VLOOKUP($C39,PO!$B$2:$CJ$295,71,FALSE)</f>
        <v>0.26344335079193115</v>
      </c>
      <c r="I39" s="50">
        <f>_xlfn.XLOOKUP($C39,PO!$B$3:$B$295,PO!CH$3:CH$295)</f>
        <v>3.1746032238006592</v>
      </c>
      <c r="J39" s="22">
        <f>VLOOKUP($C39,PO!$B$2:$CJ$295,87,FALSE)</f>
        <v>605</v>
      </c>
      <c r="K39" s="72">
        <f>1-VLOOKUP(C39,PO!$B$3:$II$295,242,FALSE)/SUM($D$5:$J$5)</f>
        <v>0.62004415711711114</v>
      </c>
      <c r="L39" s="22">
        <f>VLOOKUP($C39,PO!$B$2:$CJ$295,48,FALSE)</f>
        <v>13484.723369116433</v>
      </c>
      <c r="M39" s="40"/>
      <c r="N39" s="22"/>
      <c r="O39" s="22"/>
      <c r="P39" s="22">
        <f>VLOOKUP($C39,PO!$B$2:$CJ$295,65,FALSE)</f>
        <v>105.66666412353516</v>
      </c>
      <c r="Q39" s="22">
        <f>VLOOKUP($C39,PO!$B$2:$CJ$295,26,FALSE)</f>
        <v>831</v>
      </c>
      <c r="R39" s="23"/>
    </row>
    <row r="40" spans="1:18" hidden="1" x14ac:dyDescent="0.2">
      <c r="A40" s="17">
        <v>30</v>
      </c>
      <c r="B40" s="27" t="str">
        <f t="shared" si="2"/>
        <v>****</v>
      </c>
      <c r="C40" t="str">
        <f>VLOOKUP(A40,PO!$IJ$3:$IL$295,3,FALSE)</f>
        <v>Petäjävesi</v>
      </c>
      <c r="D40" s="32">
        <f>VLOOKUP($C40,PO!$B$2:$CJ$295,9,FALSE)</f>
        <v>43.900001525878906</v>
      </c>
      <c r="E40" s="32">
        <f>VLOOKUP($C40,PO!$B$2:$CJ$295,16,FALSE)</f>
        <v>61.7</v>
      </c>
      <c r="F40" s="35">
        <f>VLOOKUP($C40,PO!$B$2:$CJ$295,66,FALSE)</f>
        <v>4.9553334712982176E-3</v>
      </c>
      <c r="G40" s="31">
        <f>VLOOKUP($C40,PO!$B$2:$CJ$295,67,FALSE)</f>
        <v>20914.8984375</v>
      </c>
      <c r="H40" s="35">
        <f>VLOOKUP($C40,PO!$B$2:$CJ$295,71,FALSE)</f>
        <v>0.1301744282245636</v>
      </c>
      <c r="I40" s="50">
        <f>_xlfn.XLOOKUP($C40,PO!$B$3:$B$295,PO!CH$3:CH$295)</f>
        <v>1.2738853693008423</v>
      </c>
      <c r="J40" s="22">
        <f>VLOOKUP($C40,PO!$B$2:$CJ$295,87,FALSE)</f>
        <v>514</v>
      </c>
      <c r="K40" s="72">
        <f>1-VLOOKUP(C40,PO!$B$3:$II$295,242,FALSE)/SUM($D$5:$J$5)</f>
        <v>0.61834124754671616</v>
      </c>
      <c r="L40" s="22">
        <f>VLOOKUP($C40,PO!$B$2:$CJ$295,48,FALSE)</f>
        <v>9113.4820562560617</v>
      </c>
      <c r="M40" s="40"/>
      <c r="N40" s="22"/>
      <c r="O40" s="22"/>
      <c r="P40" s="22">
        <f>VLOOKUP($C40,PO!$B$2:$CJ$295,65,FALSE)</f>
        <v>171.33332824707031</v>
      </c>
      <c r="Q40" s="22">
        <f>VLOOKUP($C40,PO!$B$2:$CJ$295,26,FALSE)</f>
        <v>628</v>
      </c>
      <c r="R40" s="23"/>
    </row>
    <row r="41" spans="1:18" hidden="1" x14ac:dyDescent="0.2">
      <c r="A41" s="17">
        <v>31</v>
      </c>
      <c r="B41" s="27" t="str">
        <f t="shared" si="2"/>
        <v>****</v>
      </c>
      <c r="C41" t="str">
        <f>VLOOKUP(A41,PO!$IJ$3:$IL$295,3,FALSE)</f>
        <v>Ii</v>
      </c>
      <c r="D41" s="32">
        <f>VLOOKUP($C41,PO!$B$2:$CJ$295,9,FALSE)</f>
        <v>40.799999237060547</v>
      </c>
      <c r="E41" s="32">
        <f>VLOOKUP($C41,PO!$B$2:$CJ$295,16,FALSE)</f>
        <v>77.800000000000011</v>
      </c>
      <c r="F41" s="35">
        <f>VLOOKUP($C41,PO!$B$2:$CJ$295,66,FALSE)</f>
        <v>0.71484463512897489</v>
      </c>
      <c r="G41" s="31">
        <f>VLOOKUP($C41,PO!$B$2:$CJ$295,67,FALSE)</f>
        <v>20520.875</v>
      </c>
      <c r="H41" s="35">
        <f>VLOOKUP($C41,PO!$B$2:$CJ$295,71,FALSE)</f>
        <v>0.14221860468387604</v>
      </c>
      <c r="I41" s="50">
        <f>_xlfn.XLOOKUP($C41,PO!$B$3:$B$295,PO!CH$3:CH$295)</f>
        <v>2.14974045753479</v>
      </c>
      <c r="J41" s="22">
        <f>VLOOKUP($C41,PO!$B$2:$CJ$295,87,FALSE)</f>
        <v>1456</v>
      </c>
      <c r="K41" s="72">
        <f>1-VLOOKUP(C41,PO!$B$3:$II$295,242,FALSE)/SUM($D$5:$J$5)</f>
        <v>0.61603789959104316</v>
      </c>
      <c r="L41" s="22">
        <f>VLOOKUP($C41,PO!$B$2:$CJ$295,48,FALSE)</f>
        <v>8471.232876712329</v>
      </c>
      <c r="M41" s="40"/>
      <c r="N41" s="22"/>
      <c r="O41" s="22"/>
      <c r="P41" s="22">
        <f>VLOOKUP($C41,PO!$B$2:$CJ$295,65,FALSE)</f>
        <v>169.77777099609375</v>
      </c>
      <c r="Q41" s="22">
        <f>VLOOKUP($C41,PO!$B$2:$CJ$295,26,FALSE)</f>
        <v>570</v>
      </c>
      <c r="R41" s="23"/>
    </row>
    <row r="42" spans="1:18" hidden="1" x14ac:dyDescent="0.2">
      <c r="A42" s="17">
        <v>32</v>
      </c>
      <c r="B42" s="27" t="str">
        <f t="shared" si="2"/>
        <v>****</v>
      </c>
      <c r="C42" t="str">
        <f>VLOOKUP(A42,PO!$IJ$3:$IL$295,3,FALSE)</f>
        <v>Hamina</v>
      </c>
      <c r="D42" s="32">
        <f>VLOOKUP($C42,PO!$B$2:$CJ$295,9,FALSE)</f>
        <v>48.200000762939453</v>
      </c>
      <c r="E42" s="32">
        <f>VLOOKUP($C42,PO!$B$2:$CJ$295,16,FALSE)</f>
        <v>87.7</v>
      </c>
      <c r="F42" s="35">
        <f>VLOOKUP($C42,PO!$B$2:$CJ$295,66,FALSE)</f>
        <v>-1.4248618572950362</v>
      </c>
      <c r="G42" s="31">
        <f>VLOOKUP($C42,PO!$B$2:$CJ$295,67,FALSE)</f>
        <v>24187.7109375</v>
      </c>
      <c r="H42" s="35">
        <f>VLOOKUP($C42,PO!$B$2:$CJ$295,71,FALSE)</f>
        <v>0.32320621609687805</v>
      </c>
      <c r="I42" s="50">
        <f>_xlfn.XLOOKUP($C42,PO!$B$3:$B$295,PO!CH$3:CH$295)</f>
        <v>3.0491600036621094</v>
      </c>
      <c r="J42" s="22">
        <f>VLOOKUP($C42,PO!$B$2:$CJ$295,87,FALSE)</f>
        <v>1817</v>
      </c>
      <c r="K42" s="72">
        <f>1-VLOOKUP(C42,PO!$B$3:$II$295,242,FALSE)/SUM($D$5:$J$5)</f>
        <v>0.60596480602374858</v>
      </c>
      <c r="L42" s="22">
        <f>VLOOKUP($C42,PO!$B$2:$CJ$295,48,FALSE)</f>
        <v>10537.610619469027</v>
      </c>
      <c r="M42" s="40"/>
      <c r="N42" s="22"/>
      <c r="O42" s="22"/>
      <c r="P42" s="22">
        <f>VLOOKUP($C42,PO!$B$2:$CJ$295,65,FALSE)</f>
        <v>165.36363220214844</v>
      </c>
      <c r="Q42" s="22">
        <f>VLOOKUP($C42,PO!$B$2:$CJ$295,26,FALSE)</f>
        <v>561</v>
      </c>
      <c r="R42" s="23"/>
    </row>
    <row r="43" spans="1:18" hidden="1" x14ac:dyDescent="0.2">
      <c r="A43" s="17">
        <v>33</v>
      </c>
      <c r="B43" s="27" t="str">
        <f t="shared" si="2"/>
        <v>****</v>
      </c>
      <c r="C43" t="str">
        <f>VLOOKUP(A43,PO!$IJ$3:$IL$295,3,FALSE)</f>
        <v>Hämeenkyrö</v>
      </c>
      <c r="D43" s="32">
        <f>VLOOKUP($C43,PO!$B$2:$CJ$295,9,FALSE)</f>
        <v>44.400001525878906</v>
      </c>
      <c r="E43" s="32">
        <f>VLOOKUP($C43,PO!$B$2:$CJ$295,16,FALSE)</f>
        <v>61.300000000000004</v>
      </c>
      <c r="F43" s="35">
        <f>VLOOKUP($C43,PO!$B$2:$CJ$295,66,FALSE)</f>
        <v>-1.5861522555351257</v>
      </c>
      <c r="G43" s="31">
        <f>VLOOKUP($C43,PO!$B$2:$CJ$295,67,FALSE)</f>
        <v>22429.869140625</v>
      </c>
      <c r="H43" s="35">
        <f>VLOOKUP($C43,PO!$B$2:$CJ$295,71,FALSE)</f>
        <v>0.1345636248588562</v>
      </c>
      <c r="I43" s="50">
        <f>_xlfn.XLOOKUP($C43,PO!$B$3:$B$295,PO!CH$3:CH$295)</f>
        <v>0.39138942956924438</v>
      </c>
      <c r="J43" s="22">
        <f>VLOOKUP($C43,PO!$B$2:$CJ$295,87,FALSE)</f>
        <v>1156</v>
      </c>
      <c r="K43" s="72">
        <f>1-VLOOKUP(C43,PO!$B$3:$II$295,242,FALSE)/SUM($D$5:$J$5)</f>
        <v>0.605949513889532</v>
      </c>
      <c r="L43" s="22">
        <f>VLOOKUP($C43,PO!$B$2:$CJ$295,48,FALSE)</f>
        <v>9603.5010940919037</v>
      </c>
      <c r="M43" s="40"/>
      <c r="N43" s="22"/>
      <c r="O43" s="22"/>
      <c r="P43" s="22">
        <f>VLOOKUP($C43,PO!$B$2:$CJ$295,65,FALSE)</f>
        <v>256.39999389648438</v>
      </c>
      <c r="Q43" s="22">
        <f>VLOOKUP($C43,PO!$B$2:$CJ$295,26,FALSE)</f>
        <v>447</v>
      </c>
      <c r="R43" s="23"/>
    </row>
    <row r="44" spans="1:18" hidden="1" x14ac:dyDescent="0.2">
      <c r="A44" s="17">
        <v>34</v>
      </c>
      <c r="B44" s="27" t="str">
        <f t="shared" si="2"/>
        <v>****</v>
      </c>
      <c r="C44" t="str">
        <f>VLOOKUP(A44,PO!$IJ$3:$IL$295,3,FALSE)</f>
        <v>Karkkila</v>
      </c>
      <c r="D44" s="32">
        <f>VLOOKUP($C44,PO!$B$2:$CJ$295,9,FALSE)</f>
        <v>46</v>
      </c>
      <c r="E44" s="32">
        <f>VLOOKUP($C44,PO!$B$2:$CJ$295,16,FALSE)</f>
        <v>85.600000000000009</v>
      </c>
      <c r="F44" s="35">
        <f>VLOOKUP($C44,PO!$B$2:$CJ$295,66,FALSE)</f>
        <v>-1.100321352481842</v>
      </c>
      <c r="G44" s="31">
        <f>VLOOKUP($C44,PO!$B$2:$CJ$295,67,FALSE)</f>
        <v>22877.1328125</v>
      </c>
      <c r="H44" s="35">
        <f>VLOOKUP($C44,PO!$B$2:$CJ$295,71,FALSE)</f>
        <v>0.79182922840118408</v>
      </c>
      <c r="I44" s="50">
        <f>_xlfn.XLOOKUP($C44,PO!$B$3:$B$295,PO!CH$3:CH$295)</f>
        <v>0.80275231599807739</v>
      </c>
      <c r="J44" s="22">
        <f>VLOOKUP($C44,PO!$B$2:$CJ$295,87,FALSE)</f>
        <v>973</v>
      </c>
      <c r="K44" s="72">
        <f>1-VLOOKUP(C44,PO!$B$3:$II$295,242,FALSE)/SUM($D$5:$J$5)</f>
        <v>0.60377244232537874</v>
      </c>
      <c r="L44" s="22">
        <f>VLOOKUP($C44,PO!$B$2:$CJ$295,48,FALSE)</f>
        <v>10554.229372080956</v>
      </c>
      <c r="M44" s="40"/>
      <c r="N44" s="22"/>
      <c r="O44" s="22"/>
      <c r="P44" s="22">
        <f>VLOOKUP($C44,PO!$B$2:$CJ$295,65,FALSE)</f>
        <v>242.5</v>
      </c>
      <c r="Q44" s="22">
        <f>VLOOKUP($C44,PO!$B$2:$CJ$295,26,FALSE)</f>
        <v>573</v>
      </c>
      <c r="R44" s="23"/>
    </row>
    <row r="45" spans="1:18" hidden="1" x14ac:dyDescent="0.2">
      <c r="A45" s="17">
        <v>35</v>
      </c>
      <c r="B45" s="27" t="str">
        <f t="shared" si="2"/>
        <v>****</v>
      </c>
      <c r="C45" t="str">
        <f>VLOOKUP(A45,PO!$IJ$3:$IL$295,3,FALSE)</f>
        <v>Pöytyä</v>
      </c>
      <c r="D45" s="32">
        <f>VLOOKUP($C45,PO!$B$2:$CJ$295,9,FALSE)</f>
        <v>44.400001525878906</v>
      </c>
      <c r="E45" s="32">
        <f>VLOOKUP($C45,PO!$B$2:$CJ$295,16,FALSE)</f>
        <v>51.7</v>
      </c>
      <c r="F45" s="35">
        <f>VLOOKUP($C45,PO!$B$2:$CJ$295,66,FALSE)</f>
        <v>0.34827834367752075</v>
      </c>
      <c r="G45" s="31">
        <f>VLOOKUP($C45,PO!$B$2:$CJ$295,67,FALSE)</f>
        <v>21478.748046875</v>
      </c>
      <c r="H45" s="35">
        <f>VLOOKUP($C45,PO!$B$2:$CJ$295,71,FALSE)</f>
        <v>0.61623972654342651</v>
      </c>
      <c r="I45" s="50">
        <f>_xlfn.XLOOKUP($C45,PO!$B$3:$B$295,PO!CH$3:CH$295)</f>
        <v>1.1325027942657471</v>
      </c>
      <c r="J45" s="22">
        <f>VLOOKUP($C45,PO!$B$2:$CJ$295,87,FALSE)</f>
        <v>996</v>
      </c>
      <c r="K45" s="72">
        <f>1-VLOOKUP(C45,PO!$B$3:$II$295,242,FALSE)/SUM($D$5:$J$5)</f>
        <v>0.60142011953996399</v>
      </c>
      <c r="L45" s="22">
        <f>VLOOKUP($C45,PO!$B$2:$CJ$295,48,FALSE)</f>
        <v>9758.8794397198599</v>
      </c>
      <c r="M45" s="40"/>
      <c r="N45" s="22"/>
      <c r="O45" s="22"/>
      <c r="P45" s="22">
        <f>VLOOKUP($C45,PO!$B$2:$CJ$295,65,FALSE)</f>
        <v>330.66665649414063</v>
      </c>
      <c r="Q45" s="22">
        <f>VLOOKUP($C45,PO!$B$2:$CJ$295,26,FALSE)</f>
        <v>465</v>
      </c>
      <c r="R45" s="23"/>
    </row>
    <row r="46" spans="1:18" hidden="1" x14ac:dyDescent="0.2">
      <c r="A46" s="17">
        <v>36</v>
      </c>
      <c r="B46" s="27" t="str">
        <f t="shared" si="2"/>
        <v>****</v>
      </c>
      <c r="C46" t="str">
        <f>VLOOKUP(A46,PO!$IJ$3:$IL$295,3,FALSE)</f>
        <v>Orivesi</v>
      </c>
      <c r="D46" s="32">
        <f>VLOOKUP($C46,PO!$B$2:$CJ$295,9,FALSE)</f>
        <v>47.599998474121094</v>
      </c>
      <c r="E46" s="32">
        <f>VLOOKUP($C46,PO!$B$2:$CJ$295,16,FALSE)</f>
        <v>72.7</v>
      </c>
      <c r="F46" s="35">
        <f>VLOOKUP($C46,PO!$B$2:$CJ$295,66,FALSE)</f>
        <v>-0.32050629854202273</v>
      </c>
      <c r="G46" s="31">
        <f>VLOOKUP($C46,PO!$B$2:$CJ$295,67,FALSE)</f>
        <v>21972.732421875</v>
      </c>
      <c r="H46" s="35">
        <f>VLOOKUP($C46,PO!$B$2:$CJ$295,71,FALSE)</f>
        <v>0.163791224360466</v>
      </c>
      <c r="I46" s="50">
        <f>_xlfn.XLOOKUP($C46,PO!$B$3:$B$295,PO!CH$3:CH$295)</f>
        <v>1.7543859481811523</v>
      </c>
      <c r="J46" s="22">
        <f>VLOOKUP($C46,PO!$B$2:$CJ$295,87,FALSE)</f>
        <v>908</v>
      </c>
      <c r="K46" s="72">
        <f>1-VLOOKUP(C46,PO!$B$3:$II$295,242,FALSE)/SUM($D$5:$J$5)</f>
        <v>0.58235026236072374</v>
      </c>
      <c r="L46" s="22">
        <f>VLOOKUP($C46,PO!$B$2:$CJ$295,48,FALSE)</f>
        <v>8743.7020810514787</v>
      </c>
      <c r="M46" s="40"/>
      <c r="N46" s="22"/>
      <c r="O46" s="22"/>
      <c r="P46" s="22">
        <f>VLOOKUP($C46,PO!$B$2:$CJ$295,65,FALSE)</f>
        <v>172</v>
      </c>
      <c r="Q46" s="22">
        <f>VLOOKUP($C46,PO!$B$2:$CJ$295,26,FALSE)</f>
        <v>406</v>
      </c>
      <c r="R46" s="23"/>
    </row>
    <row r="47" spans="1:18" hidden="1" x14ac:dyDescent="0.2">
      <c r="A47" s="17">
        <v>37</v>
      </c>
      <c r="B47" s="27" t="str">
        <f t="shared" si="2"/>
        <v>****</v>
      </c>
      <c r="C47" t="str">
        <f>VLOOKUP(A47,PO!$IJ$3:$IL$295,3,FALSE)</f>
        <v>Sotkamo</v>
      </c>
      <c r="D47" s="32">
        <f>VLOOKUP($C47,PO!$B$2:$CJ$295,9,FALSE)</f>
        <v>46.200000762939453</v>
      </c>
      <c r="E47" s="32">
        <f>VLOOKUP($C47,PO!$B$2:$CJ$295,16,FALSE)</f>
        <v>60.6</v>
      </c>
      <c r="F47" s="35">
        <f>VLOOKUP($C47,PO!$B$2:$CJ$295,66,FALSE)</f>
        <v>-0.93903762102127075</v>
      </c>
      <c r="G47" s="31">
        <f>VLOOKUP($C47,PO!$B$2:$CJ$295,67,FALSE)</f>
        <v>22948.982421875</v>
      </c>
      <c r="H47" s="35">
        <f>VLOOKUP($C47,PO!$B$2:$CJ$295,71,FALSE)</f>
        <v>0.15479876101016998</v>
      </c>
      <c r="I47" s="50">
        <f>_xlfn.XLOOKUP($C47,PO!$B$3:$B$295,PO!CH$3:CH$295)</f>
        <v>2.0169851779937744</v>
      </c>
      <c r="J47" s="22">
        <f>VLOOKUP($C47,PO!$B$2:$CJ$295,87,FALSE)</f>
        <v>1000</v>
      </c>
      <c r="K47" s="72">
        <f>1-VLOOKUP(C47,PO!$B$3:$II$295,242,FALSE)/SUM($D$5:$J$5)</f>
        <v>0.58007657856243622</v>
      </c>
      <c r="L47" s="22">
        <f>VLOOKUP($C47,PO!$B$2:$CJ$295,48,FALSE)</f>
        <v>9929.8765432098771</v>
      </c>
      <c r="M47" s="40"/>
      <c r="N47" s="22"/>
      <c r="O47" s="22"/>
      <c r="P47" s="22">
        <f>VLOOKUP($C47,PO!$B$2:$CJ$295,65,FALSE)</f>
        <v>144</v>
      </c>
      <c r="Q47" s="22">
        <f>VLOOKUP($C47,PO!$B$2:$CJ$295,26,FALSE)</f>
        <v>478</v>
      </c>
      <c r="R47" s="23"/>
    </row>
    <row r="48" spans="1:18" hidden="1" x14ac:dyDescent="0.2">
      <c r="A48" s="17">
        <v>38</v>
      </c>
      <c r="B48" s="27" t="str">
        <f t="shared" si="2"/>
        <v>****</v>
      </c>
      <c r="C48" t="str">
        <f>VLOOKUP(A48,PO!$IJ$3:$IL$295,3,FALSE)</f>
        <v>Savonlinna</v>
      </c>
      <c r="D48" s="32">
        <f>VLOOKUP($C48,PO!$B$2:$CJ$295,9,FALSE)</f>
        <v>49.400001525878906</v>
      </c>
      <c r="E48" s="32">
        <f>VLOOKUP($C48,PO!$B$2:$CJ$295,16,FALSE)</f>
        <v>77.300000000000011</v>
      </c>
      <c r="F48" s="35">
        <f>VLOOKUP($C48,PO!$B$2:$CJ$295,66,FALSE)</f>
        <v>0.52743538022041325</v>
      </c>
      <c r="G48" s="31">
        <f>VLOOKUP($C48,PO!$B$2:$CJ$295,67,FALSE)</f>
        <v>22193.228515625</v>
      </c>
      <c r="H48" s="35">
        <f>VLOOKUP($C48,PO!$B$2:$CJ$295,71,FALSE)</f>
        <v>0.12434039264917374</v>
      </c>
      <c r="I48" s="50">
        <f>_xlfn.XLOOKUP($C48,PO!$B$3:$B$295,PO!CH$3:CH$295)</f>
        <v>2.1115536689758301</v>
      </c>
      <c r="J48" s="22">
        <f>VLOOKUP($C48,PO!$B$2:$CJ$295,87,FALSE)</f>
        <v>2734</v>
      </c>
      <c r="K48" s="72">
        <f>1-VLOOKUP(C48,PO!$B$3:$II$295,242,FALSE)/SUM($D$5:$J$5)</f>
        <v>0.57132959521575366</v>
      </c>
      <c r="L48" s="22">
        <f>VLOOKUP($C48,PO!$B$2:$CJ$295,48,FALSE)</f>
        <v>9388.0569421334803</v>
      </c>
      <c r="M48" s="40"/>
      <c r="N48" s="22"/>
      <c r="O48" s="22"/>
      <c r="P48" s="22">
        <f>VLOOKUP($C48,PO!$B$2:$CJ$295,65,FALSE)</f>
        <v>195.07142639160156</v>
      </c>
      <c r="Q48" s="22">
        <f>VLOOKUP($C48,PO!$B$2:$CJ$295,26,FALSE)</f>
        <v>553</v>
      </c>
      <c r="R48" s="23"/>
    </row>
    <row r="49" spans="1:18" hidden="1" x14ac:dyDescent="0.2">
      <c r="A49" s="17">
        <v>39</v>
      </c>
      <c r="B49" s="27" t="str">
        <f t="shared" si="2"/>
        <v>****</v>
      </c>
      <c r="C49" t="str">
        <f>VLOOKUP(A49,PO!$IJ$3:$IL$295,3,FALSE)</f>
        <v>Kauhava</v>
      </c>
      <c r="D49" s="32">
        <f>VLOOKUP($C49,PO!$B$2:$CJ$295,9,FALSE)</f>
        <v>46.799999237060547</v>
      </c>
      <c r="E49" s="32">
        <f>VLOOKUP($C49,PO!$B$2:$CJ$295,16,FALSE)</f>
        <v>66.5</v>
      </c>
      <c r="F49" s="35">
        <f>VLOOKUP($C49,PO!$B$2:$CJ$295,66,FALSE)</f>
        <v>-0.52560859471559529</v>
      </c>
      <c r="G49" s="31">
        <f>VLOOKUP($C49,PO!$B$2:$CJ$295,67,FALSE)</f>
        <v>21204.248046875</v>
      </c>
      <c r="H49" s="35">
        <f>VLOOKUP($C49,PO!$B$2:$CJ$295,71,FALSE)</f>
        <v>0.65496629476547241</v>
      </c>
      <c r="I49" s="50">
        <f>_xlfn.XLOOKUP($C49,PO!$B$3:$B$295,PO!CH$3:CH$295)</f>
        <v>2.3002421855926514</v>
      </c>
      <c r="J49" s="22">
        <f>VLOOKUP($C49,PO!$B$2:$CJ$295,87,FALSE)</f>
        <v>1762</v>
      </c>
      <c r="K49" s="72">
        <f>1-VLOOKUP(C49,PO!$B$3:$II$295,242,FALSE)/SUM($D$5:$J$5)</f>
        <v>0.56265744459339184</v>
      </c>
      <c r="L49" s="22">
        <f>VLOOKUP($C49,PO!$B$2:$CJ$295,48,FALSE)</f>
        <v>9434.7193951730151</v>
      </c>
      <c r="M49" s="40"/>
      <c r="N49" s="22"/>
      <c r="O49" s="22"/>
      <c r="P49" s="22">
        <f>VLOOKUP($C49,PO!$B$2:$CJ$295,65,FALSE)</f>
        <v>173.63636779785156</v>
      </c>
      <c r="Q49" s="22">
        <f>VLOOKUP($C49,PO!$B$2:$CJ$295,26,FALSE)</f>
        <v>672</v>
      </c>
      <c r="R49" s="23"/>
    </row>
    <row r="50" spans="1:18" hidden="1" x14ac:dyDescent="0.2">
      <c r="A50" s="17">
        <v>40</v>
      </c>
      <c r="B50" s="27" t="str">
        <f t="shared" si="2"/>
        <v>****</v>
      </c>
      <c r="C50" t="str">
        <f>VLOOKUP(A50,PO!$IJ$3:$IL$295,3,FALSE)</f>
        <v>Kangasala</v>
      </c>
      <c r="D50" s="32">
        <f>VLOOKUP($C50,PO!$B$2:$CJ$295,9,FALSE)</f>
        <v>41.900001525878906</v>
      </c>
      <c r="E50" s="32">
        <f>VLOOKUP($C50,PO!$B$2:$CJ$295,16,FALSE)</f>
        <v>85.9</v>
      </c>
      <c r="F50" s="35">
        <f>VLOOKUP($C50,PO!$B$2:$CJ$295,66,FALSE)</f>
        <v>1.0678650081157683</v>
      </c>
      <c r="G50" s="31">
        <f>VLOOKUP($C50,PO!$B$2:$CJ$295,67,FALSE)</f>
        <v>24863.537109375</v>
      </c>
      <c r="H50" s="35">
        <f>VLOOKUP($C50,PO!$B$2:$CJ$295,71,FALSE)</f>
        <v>0.24162168800830841</v>
      </c>
      <c r="I50" s="50">
        <f>_xlfn.XLOOKUP($C50,PO!$B$3:$B$295,PO!CH$3:CH$295)</f>
        <v>1.1141303777694702</v>
      </c>
      <c r="J50" s="22">
        <f>VLOOKUP($C50,PO!$B$2:$CJ$295,87,FALSE)</f>
        <v>3862</v>
      </c>
      <c r="K50" s="72">
        <f>1-VLOOKUP(C50,PO!$B$3:$II$295,242,FALSE)/SUM($D$5:$J$5)</f>
        <v>0.55938669654360695</v>
      </c>
      <c r="L50" s="22">
        <f>VLOOKUP($C50,PO!$B$2:$CJ$295,48,FALSE)</f>
        <v>8776.3401501423759</v>
      </c>
      <c r="M50" s="40"/>
      <c r="N50" s="22"/>
      <c r="O50" s="22"/>
      <c r="P50" s="22">
        <f>VLOOKUP($C50,PO!$B$2:$CJ$295,65,FALSE)</f>
        <v>279.07144165039063</v>
      </c>
      <c r="Q50" s="22">
        <f>VLOOKUP($C50,PO!$B$2:$CJ$295,26,FALSE)</f>
        <v>511</v>
      </c>
      <c r="R50" s="23"/>
    </row>
    <row r="51" spans="1:18" hidden="1" x14ac:dyDescent="0.2">
      <c r="A51" s="17">
        <v>41</v>
      </c>
      <c r="B51" s="27" t="str">
        <f t="shared" si="2"/>
        <v>****</v>
      </c>
      <c r="C51" t="str">
        <f>VLOOKUP(A51,PO!$IJ$3:$IL$295,3,FALSE)</f>
        <v>Raisio</v>
      </c>
      <c r="D51" s="32">
        <f>VLOOKUP($C51,PO!$B$2:$CJ$295,9,FALSE)</f>
        <v>44.200000762939453</v>
      </c>
      <c r="E51" s="32">
        <f>VLOOKUP($C51,PO!$B$2:$CJ$295,16,FALSE)</f>
        <v>99.2</v>
      </c>
      <c r="F51" s="35">
        <f>VLOOKUP($C51,PO!$B$2:$CJ$295,66,FALSE)</f>
        <v>-0.84548664018511777</v>
      </c>
      <c r="G51" s="31">
        <f>VLOOKUP($C51,PO!$B$2:$CJ$295,67,FALSE)</f>
        <v>25549.232421875</v>
      </c>
      <c r="H51" s="35">
        <f>VLOOKUP($C51,PO!$B$2:$CJ$295,71,FALSE)</f>
        <v>1.3759560585021973</v>
      </c>
      <c r="I51" s="50">
        <f>_xlfn.XLOOKUP($C51,PO!$B$3:$B$295,PO!CH$3:CH$295)</f>
        <v>2.0050125122070313</v>
      </c>
      <c r="J51" s="22">
        <f>VLOOKUP($C51,PO!$B$2:$CJ$295,87,FALSE)</f>
        <v>2240</v>
      </c>
      <c r="K51" s="72">
        <f>1-VLOOKUP(C51,PO!$B$3:$II$295,242,FALSE)/SUM($D$5:$J$5)</f>
        <v>0.55926940366310296</v>
      </c>
      <c r="L51" s="22">
        <f>VLOOKUP($C51,PO!$B$2:$CJ$295,48,FALSE)</f>
        <v>8395.5551111111108</v>
      </c>
      <c r="M51" s="40"/>
      <c r="N51" s="22"/>
      <c r="O51" s="22"/>
      <c r="P51" s="22">
        <f>VLOOKUP($C51,PO!$B$2:$CJ$295,65,FALSE)</f>
        <v>222.30000305175781</v>
      </c>
      <c r="Q51" s="22">
        <f>VLOOKUP($C51,PO!$B$2:$CJ$295,26,FALSE)</f>
        <v>415</v>
      </c>
      <c r="R51" s="23"/>
    </row>
    <row r="52" spans="1:18" hidden="1" x14ac:dyDescent="0.2">
      <c r="A52" s="17">
        <v>42</v>
      </c>
      <c r="B52" s="27" t="str">
        <f t="shared" si="2"/>
        <v>****</v>
      </c>
      <c r="C52" t="str">
        <f>VLOOKUP(A52,PO!$IJ$3:$IL$295,3,FALSE)</f>
        <v>Muurame</v>
      </c>
      <c r="D52" s="32">
        <f>VLOOKUP($C52,PO!$B$2:$CJ$295,9,FALSE)</f>
        <v>40.299999237060547</v>
      </c>
      <c r="E52" s="32">
        <f>VLOOKUP($C52,PO!$B$2:$CJ$295,16,FALSE)</f>
        <v>87.4</v>
      </c>
      <c r="F52" s="35">
        <f>VLOOKUP($C52,PO!$B$2:$CJ$295,66,FALSE)</f>
        <v>1.9193563461303711</v>
      </c>
      <c r="G52" s="31">
        <f>VLOOKUP($C52,PO!$B$2:$CJ$295,67,FALSE)</f>
        <v>25064.837890625</v>
      </c>
      <c r="H52" s="35">
        <f>VLOOKUP($C52,PO!$B$2:$CJ$295,71,FALSE)</f>
        <v>0.11806375533342361</v>
      </c>
      <c r="I52" s="50">
        <f>_xlfn.XLOOKUP($C52,PO!$B$3:$B$295,PO!CH$3:CH$295)</f>
        <v>1.3157894611358643</v>
      </c>
      <c r="J52" s="22">
        <f>VLOOKUP($C52,PO!$B$2:$CJ$295,87,FALSE)</f>
        <v>1452</v>
      </c>
      <c r="K52" s="72">
        <f>1-VLOOKUP(C52,PO!$B$3:$II$295,242,FALSE)/SUM($D$5:$J$5)</f>
        <v>0.55461810635011521</v>
      </c>
      <c r="L52" s="22">
        <f>VLOOKUP($C52,PO!$B$2:$CJ$295,48,FALSE)</f>
        <v>7473.1440301060557</v>
      </c>
      <c r="M52" s="40"/>
      <c r="N52" s="22"/>
      <c r="O52" s="22"/>
      <c r="P52" s="22">
        <f>VLOOKUP($C52,PO!$B$2:$CJ$295,65,FALSE)</f>
        <v>290.20001220703125</v>
      </c>
      <c r="Q52" s="22">
        <f>VLOOKUP($C52,PO!$B$2:$CJ$295,26,FALSE)</f>
        <v>415</v>
      </c>
      <c r="R52" s="23"/>
    </row>
    <row r="53" spans="1:18" hidden="1" x14ac:dyDescent="0.2">
      <c r="A53" s="17">
        <v>43</v>
      </c>
      <c r="B53" s="27" t="str">
        <f t="shared" si="2"/>
        <v>****</v>
      </c>
      <c r="C53" t="str">
        <f>VLOOKUP(A53,PO!$IJ$3:$IL$295,3,FALSE)</f>
        <v>Forssa</v>
      </c>
      <c r="D53" s="32">
        <f>VLOOKUP($C53,PO!$B$2:$CJ$295,9,FALSE)</f>
        <v>48.200000762939453</v>
      </c>
      <c r="E53" s="32">
        <f>VLOOKUP($C53,PO!$B$2:$CJ$295,16,FALSE)</f>
        <v>91.300000000000011</v>
      </c>
      <c r="F53" s="35">
        <f>VLOOKUP($C53,PO!$B$2:$CJ$295,66,FALSE)</f>
        <v>-1.6513309925794601</v>
      </c>
      <c r="G53" s="31">
        <f>VLOOKUP($C53,PO!$B$2:$CJ$295,67,FALSE)</f>
        <v>22177.455078125</v>
      </c>
      <c r="H53" s="35">
        <f>VLOOKUP($C53,PO!$B$2:$CJ$295,71,FALSE)</f>
        <v>0.24850600957870483</v>
      </c>
      <c r="I53" s="50">
        <f>_xlfn.XLOOKUP($C53,PO!$B$3:$B$295,PO!CH$3:CH$295)</f>
        <v>4.123711109161377</v>
      </c>
      <c r="J53" s="22">
        <f>VLOOKUP($C53,PO!$B$2:$CJ$295,87,FALSE)</f>
        <v>1445</v>
      </c>
      <c r="K53" s="72">
        <f>1-VLOOKUP(C53,PO!$B$3:$II$295,242,FALSE)/SUM($D$5:$J$5)</f>
        <v>0.55364707824016857</v>
      </c>
      <c r="L53" s="22">
        <f>VLOOKUP($C53,PO!$B$2:$CJ$295,48,FALSE)</f>
        <v>9710.4973840251132</v>
      </c>
      <c r="M53" s="40"/>
      <c r="N53" s="22"/>
      <c r="O53" s="22"/>
      <c r="P53" s="22">
        <f>VLOOKUP($C53,PO!$B$2:$CJ$295,65,FALSE)</f>
        <v>204.71427917480469</v>
      </c>
      <c r="Q53" s="22">
        <f>VLOOKUP($C53,PO!$B$2:$CJ$295,26,FALSE)</f>
        <v>493</v>
      </c>
      <c r="R53" s="23"/>
    </row>
    <row r="54" spans="1:18" hidden="1" x14ac:dyDescent="0.2">
      <c r="A54" s="17">
        <v>44</v>
      </c>
      <c r="B54" s="27" t="str">
        <f t="shared" si="2"/>
        <v>****</v>
      </c>
      <c r="C54" t="str">
        <f>VLOOKUP(A54,PO!$IJ$3:$IL$295,3,FALSE)</f>
        <v>Kankaanpää</v>
      </c>
      <c r="D54" s="32">
        <f>VLOOKUP($C54,PO!$B$2:$CJ$295,9,FALSE)</f>
        <v>46.599998474121094</v>
      </c>
      <c r="E54" s="32">
        <f>VLOOKUP($C54,PO!$B$2:$CJ$295,16,FALSE)</f>
        <v>69.400000000000006</v>
      </c>
      <c r="F54" s="35">
        <f>VLOOKUP($C54,PO!$B$2:$CJ$295,66,FALSE)</f>
        <v>-1.0011012792587279</v>
      </c>
      <c r="G54" s="31">
        <f>VLOOKUP($C54,PO!$B$2:$CJ$295,67,FALSE)</f>
        <v>21198.486328125</v>
      </c>
      <c r="H54" s="35">
        <f>VLOOKUP($C54,PO!$B$2:$CJ$295,71,FALSE)</f>
        <v>0.1084766760468483</v>
      </c>
      <c r="I54" s="50">
        <f>_xlfn.XLOOKUP($C54,PO!$B$3:$B$295,PO!CH$3:CH$295)</f>
        <v>4.2047533988952637</v>
      </c>
      <c r="J54" s="22">
        <f>VLOOKUP($C54,PO!$B$2:$CJ$295,87,FALSE)</f>
        <v>1234</v>
      </c>
      <c r="K54" s="72">
        <f>1-VLOOKUP(C54,PO!$B$3:$II$295,242,FALSE)/SUM($D$5:$J$5)</f>
        <v>0.55222634112179025</v>
      </c>
      <c r="L54" s="22">
        <f>VLOOKUP($C54,PO!$B$2:$CJ$295,48,FALSE)</f>
        <v>9886.2906923429618</v>
      </c>
      <c r="M54" s="40"/>
      <c r="N54" s="22"/>
      <c r="O54" s="22"/>
      <c r="P54" s="22">
        <f>VLOOKUP($C54,PO!$B$2:$CJ$295,65,FALSE)</f>
        <v>139.22222900390625</v>
      </c>
      <c r="Q54" s="22">
        <f>VLOOKUP($C54,PO!$B$2:$CJ$295,26,FALSE)</f>
        <v>381</v>
      </c>
      <c r="R54" s="23"/>
    </row>
    <row r="55" spans="1:18" hidden="1" x14ac:dyDescent="0.2">
      <c r="A55" s="17">
        <v>45</v>
      </c>
      <c r="B55" s="27" t="str">
        <f t="shared" si="2"/>
        <v>****</v>
      </c>
      <c r="C55" t="str">
        <f>VLOOKUP(A55,PO!$IJ$3:$IL$295,3,FALSE)</f>
        <v>Paimio</v>
      </c>
      <c r="D55" s="32">
        <f>VLOOKUP($C55,PO!$B$2:$CJ$295,9,FALSE)</f>
        <v>42.5</v>
      </c>
      <c r="E55" s="32">
        <f>VLOOKUP($C55,PO!$B$2:$CJ$295,16,FALSE)</f>
        <v>79.800000000000011</v>
      </c>
      <c r="F55" s="35">
        <f>VLOOKUP($C55,PO!$B$2:$CJ$295,66,FALSE)</f>
        <v>1.3095916986465455</v>
      </c>
      <c r="G55" s="31">
        <f>VLOOKUP($C55,PO!$B$2:$CJ$295,67,FALSE)</f>
        <v>24739.21484375</v>
      </c>
      <c r="H55" s="35">
        <f>VLOOKUP($C55,PO!$B$2:$CJ$295,71,FALSE)</f>
        <v>1.0414746999740601</v>
      </c>
      <c r="I55" s="50">
        <f>_xlfn.XLOOKUP($C55,PO!$B$3:$B$295,PO!CH$3:CH$295)</f>
        <v>3.1496062278747559</v>
      </c>
      <c r="J55" s="22">
        <f>VLOOKUP($C55,PO!$B$2:$CJ$295,87,FALSE)</f>
        <v>1290</v>
      </c>
      <c r="K55" s="72">
        <f>1-VLOOKUP(C55,PO!$B$3:$II$295,242,FALSE)/SUM($D$5:$J$5)</f>
        <v>0.54869589261683172</v>
      </c>
      <c r="L55" s="22">
        <f>VLOOKUP($C55,PO!$B$2:$CJ$295,48,FALSE)</f>
        <v>7972.6858877086497</v>
      </c>
      <c r="M55" s="40"/>
      <c r="N55" s="22"/>
      <c r="O55" s="22"/>
      <c r="P55" s="22">
        <f>VLOOKUP($C55,PO!$B$2:$CJ$295,65,FALSE)</f>
        <v>329.5</v>
      </c>
      <c r="Q55" s="22">
        <f>VLOOKUP($C55,PO!$B$2:$CJ$295,26,FALSE)</f>
        <v>556</v>
      </c>
      <c r="R55" s="23"/>
    </row>
    <row r="56" spans="1:18" hidden="1" x14ac:dyDescent="0.2">
      <c r="A56" s="17">
        <v>46</v>
      </c>
      <c r="B56" s="27" t="str">
        <f t="shared" si="2"/>
        <v>****</v>
      </c>
      <c r="C56" t="str">
        <f>VLOOKUP(A56,PO!$IJ$3:$IL$295,3,FALSE)</f>
        <v>Lappeenranta</v>
      </c>
      <c r="D56" s="32">
        <f>VLOOKUP($C56,PO!$B$2:$CJ$295,9,FALSE)</f>
        <v>44.099998474121094</v>
      </c>
      <c r="E56" s="32">
        <f>VLOOKUP($C56,PO!$B$2:$CJ$295,16,FALSE)</f>
        <v>90.4</v>
      </c>
      <c r="F56" s="35">
        <f>VLOOKUP($C56,PO!$B$2:$CJ$295,66,FALSE)</f>
        <v>0.21809711456298828</v>
      </c>
      <c r="G56" s="31">
        <f>VLOOKUP($C56,PO!$B$2:$CJ$295,67,FALSE)</f>
        <v>23286.265625</v>
      </c>
      <c r="H56" s="35">
        <f>VLOOKUP($C56,PO!$B$2:$CJ$295,71,FALSE)</f>
        <v>0.17347247898578644</v>
      </c>
      <c r="I56" s="50">
        <f>_xlfn.XLOOKUP($C56,PO!$B$3:$B$295,PO!CH$3:CH$295)</f>
        <v>1.7575322389602661</v>
      </c>
      <c r="J56" s="22">
        <f>VLOOKUP($C56,PO!$B$2:$CJ$295,87,FALSE)</f>
        <v>6294</v>
      </c>
      <c r="K56" s="72">
        <f>1-VLOOKUP(C56,PO!$B$3:$II$295,242,FALSE)/SUM($D$5:$J$5)</f>
        <v>0.54444023297600119</v>
      </c>
      <c r="L56" s="22">
        <f>VLOOKUP($C56,PO!$B$2:$CJ$295,48,FALSE)</f>
        <v>9696.7394745172514</v>
      </c>
      <c r="M56" s="40"/>
      <c r="N56" s="22"/>
      <c r="O56" s="22"/>
      <c r="P56" s="22">
        <f>VLOOKUP($C56,PO!$B$2:$CJ$295,65,FALSE)</f>
        <v>364.631591796875</v>
      </c>
      <c r="Q56" s="22">
        <f>VLOOKUP($C56,PO!$B$2:$CJ$295,26,FALSE)</f>
        <v>700</v>
      </c>
      <c r="R56" s="23"/>
    </row>
    <row r="57" spans="1:18" hidden="1" x14ac:dyDescent="0.2">
      <c r="A57" s="17">
        <v>47</v>
      </c>
      <c r="B57" s="27" t="str">
        <f t="shared" si="2"/>
        <v>****</v>
      </c>
      <c r="C57" t="str">
        <f>VLOOKUP(A57,PO!$IJ$3:$IL$295,3,FALSE)</f>
        <v>Loimaa</v>
      </c>
      <c r="D57" s="32">
        <f>VLOOKUP($C57,PO!$B$2:$CJ$295,9,FALSE)</f>
        <v>47.900001525878906</v>
      </c>
      <c r="E57" s="32">
        <f>VLOOKUP($C57,PO!$B$2:$CJ$295,16,FALSE)</f>
        <v>67.100000000000009</v>
      </c>
      <c r="F57" s="35">
        <f>VLOOKUP($C57,PO!$B$2:$CJ$295,66,FALSE)</f>
        <v>-0.86770654320716856</v>
      </c>
      <c r="G57" s="31">
        <f>VLOOKUP($C57,PO!$B$2:$CJ$295,67,FALSE)</f>
        <v>21653.3046875</v>
      </c>
      <c r="H57" s="35">
        <f>VLOOKUP($C57,PO!$B$2:$CJ$295,71,FALSE)</f>
        <v>0.22677165269851685</v>
      </c>
      <c r="I57" s="50">
        <f>_xlfn.XLOOKUP($C57,PO!$B$3:$B$295,PO!CH$3:CH$295)</f>
        <v>3.2444124221801758</v>
      </c>
      <c r="J57" s="22">
        <f>VLOOKUP($C57,PO!$B$2:$CJ$295,87,FALSE)</f>
        <v>1531</v>
      </c>
      <c r="K57" s="72">
        <f>1-VLOOKUP(C57,PO!$B$3:$II$295,242,FALSE)/SUM($D$5:$J$5)</f>
        <v>0.54408474186765787</v>
      </c>
      <c r="L57" s="22">
        <f>VLOOKUP($C57,PO!$B$2:$CJ$295,48,FALSE)</f>
        <v>9072.3684210526317</v>
      </c>
      <c r="M57" s="40"/>
      <c r="N57" s="22"/>
      <c r="O57" s="22"/>
      <c r="P57" s="22">
        <f>VLOOKUP($C57,PO!$B$2:$CJ$295,65,FALSE)</f>
        <v>140.54545593261719</v>
      </c>
      <c r="Q57" s="22">
        <f>VLOOKUP($C57,PO!$B$2:$CJ$295,26,FALSE)</f>
        <v>535</v>
      </c>
      <c r="R57" s="23"/>
    </row>
    <row r="58" spans="1:18" hidden="1" x14ac:dyDescent="0.2">
      <c r="A58" s="17">
        <v>48</v>
      </c>
      <c r="B58" s="27" t="str">
        <f t="shared" si="2"/>
        <v>****</v>
      </c>
      <c r="C58" t="str">
        <f>VLOOKUP(A58,PO!$IJ$3:$IL$295,3,FALSE)</f>
        <v>Mikkeli</v>
      </c>
      <c r="D58" s="32">
        <f>VLOOKUP($C58,PO!$B$2:$CJ$295,9,FALSE)</f>
        <v>45.599998474121094</v>
      </c>
      <c r="E58" s="32">
        <f>VLOOKUP($C58,PO!$B$2:$CJ$295,16,FALSE)</f>
        <v>81</v>
      </c>
      <c r="F58" s="35">
        <f>VLOOKUP($C58,PO!$B$2:$CJ$295,66,FALSE)</f>
        <v>-0.29960414096713067</v>
      </c>
      <c r="G58" s="31">
        <f>VLOOKUP($C58,PO!$B$2:$CJ$295,67,FALSE)</f>
        <v>22864.25390625</v>
      </c>
      <c r="H58" s="35">
        <f>VLOOKUP($C58,PO!$B$2:$CJ$295,71,FALSE)</f>
        <v>0.15432679653167725</v>
      </c>
      <c r="I58" s="50">
        <f>_xlfn.XLOOKUP($C58,PO!$B$3:$B$295,PO!CH$3:CH$295)</f>
        <v>2.2757110595703125</v>
      </c>
      <c r="J58" s="22">
        <f>VLOOKUP($C58,PO!$B$2:$CJ$295,87,FALSE)</f>
        <v>5065</v>
      </c>
      <c r="K58" s="72">
        <f>1-VLOOKUP(C58,PO!$B$3:$II$295,242,FALSE)/SUM($D$5:$J$5)</f>
        <v>0.53918216614542736</v>
      </c>
      <c r="L58" s="22">
        <f>VLOOKUP($C58,PO!$B$2:$CJ$295,48,FALSE)</f>
        <v>9898.5597484276732</v>
      </c>
      <c r="M58" s="40"/>
      <c r="N58" s="22"/>
      <c r="O58" s="22"/>
      <c r="P58" s="22">
        <f>VLOOKUP($C58,PO!$B$2:$CJ$295,65,FALSE)</f>
        <v>243.14999389648438</v>
      </c>
      <c r="Q58" s="22">
        <f>VLOOKUP($C58,PO!$B$2:$CJ$295,26,FALSE)</f>
        <v>474</v>
      </c>
      <c r="R58" s="23"/>
    </row>
    <row r="59" spans="1:18" hidden="1" x14ac:dyDescent="0.2">
      <c r="A59" s="17">
        <v>49</v>
      </c>
      <c r="B59" s="27" t="str">
        <f t="shared" si="2"/>
        <v>****</v>
      </c>
      <c r="C59" t="str">
        <f>VLOOKUP(A59,PO!$IJ$3:$IL$295,3,FALSE)</f>
        <v>Inari</v>
      </c>
      <c r="D59" s="32">
        <f>VLOOKUP($C59,PO!$B$2:$CJ$295,9,FALSE)</f>
        <v>47.400001525878906</v>
      </c>
      <c r="E59" s="32">
        <f>VLOOKUP($C59,PO!$B$2:$CJ$295,16,FALSE)</f>
        <v>66.400000000000006</v>
      </c>
      <c r="F59" s="35">
        <f>VLOOKUP($C59,PO!$B$2:$CJ$295,66,FALSE)</f>
        <v>-0.20880239009857177</v>
      </c>
      <c r="G59" s="31">
        <f>VLOOKUP($C59,PO!$B$2:$CJ$295,67,FALSE)</f>
        <v>23556.201171875</v>
      </c>
      <c r="H59" s="35">
        <f>VLOOKUP($C59,PO!$B$2:$CJ$295,71,FALSE)</f>
        <v>0.34747359156608582</v>
      </c>
      <c r="I59" s="50">
        <f>_xlfn.XLOOKUP($C59,PO!$B$3:$B$295,PO!CH$3:CH$295)</f>
        <v>1.7307692766189575</v>
      </c>
      <c r="J59" s="22">
        <f>VLOOKUP($C59,PO!$B$2:$CJ$295,87,FALSE)</f>
        <v>544</v>
      </c>
      <c r="K59" s="72">
        <f>1-VLOOKUP(C59,PO!$B$3:$II$295,242,FALSE)/SUM($D$5:$J$5)</f>
        <v>0.53725610388571132</v>
      </c>
      <c r="L59" s="22">
        <f>VLOOKUP($C59,PO!$B$2:$CJ$295,48,FALSE)</f>
        <v>15869.483455882353</v>
      </c>
      <c r="M59" s="40"/>
      <c r="N59" s="22"/>
      <c r="O59" s="22"/>
      <c r="P59" s="22">
        <f>VLOOKUP($C59,PO!$B$2:$CJ$295,65,FALSE)</f>
        <v>150.25</v>
      </c>
      <c r="Q59" s="22">
        <f>VLOOKUP($C59,PO!$B$2:$CJ$295,26,FALSE)</f>
        <v>926</v>
      </c>
      <c r="R59" s="23"/>
    </row>
    <row r="60" spans="1:18" hidden="1" x14ac:dyDescent="0.2">
      <c r="A60" s="17">
        <v>50</v>
      </c>
      <c r="B60" s="27" t="str">
        <f t="shared" si="2"/>
        <v>****</v>
      </c>
      <c r="C60" t="str">
        <f>VLOOKUP(A60,PO!$IJ$3:$IL$295,3,FALSE)</f>
        <v>Kurikka</v>
      </c>
      <c r="D60" s="32">
        <f>VLOOKUP($C60,PO!$B$2:$CJ$295,9,FALSE)</f>
        <v>47.299999237060547</v>
      </c>
      <c r="E60" s="32">
        <f>VLOOKUP($C60,PO!$B$2:$CJ$295,16,FALSE)</f>
        <v>62.5</v>
      </c>
      <c r="F60" s="35">
        <f>VLOOKUP($C60,PO!$B$2:$CJ$295,66,FALSE)</f>
        <v>-0.84136240184307098</v>
      </c>
      <c r="G60" s="31">
        <f>VLOOKUP($C60,PO!$B$2:$CJ$295,67,FALSE)</f>
        <v>21141.33984375</v>
      </c>
      <c r="H60" s="35">
        <f>VLOOKUP($C60,PO!$B$2:$CJ$295,71,FALSE)</f>
        <v>0.37721249461174011</v>
      </c>
      <c r="I60" s="50">
        <f>_xlfn.XLOOKUP($C60,PO!$B$3:$B$295,PO!CH$3:CH$295)</f>
        <v>1.6657990217208862</v>
      </c>
      <c r="J60" s="22">
        <f>VLOOKUP($C60,PO!$B$2:$CJ$295,87,FALSE)</f>
        <v>2107</v>
      </c>
      <c r="K60" s="72">
        <f>1-VLOOKUP(C60,PO!$B$3:$II$295,242,FALSE)/SUM($D$5:$J$5)</f>
        <v>0.53324195049484202</v>
      </c>
      <c r="L60" s="22">
        <f>VLOOKUP($C60,PO!$B$2:$CJ$295,48,FALSE)</f>
        <v>10005.223171889838</v>
      </c>
      <c r="M60" s="40"/>
      <c r="N60" s="22"/>
      <c r="O60" s="22"/>
      <c r="P60" s="22">
        <f>VLOOKUP($C60,PO!$B$2:$CJ$295,65,FALSE)</f>
        <v>131.6875</v>
      </c>
      <c r="Q60" s="22">
        <f>VLOOKUP($C60,PO!$B$2:$CJ$295,26,FALSE)</f>
        <v>463</v>
      </c>
      <c r="R60" s="23"/>
    </row>
    <row r="61" spans="1:18" hidden="1" x14ac:dyDescent="0.2">
      <c r="A61" s="17">
        <v>51</v>
      </c>
      <c r="B61" s="27" t="str">
        <f t="shared" si="2"/>
        <v>****</v>
      </c>
      <c r="C61" t="str">
        <f>VLOOKUP(A61,PO!$IJ$3:$IL$295,3,FALSE)</f>
        <v>Kannus</v>
      </c>
      <c r="D61" s="32">
        <f>VLOOKUP($C61,PO!$B$2:$CJ$295,9,FALSE)</f>
        <v>43.200000762939453</v>
      </c>
      <c r="E61" s="32">
        <f>VLOOKUP($C61,PO!$B$2:$CJ$295,16,FALSE)</f>
        <v>73.5</v>
      </c>
      <c r="F61" s="35">
        <f>VLOOKUP($C61,PO!$B$2:$CJ$295,66,FALSE)</f>
        <v>-1.134204089641571</v>
      </c>
      <c r="G61" s="31">
        <f>VLOOKUP($C61,PO!$B$2:$CJ$295,67,FALSE)</f>
        <v>20987.611328125</v>
      </c>
      <c r="H61" s="35">
        <f>VLOOKUP($C61,PO!$B$2:$CJ$295,71,FALSE)</f>
        <v>0.43923866748809814</v>
      </c>
      <c r="I61" s="50">
        <f>_xlfn.XLOOKUP($C61,PO!$B$3:$B$295,PO!CH$3:CH$295)</f>
        <v>1.5075377225875854</v>
      </c>
      <c r="J61" s="22">
        <f>VLOOKUP($C61,PO!$B$2:$CJ$295,87,FALSE)</f>
        <v>626</v>
      </c>
      <c r="K61" s="72">
        <f>1-VLOOKUP(C61,PO!$B$3:$II$295,242,FALSE)/SUM($D$5:$J$5)</f>
        <v>0.5323323081306689</v>
      </c>
      <c r="L61" s="22">
        <f>VLOOKUP($C61,PO!$B$2:$CJ$295,48,FALSE)</f>
        <v>8723.9459029435166</v>
      </c>
      <c r="M61" s="40"/>
      <c r="N61" s="22"/>
      <c r="O61" s="22"/>
      <c r="P61" s="22">
        <f>VLOOKUP($C61,PO!$B$2:$CJ$295,65,FALSE)</f>
        <v>156.5</v>
      </c>
      <c r="Q61" s="22">
        <f>VLOOKUP($C61,PO!$B$2:$CJ$295,26,FALSE)</f>
        <v>475</v>
      </c>
      <c r="R61" s="23"/>
    </row>
    <row r="62" spans="1:18" hidden="1" x14ac:dyDescent="0.2">
      <c r="A62" s="17">
        <v>52</v>
      </c>
      <c r="B62" s="27" t="str">
        <f t="shared" si="2"/>
        <v>****</v>
      </c>
      <c r="C62" t="str">
        <f>VLOOKUP(A62,PO!$IJ$3:$IL$295,3,FALSE)</f>
        <v>Alavus</v>
      </c>
      <c r="D62" s="32">
        <f>VLOOKUP($C62,PO!$B$2:$CJ$295,9,FALSE)</f>
        <v>45.799999237060547</v>
      </c>
      <c r="E62" s="32">
        <f>VLOOKUP($C62,PO!$B$2:$CJ$295,16,FALSE)</f>
        <v>60.7</v>
      </c>
      <c r="F62" s="35">
        <f>VLOOKUP($C62,PO!$B$2:$CJ$295,66,FALSE)</f>
        <v>-0.45702985674142838</v>
      </c>
      <c r="G62" s="31">
        <f>VLOOKUP($C62,PO!$B$2:$CJ$295,67,FALSE)</f>
        <v>19509.837890625</v>
      </c>
      <c r="H62" s="35">
        <f>VLOOKUP($C62,PO!$B$2:$CJ$295,71,FALSE)</f>
        <v>6.1039414256811142E-2</v>
      </c>
      <c r="I62" s="50">
        <f>_xlfn.XLOOKUP($C62,PO!$B$3:$B$295,PO!CH$3:CH$295)</f>
        <v>1.2355848550796509</v>
      </c>
      <c r="J62" s="22">
        <f>VLOOKUP($C62,PO!$B$2:$CJ$295,87,FALSE)</f>
        <v>1280</v>
      </c>
      <c r="K62" s="72">
        <f>1-VLOOKUP(C62,PO!$B$3:$II$295,242,FALSE)/SUM($D$5:$J$5)</f>
        <v>0.53047336782540144</v>
      </c>
      <c r="L62" s="22">
        <f>VLOOKUP($C62,PO!$B$2:$CJ$295,48,FALSE)</f>
        <v>8900.589390962672</v>
      </c>
      <c r="M62" s="40"/>
      <c r="N62" s="22"/>
      <c r="O62" s="22"/>
      <c r="P62" s="22">
        <f>VLOOKUP($C62,PO!$B$2:$CJ$295,65,FALSE)</f>
        <v>134.80000305175781</v>
      </c>
      <c r="Q62" s="22">
        <f>VLOOKUP($C62,PO!$B$2:$CJ$295,26,FALSE)</f>
        <v>510</v>
      </c>
      <c r="R62" s="23"/>
    </row>
    <row r="63" spans="1:18" hidden="1" x14ac:dyDescent="0.2">
      <c r="A63" s="17">
        <v>53</v>
      </c>
      <c r="B63" s="27" t="str">
        <f t="shared" si="2"/>
        <v>****</v>
      </c>
      <c r="C63" t="str">
        <f>VLOOKUP(A63,PO!$IJ$3:$IL$295,3,FALSE)</f>
        <v>Varkaus</v>
      </c>
      <c r="D63" s="32">
        <f>VLOOKUP($C63,PO!$B$2:$CJ$295,9,FALSE)</f>
        <v>48.900001525878906</v>
      </c>
      <c r="E63" s="32">
        <f>VLOOKUP($C63,PO!$B$2:$CJ$295,16,FALSE)</f>
        <v>91.800000000000011</v>
      </c>
      <c r="F63" s="35">
        <f>VLOOKUP($C63,PO!$B$2:$CJ$295,66,FALSE)</f>
        <v>-2.283134865760803</v>
      </c>
      <c r="G63" s="31">
        <f>VLOOKUP($C63,PO!$B$2:$CJ$295,67,FALSE)</f>
        <v>23159.474609375</v>
      </c>
      <c r="H63" s="35">
        <f>VLOOKUP($C63,PO!$B$2:$CJ$295,71,FALSE)</f>
        <v>0.20521840453147888</v>
      </c>
      <c r="I63" s="50">
        <f>_xlfn.XLOOKUP($C63,PO!$B$3:$B$295,PO!CH$3:CH$295)</f>
        <v>3.3159947395324707</v>
      </c>
      <c r="J63" s="22">
        <f>VLOOKUP($C63,PO!$B$2:$CJ$295,87,FALSE)</f>
        <v>1696</v>
      </c>
      <c r="K63" s="72">
        <f>1-VLOOKUP(C63,PO!$B$3:$II$295,242,FALSE)/SUM($D$5:$J$5)</f>
        <v>0.52651555224942626</v>
      </c>
      <c r="L63" s="22">
        <f>VLOOKUP($C63,PO!$B$2:$CJ$295,48,FALSE)</f>
        <v>9753.3274179236905</v>
      </c>
      <c r="M63" s="40"/>
      <c r="N63" s="22"/>
      <c r="O63" s="22"/>
      <c r="P63" s="22">
        <f>VLOOKUP($C63,PO!$B$2:$CJ$295,65,FALSE)</f>
        <v>242.28572082519531</v>
      </c>
      <c r="Q63" s="22">
        <f>VLOOKUP($C63,PO!$B$2:$CJ$295,26,FALSE)</f>
        <v>689</v>
      </c>
      <c r="R63" s="23"/>
    </row>
    <row r="64" spans="1:18" hidden="1" x14ac:dyDescent="0.2">
      <c r="A64" s="17">
        <v>54</v>
      </c>
      <c r="B64" s="27" t="str">
        <f t="shared" si="2"/>
        <v>****</v>
      </c>
      <c r="C64" t="str">
        <f>VLOOKUP(A64,PO!$IJ$3:$IL$295,3,FALSE)</f>
        <v>Muhos</v>
      </c>
      <c r="D64" s="32">
        <f>VLOOKUP($C64,PO!$B$2:$CJ$295,9,FALSE)</f>
        <v>39.400001525878906</v>
      </c>
      <c r="E64" s="32">
        <f>VLOOKUP($C64,PO!$B$2:$CJ$295,16,FALSE)</f>
        <v>79.800000000000011</v>
      </c>
      <c r="F64" s="35">
        <f>VLOOKUP($C64,PO!$B$2:$CJ$295,66,FALSE)</f>
        <v>-0.38580501079559326</v>
      </c>
      <c r="G64" s="31">
        <f>VLOOKUP($C64,PO!$B$2:$CJ$295,67,FALSE)</f>
        <v>20518.34375</v>
      </c>
      <c r="H64" s="35">
        <f>VLOOKUP($C64,PO!$B$2:$CJ$295,71,FALSE)</f>
        <v>5.6129321455955505E-2</v>
      </c>
      <c r="I64" s="50">
        <f>_xlfn.XLOOKUP($C64,PO!$B$3:$B$295,PO!CH$3:CH$295)</f>
        <v>1.469450831413269</v>
      </c>
      <c r="J64" s="22">
        <f>VLOOKUP($C64,PO!$B$2:$CJ$295,87,FALSE)</f>
        <v>1387</v>
      </c>
      <c r="K64" s="72">
        <f>1-VLOOKUP(C64,PO!$B$3:$II$295,242,FALSE)/SUM($D$5:$J$5)</f>
        <v>0.52562354280380696</v>
      </c>
      <c r="L64" s="22">
        <f>VLOOKUP($C64,PO!$B$2:$CJ$295,48,FALSE)</f>
        <v>8037.1819806936001</v>
      </c>
      <c r="M64" s="40"/>
      <c r="N64" s="22"/>
      <c r="O64" s="22"/>
      <c r="P64" s="22">
        <f>VLOOKUP($C64,PO!$B$2:$CJ$295,65,FALSE)</f>
        <v>252</v>
      </c>
      <c r="Q64" s="22">
        <f>VLOOKUP($C64,PO!$B$2:$CJ$295,26,FALSE)</f>
        <v>431</v>
      </c>
      <c r="R64" s="23"/>
    </row>
    <row r="65" spans="1:18" hidden="1" x14ac:dyDescent="0.2">
      <c r="A65" s="17">
        <v>55</v>
      </c>
      <c r="B65" s="27" t="str">
        <f t="shared" si="2"/>
        <v>****</v>
      </c>
      <c r="C65" t="str">
        <f>VLOOKUP(A65,PO!$IJ$3:$IL$295,3,FALSE)</f>
        <v>Huittinen</v>
      </c>
      <c r="D65" s="32">
        <f>VLOOKUP($C65,PO!$B$2:$CJ$295,9,FALSE)</f>
        <v>47.099998474121094</v>
      </c>
      <c r="E65" s="32">
        <f>VLOOKUP($C65,PO!$B$2:$CJ$295,16,FALSE)</f>
        <v>71.2</v>
      </c>
      <c r="F65" s="35">
        <f>VLOOKUP($C65,PO!$B$2:$CJ$295,66,FALSE)</f>
        <v>-1.2467518866062164</v>
      </c>
      <c r="G65" s="31">
        <f>VLOOKUP($C65,PO!$B$2:$CJ$295,67,FALSE)</f>
        <v>21738.53125</v>
      </c>
      <c r="H65" s="35">
        <f>VLOOKUP($C65,PO!$B$2:$CJ$295,71,FALSE)</f>
        <v>0.18916766345500946</v>
      </c>
      <c r="I65" s="50">
        <f>_xlfn.XLOOKUP($C65,PO!$B$3:$B$295,PO!CH$3:CH$295)</f>
        <v>3.8150289058685303</v>
      </c>
      <c r="J65" s="22">
        <f>VLOOKUP($C65,PO!$B$2:$CJ$295,87,FALSE)</f>
        <v>958</v>
      </c>
      <c r="K65" s="72">
        <f>1-VLOOKUP(C65,PO!$B$3:$II$295,242,FALSE)/SUM($D$5:$J$5)</f>
        <v>0.52143075201517552</v>
      </c>
      <c r="L65" s="22">
        <f>VLOOKUP($C65,PO!$B$2:$CJ$295,48,FALSE)</f>
        <v>8813.5582627118638</v>
      </c>
      <c r="M65" s="40"/>
      <c r="N65" s="22"/>
      <c r="O65" s="22"/>
      <c r="P65" s="22">
        <f>VLOOKUP($C65,PO!$B$2:$CJ$295,65,FALSE)</f>
        <v>161.5</v>
      </c>
      <c r="Q65" s="22">
        <f>VLOOKUP($C65,PO!$B$2:$CJ$295,26,FALSE)</f>
        <v>488</v>
      </c>
      <c r="R65" s="23"/>
    </row>
    <row r="66" spans="1:18" hidden="1" x14ac:dyDescent="0.2">
      <c r="A66" s="17">
        <v>56</v>
      </c>
      <c r="B66" s="27" t="str">
        <f t="shared" si="2"/>
        <v>****</v>
      </c>
      <c r="C66" t="str">
        <f>VLOOKUP(A66,PO!$IJ$3:$IL$295,3,FALSE)</f>
        <v>Lemi</v>
      </c>
      <c r="D66" s="32">
        <f>VLOOKUP($C66,PO!$B$2:$CJ$295,9,FALSE)</f>
        <v>45.400001525878906</v>
      </c>
      <c r="E66" s="32">
        <f>VLOOKUP($C66,PO!$B$2:$CJ$295,16,FALSE)</f>
        <v>53.6</v>
      </c>
      <c r="F66" s="35">
        <f>VLOOKUP($C66,PO!$B$2:$CJ$295,66,FALSE)</f>
        <v>1.1799843430519104</v>
      </c>
      <c r="G66" s="31">
        <f>VLOOKUP($C66,PO!$B$2:$CJ$295,67,FALSE)</f>
        <v>22313.005859375</v>
      </c>
      <c r="H66" s="35">
        <f>VLOOKUP($C66,PO!$B$2:$CJ$295,71,FALSE)</f>
        <v>0.13463480770587921</v>
      </c>
      <c r="I66" s="50">
        <f>_xlfn.XLOOKUP($C66,PO!$B$3:$B$295,PO!CH$3:CH$295)</f>
        <v>1.5576324462890625</v>
      </c>
      <c r="J66" s="22">
        <f>VLOOKUP($C66,PO!$B$2:$CJ$295,87,FALSE)</f>
        <v>348</v>
      </c>
      <c r="K66" s="72">
        <f>1-VLOOKUP(C66,PO!$B$3:$II$295,242,FALSE)/SUM($D$5:$J$5)</f>
        <v>0.51794058507675955</v>
      </c>
      <c r="L66" s="22">
        <f>VLOOKUP($C66,PO!$B$2:$CJ$295,48,FALSE)</f>
        <v>9536.723163841807</v>
      </c>
      <c r="M66" s="40"/>
      <c r="N66" s="22"/>
      <c r="O66" s="22"/>
      <c r="P66" s="22">
        <f>VLOOKUP($C66,PO!$B$2:$CJ$295,65,FALSE)</f>
        <v>174</v>
      </c>
      <c r="Q66" s="22">
        <f>VLOOKUP($C66,PO!$B$2:$CJ$295,26,FALSE)</f>
        <v>687</v>
      </c>
      <c r="R66" s="23"/>
    </row>
    <row r="67" spans="1:18" hidden="1" x14ac:dyDescent="0.2">
      <c r="A67" s="17">
        <v>57</v>
      </c>
      <c r="B67" s="27" t="str">
        <f t="shared" si="2"/>
        <v>****</v>
      </c>
      <c r="C67" t="str">
        <f>VLOOKUP(A67,PO!$IJ$3:$IL$295,3,FALSE)</f>
        <v>Sastamala</v>
      </c>
      <c r="D67" s="32">
        <f>VLOOKUP($C67,PO!$B$2:$CJ$295,9,FALSE)</f>
        <v>47.5</v>
      </c>
      <c r="E67" s="32">
        <f>VLOOKUP($C67,PO!$B$2:$CJ$295,16,FALSE)</f>
        <v>68.8</v>
      </c>
      <c r="F67" s="35">
        <f>VLOOKUP($C67,PO!$B$2:$CJ$295,66,FALSE)</f>
        <v>-1.4952549517154694</v>
      </c>
      <c r="G67" s="31">
        <f>VLOOKUP($C67,PO!$B$2:$CJ$295,67,FALSE)</f>
        <v>21719.578125</v>
      </c>
      <c r="H67" s="35">
        <f>VLOOKUP($C67,PO!$B$2:$CJ$295,71,FALSE)</f>
        <v>0.16888412833213806</v>
      </c>
      <c r="I67" s="50">
        <f>_xlfn.XLOOKUP($C67,PO!$B$3:$B$295,PO!CH$3:CH$295)</f>
        <v>2.0332717895507813</v>
      </c>
      <c r="J67" s="22">
        <f>VLOOKUP($C67,PO!$B$2:$CJ$295,87,FALSE)</f>
        <v>2406</v>
      </c>
      <c r="K67" s="72">
        <f>1-VLOOKUP(C67,PO!$B$3:$II$295,242,FALSE)/SUM($D$5:$J$5)</f>
        <v>0.51632398463764861</v>
      </c>
      <c r="L67" s="22">
        <f>VLOOKUP($C67,PO!$B$2:$CJ$295,48,FALSE)</f>
        <v>9679.0790794979075</v>
      </c>
      <c r="M67" s="40"/>
      <c r="N67" s="22"/>
      <c r="O67" s="22"/>
      <c r="P67" s="22">
        <f>VLOOKUP($C67,PO!$B$2:$CJ$295,65,FALSE)</f>
        <v>172</v>
      </c>
      <c r="Q67" s="22">
        <f>VLOOKUP($C67,PO!$B$2:$CJ$295,26,FALSE)</f>
        <v>618</v>
      </c>
      <c r="R67" s="23"/>
    </row>
    <row r="68" spans="1:18" hidden="1" x14ac:dyDescent="0.2">
      <c r="A68" s="17">
        <v>58</v>
      </c>
      <c r="B68" s="27" t="str">
        <f t="shared" si="2"/>
        <v>****</v>
      </c>
      <c r="C68" t="str">
        <f>VLOOKUP(A68,PO!$IJ$3:$IL$295,3,FALSE)</f>
        <v>Ylivieska</v>
      </c>
      <c r="D68" s="32">
        <f>VLOOKUP($C68,PO!$B$2:$CJ$295,9,FALSE)</f>
        <v>39.799999237060547</v>
      </c>
      <c r="E68" s="32">
        <f>VLOOKUP($C68,PO!$B$2:$CJ$295,16,FALSE)</f>
        <v>86</v>
      </c>
      <c r="F68" s="35">
        <f>VLOOKUP($C68,PO!$B$2:$CJ$295,66,FALSE)</f>
        <v>2.4224977210164069</v>
      </c>
      <c r="G68" s="31">
        <f>VLOOKUP($C68,PO!$B$2:$CJ$295,67,FALSE)</f>
        <v>20942.44921875</v>
      </c>
      <c r="H68" s="35">
        <f>VLOOKUP($C68,PO!$B$2:$CJ$295,71,FALSE)</f>
        <v>0.29498526453971863</v>
      </c>
      <c r="I68" s="50">
        <f>_xlfn.XLOOKUP($C68,PO!$B$3:$B$295,PO!CH$3:CH$295)</f>
        <v>2.2058823108673096</v>
      </c>
      <c r="J68" s="22">
        <f>VLOOKUP($C68,PO!$B$2:$CJ$295,87,FALSE)</f>
        <v>2025</v>
      </c>
      <c r="K68" s="72">
        <f>1-VLOOKUP(C68,PO!$B$3:$II$295,242,FALSE)/SUM($D$5:$J$5)</f>
        <v>0.51044752693702611</v>
      </c>
      <c r="L68" s="22">
        <f>VLOOKUP($C68,PO!$B$2:$CJ$295,48,FALSE)</f>
        <v>9866.6994589276928</v>
      </c>
      <c r="M68" s="40"/>
      <c r="N68" s="22"/>
      <c r="O68" s="22"/>
      <c r="P68" s="22">
        <f>VLOOKUP($C68,PO!$B$2:$CJ$295,65,FALSE)</f>
        <v>213</v>
      </c>
      <c r="Q68" s="22">
        <f>VLOOKUP($C68,PO!$B$2:$CJ$295,26,FALSE)</f>
        <v>600</v>
      </c>
      <c r="R68" s="23"/>
    </row>
    <row r="69" spans="1:18" hidden="1" x14ac:dyDescent="0.2">
      <c r="A69" s="17">
        <v>59</v>
      </c>
      <c r="B69" s="27" t="str">
        <f t="shared" si="2"/>
        <v>****</v>
      </c>
      <c r="C69" t="str">
        <f>VLOOKUP(A69,PO!$IJ$3:$IL$295,3,FALSE)</f>
        <v>Jämsä</v>
      </c>
      <c r="D69" s="32">
        <f>VLOOKUP($C69,PO!$B$2:$CJ$295,9,FALSE)</f>
        <v>49.099998474121094</v>
      </c>
      <c r="E69" s="32">
        <f>VLOOKUP($C69,PO!$B$2:$CJ$295,16,FALSE)</f>
        <v>74.900000000000006</v>
      </c>
      <c r="F69" s="35">
        <f>VLOOKUP($C69,PO!$B$2:$CJ$295,66,FALSE)</f>
        <v>-1.8854358792304993</v>
      </c>
      <c r="G69" s="31">
        <f>VLOOKUP($C69,PO!$B$2:$CJ$295,67,FALSE)</f>
        <v>23518.357421875</v>
      </c>
      <c r="H69" s="35">
        <f>VLOOKUP($C69,PO!$B$2:$CJ$295,71,FALSE)</f>
        <v>0.15855713188648224</v>
      </c>
      <c r="I69" s="50">
        <f>_xlfn.XLOOKUP($C69,PO!$B$3:$B$295,PO!CH$3:CH$295)</f>
        <v>1.8023256063461304</v>
      </c>
      <c r="J69" s="22">
        <f>VLOOKUP($C69,PO!$B$2:$CJ$295,87,FALSE)</f>
        <v>1854</v>
      </c>
      <c r="K69" s="72">
        <f>1-VLOOKUP(C69,PO!$B$3:$II$295,242,FALSE)/SUM($D$5:$J$5)</f>
        <v>0.50907572395371115</v>
      </c>
      <c r="L69" s="22">
        <f>VLOOKUP($C69,PO!$B$2:$CJ$295,48,FALSE)</f>
        <v>10493.471164309032</v>
      </c>
      <c r="M69" s="40"/>
      <c r="N69" s="22"/>
      <c r="O69" s="22"/>
      <c r="P69" s="22">
        <f>VLOOKUP($C69,PO!$B$2:$CJ$295,65,FALSE)</f>
        <v>263.71429443359375</v>
      </c>
      <c r="Q69" s="22">
        <f>VLOOKUP($C69,PO!$B$2:$CJ$295,26,FALSE)</f>
        <v>739</v>
      </c>
      <c r="R69" s="23"/>
    </row>
    <row r="70" spans="1:18" hidden="1" x14ac:dyDescent="0.2">
      <c r="A70" s="17">
        <v>60</v>
      </c>
      <c r="B70" s="27" t="str">
        <f t="shared" si="2"/>
        <v>****</v>
      </c>
      <c r="C70" t="str">
        <f>VLOOKUP(A70,PO!$IJ$3:$IL$295,3,FALSE)</f>
        <v>Naantali</v>
      </c>
      <c r="D70" s="32">
        <f>VLOOKUP($C70,PO!$B$2:$CJ$295,9,FALSE)</f>
        <v>46</v>
      </c>
      <c r="E70" s="32">
        <f>VLOOKUP($C70,PO!$B$2:$CJ$295,16,FALSE)</f>
        <v>85.4</v>
      </c>
      <c r="F70" s="35">
        <f>VLOOKUP($C70,PO!$B$2:$CJ$295,66,FALSE)</f>
        <v>-0.62138286530971532</v>
      </c>
      <c r="G70" s="31">
        <f>VLOOKUP($C70,PO!$B$2:$CJ$295,67,FALSE)</f>
        <v>27506.033203125</v>
      </c>
      <c r="H70" s="35">
        <f>VLOOKUP($C70,PO!$B$2:$CJ$295,71,FALSE)</f>
        <v>1.3047530651092529</v>
      </c>
      <c r="I70" s="50">
        <f>_xlfn.XLOOKUP($C70,PO!$B$3:$B$295,PO!CH$3:CH$295)</f>
        <v>2.5210084915161133</v>
      </c>
      <c r="J70" s="22">
        <f>VLOOKUP($C70,PO!$B$2:$CJ$295,87,FALSE)</f>
        <v>1976</v>
      </c>
      <c r="K70" s="72">
        <f>1-VLOOKUP(C70,PO!$B$3:$II$295,242,FALSE)/SUM($D$5:$J$5)</f>
        <v>0.50518896260282697</v>
      </c>
      <c r="L70" s="22">
        <f>VLOOKUP($C70,PO!$B$2:$CJ$295,48,FALSE)</f>
        <v>9001.7717033662357</v>
      </c>
      <c r="M70" s="40"/>
      <c r="N70" s="22"/>
      <c r="O70" s="22"/>
      <c r="P70" s="22">
        <f>VLOOKUP($C70,PO!$B$2:$CJ$295,65,FALSE)</f>
        <v>197.19999694824219</v>
      </c>
      <c r="Q70" s="22">
        <f>VLOOKUP($C70,PO!$B$2:$CJ$295,26,FALSE)</f>
        <v>679</v>
      </c>
      <c r="R70" s="23"/>
    </row>
    <row r="71" spans="1:18" hidden="1" x14ac:dyDescent="0.2">
      <c r="A71" s="17">
        <v>61</v>
      </c>
      <c r="B71" s="27" t="str">
        <f t="shared" si="2"/>
        <v>****</v>
      </c>
      <c r="C71" t="str">
        <f>VLOOKUP(A71,PO!$IJ$3:$IL$295,3,FALSE)</f>
        <v>Alavieska</v>
      </c>
      <c r="D71" s="32">
        <f>VLOOKUP($C71,PO!$B$2:$CJ$295,9,FALSE)</f>
        <v>43.599998474121094</v>
      </c>
      <c r="E71" s="32">
        <f>VLOOKUP($C71,PO!$B$2:$CJ$295,16,FALSE)</f>
        <v>51.2</v>
      </c>
      <c r="F71" s="35">
        <f>VLOOKUP($C71,PO!$B$2:$CJ$295,66,FALSE)</f>
        <v>3.6654269695281981E-2</v>
      </c>
      <c r="G71" s="31">
        <f>VLOOKUP($C71,PO!$B$2:$CJ$295,67,FALSE)</f>
        <v>19705.4375</v>
      </c>
      <c r="H71" s="35">
        <f>VLOOKUP($C71,PO!$B$2:$CJ$295,71,FALSE)</f>
        <v>0.19849146902561188</v>
      </c>
      <c r="I71" s="50">
        <f>_xlfn.XLOOKUP($C71,PO!$B$3:$B$295,PO!CH$3:CH$295)</f>
        <v>1.2779552936553955</v>
      </c>
      <c r="J71" s="22">
        <f>VLOOKUP($C71,PO!$B$2:$CJ$295,87,FALSE)</f>
        <v>328</v>
      </c>
      <c r="K71" s="72">
        <f>1-VLOOKUP(C71,PO!$B$3:$II$295,242,FALSE)/SUM($D$5:$J$5)</f>
        <v>0.50378054488839163</v>
      </c>
      <c r="L71" s="22">
        <f>VLOOKUP($C71,PO!$B$2:$CJ$295,48,FALSE)</f>
        <v>9951.66163141994</v>
      </c>
      <c r="M71" s="40"/>
      <c r="N71" s="22"/>
      <c r="O71" s="22"/>
      <c r="P71" s="22">
        <f>VLOOKUP($C71,PO!$B$2:$CJ$295,65,FALSE)</f>
        <v>361</v>
      </c>
      <c r="Q71" s="22">
        <f>VLOOKUP($C71,PO!$B$2:$CJ$295,26,FALSE)</f>
        <v>627</v>
      </c>
      <c r="R71" s="23"/>
    </row>
    <row r="72" spans="1:18" hidden="1" x14ac:dyDescent="0.2">
      <c r="A72" s="17">
        <v>62</v>
      </c>
      <c r="B72" s="27" t="str">
        <f t="shared" si="2"/>
        <v>****</v>
      </c>
      <c r="C72" t="str">
        <f>VLOOKUP(A72,PO!$IJ$3:$IL$295,3,FALSE)</f>
        <v>Nivala</v>
      </c>
      <c r="D72" s="32">
        <f>VLOOKUP($C72,PO!$B$2:$CJ$295,9,FALSE)</f>
        <v>40.400001525878906</v>
      </c>
      <c r="E72" s="32">
        <f>VLOOKUP($C72,PO!$B$2:$CJ$295,16,FALSE)</f>
        <v>65.5</v>
      </c>
      <c r="F72" s="35">
        <f>VLOOKUP($C72,PO!$B$2:$CJ$295,66,FALSE)</f>
        <v>0.67568621486425395</v>
      </c>
      <c r="G72" s="31">
        <f>VLOOKUP($C72,PO!$B$2:$CJ$295,67,FALSE)</f>
        <v>19368.677734375</v>
      </c>
      <c r="H72" s="35">
        <f>VLOOKUP($C72,PO!$B$2:$CJ$295,71,FALSE)</f>
        <v>5.6396279484033585E-2</v>
      </c>
      <c r="I72" s="50">
        <f>_xlfn.XLOOKUP($C72,PO!$B$3:$B$295,PO!CH$3:CH$295)</f>
        <v>1.545698881149292</v>
      </c>
      <c r="J72" s="22">
        <f>VLOOKUP($C72,PO!$B$2:$CJ$295,87,FALSE)</f>
        <v>1589</v>
      </c>
      <c r="K72" s="72">
        <f>1-VLOOKUP(C72,PO!$B$3:$II$295,242,FALSE)/SUM($D$5:$J$5)</f>
        <v>0.50220142471249685</v>
      </c>
      <c r="L72" s="22">
        <f>VLOOKUP($C72,PO!$B$2:$CJ$295,48,FALSE)</f>
        <v>8023.9068889587925</v>
      </c>
      <c r="M72" s="40"/>
      <c r="N72" s="22"/>
      <c r="O72" s="22"/>
      <c r="P72" s="22">
        <f>VLOOKUP($C72,PO!$B$2:$CJ$295,65,FALSE)</f>
        <v>138.16667175292969</v>
      </c>
      <c r="Q72" s="22">
        <f>VLOOKUP($C72,PO!$B$2:$CJ$295,26,FALSE)</f>
        <v>476</v>
      </c>
      <c r="R72" s="23"/>
    </row>
    <row r="73" spans="1:18" hidden="1" x14ac:dyDescent="0.2">
      <c r="A73" s="17">
        <v>63</v>
      </c>
      <c r="B73" s="27" t="str">
        <f t="shared" si="2"/>
        <v>****</v>
      </c>
      <c r="C73" t="str">
        <f>VLOOKUP(A73,PO!$IJ$3:$IL$295,3,FALSE)</f>
        <v>Nokia</v>
      </c>
      <c r="D73" s="32">
        <f>VLOOKUP($C73,PO!$B$2:$CJ$295,9,FALSE)</f>
        <v>42</v>
      </c>
      <c r="E73" s="32">
        <f>VLOOKUP($C73,PO!$B$2:$CJ$295,16,FALSE)</f>
        <v>91.7</v>
      </c>
      <c r="F73" s="35">
        <f>VLOOKUP($C73,PO!$B$2:$CJ$295,66,FALSE)</f>
        <v>1.3489273309707641</v>
      </c>
      <c r="G73" s="31">
        <f>VLOOKUP($C73,PO!$B$2:$CJ$295,67,FALSE)</f>
        <v>24216.99609375</v>
      </c>
      <c r="H73" s="35">
        <f>VLOOKUP($C73,PO!$B$2:$CJ$295,71,FALSE)</f>
        <v>0.35662707686424255</v>
      </c>
      <c r="I73" s="50">
        <f>_xlfn.XLOOKUP($C73,PO!$B$3:$B$295,PO!CH$3:CH$295)</f>
        <v>1.8360486030578613</v>
      </c>
      <c r="J73" s="22">
        <f>VLOOKUP($C73,PO!$B$2:$CJ$295,87,FALSE)</f>
        <v>4231</v>
      </c>
      <c r="K73" s="72">
        <f>1-VLOOKUP(C73,PO!$B$3:$II$295,242,FALSE)/SUM($D$5:$J$5)</f>
        <v>0.50092330756000192</v>
      </c>
      <c r="L73" s="22">
        <f>VLOOKUP($C73,PO!$B$2:$CJ$295,48,FALSE)</f>
        <v>7950.6986735532337</v>
      </c>
      <c r="M73" s="40"/>
      <c r="N73" s="22"/>
      <c r="O73" s="22"/>
      <c r="P73" s="22">
        <f>VLOOKUP($C73,PO!$B$2:$CJ$295,65,FALSE)</f>
        <v>384.90908813476563</v>
      </c>
      <c r="Q73" s="22">
        <f>VLOOKUP($C73,PO!$B$2:$CJ$295,26,FALSE)</f>
        <v>347</v>
      </c>
      <c r="R73" s="23"/>
    </row>
    <row r="74" spans="1:18" hidden="1" x14ac:dyDescent="0.2">
      <c r="A74" s="17">
        <v>64</v>
      </c>
      <c r="B74" s="27" t="str">
        <f t="shared" si="2"/>
        <v>****</v>
      </c>
      <c r="C74" t="str">
        <f>VLOOKUP(A74,PO!$IJ$3:$IL$295,3,FALSE)</f>
        <v>Hausjärvi</v>
      </c>
      <c r="D74" s="32">
        <f>VLOOKUP($C74,PO!$B$2:$CJ$295,9,FALSE)</f>
        <v>44.200000762939453</v>
      </c>
      <c r="E74" s="32">
        <f>VLOOKUP($C74,PO!$B$2:$CJ$295,16,FALSE)</f>
        <v>64.600000000000009</v>
      </c>
      <c r="F74" s="35">
        <f>VLOOKUP($C74,PO!$B$2:$CJ$295,66,FALSE)</f>
        <v>-2.2488657206296923</v>
      </c>
      <c r="G74" s="31">
        <f>VLOOKUP($C74,PO!$B$2:$CJ$295,67,FALSE)</f>
        <v>24409.96484375</v>
      </c>
      <c r="H74" s="35">
        <f>VLOOKUP($C74,PO!$B$2:$CJ$295,71,FALSE)</f>
        <v>0.4237288236618042</v>
      </c>
      <c r="I74" s="50">
        <f>_xlfn.XLOOKUP($C74,PO!$B$3:$B$295,PO!CH$3:CH$295)</f>
        <v>0.8264462947845459</v>
      </c>
      <c r="J74" s="22">
        <f>VLOOKUP($C74,PO!$B$2:$CJ$295,87,FALSE)</f>
        <v>914</v>
      </c>
      <c r="K74" s="72">
        <f>1-VLOOKUP(C74,PO!$B$3:$II$295,242,FALSE)/SUM($D$5:$J$5)</f>
        <v>0.50056285175504289</v>
      </c>
      <c r="L74" s="22">
        <f>VLOOKUP($C74,PO!$B$2:$CJ$295,48,FALSE)</f>
        <v>8995.5947136563882</v>
      </c>
      <c r="M74" s="40"/>
      <c r="N74" s="22"/>
      <c r="O74" s="22"/>
      <c r="P74" s="22">
        <f>VLOOKUP($C74,PO!$B$2:$CJ$295,65,FALSE)</f>
        <v>203.80000305175781</v>
      </c>
      <c r="Q74" s="22">
        <f>VLOOKUP($C74,PO!$B$2:$CJ$295,26,FALSE)</f>
        <v>487</v>
      </c>
      <c r="R74" s="23"/>
    </row>
    <row r="75" spans="1:18" hidden="1" x14ac:dyDescent="0.2">
      <c r="A75" s="17">
        <v>65</v>
      </c>
      <c r="B75" s="27" t="str">
        <f t="shared" si="2"/>
        <v>***</v>
      </c>
      <c r="C75" t="str">
        <f>VLOOKUP(A75,PO!$IJ$3:$IL$295,3,FALSE)</f>
        <v>Haapajärvi</v>
      </c>
      <c r="D75" s="32">
        <f>VLOOKUP($C75,PO!$B$2:$CJ$295,9,FALSE)</f>
        <v>43.599998474121094</v>
      </c>
      <c r="E75" s="32">
        <f>VLOOKUP($C75,PO!$B$2:$CJ$295,16,FALSE)</f>
        <v>70.3</v>
      </c>
      <c r="F75" s="35">
        <f>VLOOKUP($C75,PO!$B$2:$CJ$295,66,FALSE)</f>
        <v>-1.803385603427887</v>
      </c>
      <c r="G75" s="31">
        <f>VLOOKUP($C75,PO!$B$2:$CJ$295,67,FALSE)</f>
        <v>19803.623046875</v>
      </c>
      <c r="H75" s="35">
        <f>VLOOKUP($C75,PO!$B$2:$CJ$295,71,FALSE)</f>
        <v>0.11412268131971359</v>
      </c>
      <c r="I75" s="50">
        <f>_xlfn.XLOOKUP($C75,PO!$B$3:$B$295,PO!CH$3:CH$295)</f>
        <v>1.9253910779953003</v>
      </c>
      <c r="J75" s="22">
        <f>VLOOKUP($C75,PO!$B$2:$CJ$295,87,FALSE)</f>
        <v>915</v>
      </c>
      <c r="K75" s="72">
        <f>1-VLOOKUP(C75,PO!$B$3:$II$295,242,FALSE)/SUM($D$5:$J$5)</f>
        <v>0.4927587258511229</v>
      </c>
      <c r="L75" s="22">
        <f>VLOOKUP($C75,PO!$B$2:$CJ$295,48,FALSE)</f>
        <v>8799.5508141493538</v>
      </c>
      <c r="M75" s="40"/>
      <c r="N75" s="22"/>
      <c r="O75" s="22"/>
      <c r="P75" s="22">
        <f>VLOOKUP($C75,PO!$B$2:$CJ$295,65,FALSE)</f>
        <v>166.66667175292969</v>
      </c>
      <c r="Q75" s="22">
        <f>VLOOKUP($C75,PO!$B$2:$CJ$295,26,FALSE)</f>
        <v>673</v>
      </c>
      <c r="R75" s="23"/>
    </row>
    <row r="76" spans="1:18" hidden="1" x14ac:dyDescent="0.2">
      <c r="A76" s="17">
        <v>66</v>
      </c>
      <c r="B76" s="27" t="str">
        <f t="shared" ref="B76:B139" si="3">IF(K76&lt;0,"*",IF(K76&lt;0.25,"**",IF(K76&lt;0.5,"***",IF(K76&lt;0.75,"****","*****"))))</f>
        <v>***</v>
      </c>
      <c r="C76" t="str">
        <f>VLOOKUP(A76,PO!$IJ$3:$IL$295,3,FALSE)</f>
        <v>Lieto</v>
      </c>
      <c r="D76" s="32">
        <f>VLOOKUP($C76,PO!$B$2:$CJ$295,9,FALSE)</f>
        <v>41.400001525878906</v>
      </c>
      <c r="E76" s="32">
        <f>VLOOKUP($C76,PO!$B$2:$CJ$295,16,FALSE)</f>
        <v>83.9</v>
      </c>
      <c r="F76" s="35">
        <f>VLOOKUP($C76,PO!$B$2:$CJ$295,66,FALSE)</f>
        <v>0.78485645353794098</v>
      </c>
      <c r="G76" s="31">
        <f>VLOOKUP($C76,PO!$B$2:$CJ$295,67,FALSE)</f>
        <v>25324.24609375</v>
      </c>
      <c r="H76" s="35">
        <f>VLOOKUP($C76,PO!$B$2:$CJ$295,71,FALSE)</f>
        <v>1.400420069694519</v>
      </c>
      <c r="I76" s="50">
        <f>_xlfn.XLOOKUP($C76,PO!$B$3:$B$295,PO!CH$3:CH$295)</f>
        <v>2.6473100185394287</v>
      </c>
      <c r="J76" s="22">
        <f>VLOOKUP($C76,PO!$B$2:$CJ$295,87,FALSE)</f>
        <v>2549</v>
      </c>
      <c r="K76" s="72">
        <f>1-VLOOKUP(C76,PO!$B$3:$II$295,242,FALSE)/SUM($D$5:$J$5)</f>
        <v>0.48919868397526911</v>
      </c>
      <c r="L76" s="22">
        <f>VLOOKUP($C76,PO!$B$2:$CJ$295,48,FALSE)</f>
        <v>7940.9695074276779</v>
      </c>
      <c r="M76" s="40"/>
      <c r="N76" s="22"/>
      <c r="O76" s="22"/>
      <c r="P76" s="22">
        <f>VLOOKUP($C76,PO!$B$2:$CJ$295,65,FALSE)</f>
        <v>284.11111450195313</v>
      </c>
      <c r="Q76" s="22">
        <f>VLOOKUP($C76,PO!$B$2:$CJ$295,26,FALSE)</f>
        <v>506</v>
      </c>
      <c r="R76" s="23"/>
    </row>
    <row r="77" spans="1:18" hidden="1" x14ac:dyDescent="0.2">
      <c r="A77" s="17">
        <v>67</v>
      </c>
      <c r="B77" s="27" t="str">
        <f t="shared" si="3"/>
        <v>***</v>
      </c>
      <c r="C77" t="str">
        <f>VLOOKUP(A77,PO!$IJ$3:$IL$295,3,FALSE)</f>
        <v>Laukaa</v>
      </c>
      <c r="D77" s="32">
        <f>VLOOKUP($C77,PO!$B$2:$CJ$295,9,FALSE)</f>
        <v>40.700000762939453</v>
      </c>
      <c r="E77" s="32">
        <f>VLOOKUP($C77,PO!$B$2:$CJ$295,16,FALSE)</f>
        <v>72.5</v>
      </c>
      <c r="F77" s="35">
        <f>VLOOKUP($C77,PO!$B$2:$CJ$295,66,FALSE)</f>
        <v>1.9947786688804627</v>
      </c>
      <c r="G77" s="31">
        <f>VLOOKUP($C77,PO!$B$2:$CJ$295,67,FALSE)</f>
        <v>21664.03515625</v>
      </c>
      <c r="H77" s="35">
        <f>VLOOKUP($C77,PO!$B$2:$CJ$295,71,FALSE)</f>
        <v>0.13225413858890533</v>
      </c>
      <c r="I77" s="50">
        <f>_xlfn.XLOOKUP($C77,PO!$B$3:$B$295,PO!CH$3:CH$295)</f>
        <v>0.89563864469528198</v>
      </c>
      <c r="J77" s="22">
        <f>VLOOKUP($C77,PO!$B$2:$CJ$295,87,FALSE)</f>
        <v>2728</v>
      </c>
      <c r="K77" s="72">
        <f>1-VLOOKUP(C77,PO!$B$3:$II$295,242,FALSE)/SUM($D$5:$J$5)</f>
        <v>0.4878341844768368</v>
      </c>
      <c r="L77" s="22">
        <f>VLOOKUP($C77,PO!$B$2:$CJ$295,48,FALSE)</f>
        <v>8586.5176640230711</v>
      </c>
      <c r="M77" s="40"/>
      <c r="N77" s="22"/>
      <c r="O77" s="22"/>
      <c r="P77" s="22">
        <f>VLOOKUP($C77,PO!$B$2:$CJ$295,65,FALSE)</f>
        <v>235.41667175292969</v>
      </c>
      <c r="Q77" s="22">
        <f>VLOOKUP($C77,PO!$B$2:$CJ$295,26,FALSE)</f>
        <v>522</v>
      </c>
      <c r="R77" s="23"/>
    </row>
    <row r="78" spans="1:18" hidden="1" x14ac:dyDescent="0.2">
      <c r="A78" s="17">
        <v>68</v>
      </c>
      <c r="B78" s="27" t="str">
        <f t="shared" si="3"/>
        <v>***</v>
      </c>
      <c r="C78" t="str">
        <f>VLOOKUP(A78,PO!$IJ$3:$IL$295,3,FALSE)</f>
        <v>Hollola</v>
      </c>
      <c r="D78" s="32">
        <f>VLOOKUP($C78,PO!$B$2:$CJ$295,9,FALSE)</f>
        <v>44.599998474121094</v>
      </c>
      <c r="E78" s="32">
        <f>VLOOKUP($C78,PO!$B$2:$CJ$295,16,FALSE)</f>
        <v>78.7</v>
      </c>
      <c r="F78" s="35">
        <f>VLOOKUP($C78,PO!$B$2:$CJ$295,66,FALSE)</f>
        <v>-3.661135423183441</v>
      </c>
      <c r="G78" s="31">
        <f>VLOOKUP($C78,PO!$B$2:$CJ$295,67,FALSE)</f>
        <v>24341.16796875</v>
      </c>
      <c r="H78" s="35">
        <f>VLOOKUP($C78,PO!$B$2:$CJ$295,71,FALSE)</f>
        <v>0.29474583268165588</v>
      </c>
      <c r="I78" s="50">
        <f>_xlfn.XLOOKUP($C78,PO!$B$3:$B$295,PO!CH$3:CH$295)</f>
        <v>2.4822695255279541</v>
      </c>
      <c r="J78" s="22">
        <f>VLOOKUP($C78,PO!$B$2:$CJ$295,87,FALSE)</f>
        <v>2604</v>
      </c>
      <c r="K78" s="72">
        <f>1-VLOOKUP(C78,PO!$B$3:$II$295,242,FALSE)/SUM($D$5:$J$5)</f>
        <v>0.48709062164627071</v>
      </c>
      <c r="L78" s="22">
        <f>VLOOKUP($C78,PO!$B$2:$CJ$295,48,FALSE)</f>
        <v>9702.0455422616742</v>
      </c>
      <c r="M78" s="40"/>
      <c r="N78" s="22"/>
      <c r="O78" s="22"/>
      <c r="P78" s="22">
        <f>VLOOKUP($C78,PO!$B$2:$CJ$295,65,FALSE)</f>
        <v>259.60000610351563</v>
      </c>
      <c r="Q78" s="22">
        <f>VLOOKUP($C78,PO!$B$2:$CJ$295,26,FALSE)</f>
        <v>413</v>
      </c>
      <c r="R78" s="23"/>
    </row>
    <row r="79" spans="1:18" hidden="1" x14ac:dyDescent="0.2">
      <c r="A79" s="17">
        <v>69</v>
      </c>
      <c r="B79" s="27" t="str">
        <f t="shared" si="3"/>
        <v>***</v>
      </c>
      <c r="C79" t="str">
        <f>VLOOKUP(A79,PO!$IJ$3:$IL$295,3,FALSE)</f>
        <v>Outokumpu</v>
      </c>
      <c r="D79" s="32">
        <f>VLOOKUP($C79,PO!$B$2:$CJ$295,9,FALSE)</f>
        <v>48.299999237060547</v>
      </c>
      <c r="E79" s="32">
        <f>VLOOKUP($C79,PO!$B$2:$CJ$295,16,FALSE)</f>
        <v>71.5</v>
      </c>
      <c r="F79" s="35">
        <f>VLOOKUP($C79,PO!$B$2:$CJ$295,66,FALSE)</f>
        <v>0.3600484848022461</v>
      </c>
      <c r="G79" s="31">
        <f>VLOOKUP($C79,PO!$B$2:$CJ$295,67,FALSE)</f>
        <v>19991.306640625</v>
      </c>
      <c r="H79" s="35">
        <f>VLOOKUP($C79,PO!$B$2:$CJ$295,71,FALSE)</f>
        <v>0.11961722373962402</v>
      </c>
      <c r="I79" s="50">
        <f>_xlfn.XLOOKUP($C79,PO!$B$3:$B$295,PO!CH$3:CH$295)</f>
        <v>2.3890786170959473</v>
      </c>
      <c r="J79" s="22">
        <f>VLOOKUP($C79,PO!$B$2:$CJ$295,87,FALSE)</f>
        <v>646</v>
      </c>
      <c r="K79" s="72">
        <f>1-VLOOKUP(C79,PO!$B$3:$II$295,242,FALSE)/SUM($D$5:$J$5)</f>
        <v>0.48253950120817435</v>
      </c>
      <c r="L79" s="22">
        <f>VLOOKUP($C79,PO!$B$2:$CJ$295,48,FALSE)</f>
        <v>9397.4960876369332</v>
      </c>
      <c r="M79" s="40"/>
      <c r="N79" s="22"/>
      <c r="O79" s="22"/>
      <c r="P79" s="22">
        <f>VLOOKUP($C79,PO!$B$2:$CJ$295,65,FALSE)</f>
        <v>644</v>
      </c>
      <c r="Q79" s="22">
        <f>VLOOKUP($C79,PO!$B$2:$CJ$295,26,FALSE)</f>
        <v>561</v>
      </c>
      <c r="R79" s="23"/>
    </row>
    <row r="80" spans="1:18" hidden="1" x14ac:dyDescent="0.2">
      <c r="A80" s="17">
        <v>70</v>
      </c>
      <c r="B80" s="27" t="str">
        <f t="shared" si="3"/>
        <v>***</v>
      </c>
      <c r="C80" t="str">
        <f>VLOOKUP(A80,PO!$IJ$3:$IL$295,3,FALSE)</f>
        <v>Lapinlahti</v>
      </c>
      <c r="D80" s="32">
        <f>VLOOKUP($C80,PO!$B$2:$CJ$295,9,FALSE)</f>
        <v>46.700000762939453</v>
      </c>
      <c r="E80" s="32">
        <f>VLOOKUP($C80,PO!$B$2:$CJ$295,16,FALSE)</f>
        <v>53.1</v>
      </c>
      <c r="F80" s="35">
        <f>VLOOKUP($C80,PO!$B$2:$CJ$295,66,FALSE)</f>
        <v>-0.58012482374906538</v>
      </c>
      <c r="G80" s="31">
        <f>VLOOKUP($C80,PO!$B$2:$CJ$295,67,FALSE)</f>
        <v>20759.548828125</v>
      </c>
      <c r="H80" s="35">
        <f>VLOOKUP($C80,PO!$B$2:$CJ$295,71,FALSE)</f>
        <v>0.10542962700128555</v>
      </c>
      <c r="I80" s="50">
        <f>_xlfn.XLOOKUP($C80,PO!$B$3:$B$295,PO!CH$3:CH$295)</f>
        <v>2.1253983974456787</v>
      </c>
      <c r="J80" s="22">
        <f>VLOOKUP($C80,PO!$B$2:$CJ$295,87,FALSE)</f>
        <v>1052</v>
      </c>
      <c r="K80" s="72">
        <f>1-VLOOKUP(C80,PO!$B$3:$II$295,242,FALSE)/SUM($D$5:$J$5)</f>
        <v>0.47173265607577741</v>
      </c>
      <c r="L80" s="22">
        <f>VLOOKUP($C80,PO!$B$2:$CJ$295,48,FALSE)</f>
        <v>8976.3855421686749</v>
      </c>
      <c r="M80" s="40"/>
      <c r="N80" s="22"/>
      <c r="O80" s="22"/>
      <c r="P80" s="22">
        <f>VLOOKUP($C80,PO!$B$2:$CJ$295,65,FALSE)</f>
        <v>177.33332824707031</v>
      </c>
      <c r="Q80" s="22">
        <f>VLOOKUP($C80,PO!$B$2:$CJ$295,26,FALSE)</f>
        <v>519</v>
      </c>
      <c r="R80" s="23"/>
    </row>
    <row r="81" spans="1:18" hidden="1" x14ac:dyDescent="0.2">
      <c r="A81" s="17">
        <v>71</v>
      </c>
      <c r="B81" s="27" t="str">
        <f t="shared" si="3"/>
        <v>***</v>
      </c>
      <c r="C81" t="str">
        <f>VLOOKUP(A81,PO!$IJ$3:$IL$295,3,FALSE)</f>
        <v>Aura</v>
      </c>
      <c r="D81" s="32">
        <f>VLOOKUP($C81,PO!$B$2:$CJ$295,9,FALSE)</f>
        <v>41.700000762939453</v>
      </c>
      <c r="E81" s="32">
        <f>VLOOKUP($C81,PO!$B$2:$CJ$295,16,FALSE)</f>
        <v>69.900000000000006</v>
      </c>
      <c r="F81" s="35">
        <f>VLOOKUP($C81,PO!$B$2:$CJ$295,66,FALSE)</f>
        <v>-0.94301233291625974</v>
      </c>
      <c r="G81" s="31">
        <f>VLOOKUP($C81,PO!$B$2:$CJ$295,67,FALSE)</f>
        <v>23735.623046875</v>
      </c>
      <c r="H81" s="35">
        <f>VLOOKUP($C81,PO!$B$2:$CJ$295,71,FALSE)</f>
        <v>0.68510532379150391</v>
      </c>
      <c r="I81" s="50">
        <f>_xlfn.XLOOKUP($C81,PO!$B$3:$B$295,PO!CH$3:CH$295)</f>
        <v>2.1413276195526123</v>
      </c>
      <c r="J81" s="22">
        <f>VLOOKUP($C81,PO!$B$2:$CJ$295,87,FALSE)</f>
        <v>502</v>
      </c>
      <c r="K81" s="72">
        <f>1-VLOOKUP(C81,PO!$B$3:$II$295,242,FALSE)/SUM($D$5:$J$5)</f>
        <v>0.46412470885029744</v>
      </c>
      <c r="L81" s="22">
        <f>VLOOKUP($C81,PO!$B$2:$CJ$295,48,FALSE)</f>
        <v>8004.0609137055835</v>
      </c>
      <c r="M81" s="40"/>
      <c r="N81" s="22"/>
      <c r="O81" s="22"/>
      <c r="P81" s="22">
        <f>VLOOKUP($C81,PO!$B$2:$CJ$295,65,FALSE)</f>
        <v>251</v>
      </c>
      <c r="Q81" s="22">
        <f>VLOOKUP($C81,PO!$B$2:$CJ$295,26,FALSE)</f>
        <v>596</v>
      </c>
      <c r="R81" s="23"/>
    </row>
    <row r="82" spans="1:18" hidden="1" x14ac:dyDescent="0.2">
      <c r="A82" s="17">
        <v>72</v>
      </c>
      <c r="B82" s="27" t="str">
        <f t="shared" si="3"/>
        <v>***</v>
      </c>
      <c r="C82" t="str">
        <f>VLOOKUP(A82,PO!$IJ$3:$IL$295,3,FALSE)</f>
        <v>Asikkala</v>
      </c>
      <c r="D82" s="32">
        <f>VLOOKUP($C82,PO!$B$2:$CJ$295,9,FALSE)</f>
        <v>49.400001525878906</v>
      </c>
      <c r="E82" s="32">
        <f>VLOOKUP($C82,PO!$B$2:$CJ$295,16,FALSE)</f>
        <v>64.8</v>
      </c>
      <c r="F82" s="35">
        <f>VLOOKUP($C82,PO!$B$2:$CJ$295,66,FALSE)</f>
        <v>1.2074518561363221</v>
      </c>
      <c r="G82" s="31">
        <f>VLOOKUP($C82,PO!$B$2:$CJ$295,67,FALSE)</f>
        <v>22824.630859375</v>
      </c>
      <c r="H82" s="35">
        <f>VLOOKUP($C82,PO!$B$2:$CJ$295,71,FALSE)</f>
        <v>0.17320302128791809</v>
      </c>
      <c r="I82" s="50">
        <f>_xlfn.XLOOKUP($C82,PO!$B$3:$B$295,PO!CH$3:CH$295)</f>
        <v>1.923076868057251</v>
      </c>
      <c r="J82" s="22">
        <f>VLOOKUP($C82,PO!$B$2:$CJ$295,87,FALSE)</f>
        <v>889</v>
      </c>
      <c r="K82" s="72">
        <f>1-VLOOKUP(C82,PO!$B$3:$II$295,242,FALSE)/SUM($D$5:$J$5)</f>
        <v>0.46216012944122964</v>
      </c>
      <c r="L82" s="22">
        <f>VLOOKUP($C82,PO!$B$2:$CJ$295,48,FALSE)</f>
        <v>9654.8571428571431</v>
      </c>
      <c r="M82" s="40"/>
      <c r="N82" s="22"/>
      <c r="O82" s="22"/>
      <c r="P82" s="22">
        <f>VLOOKUP($C82,PO!$B$2:$CJ$295,65,FALSE)</f>
        <v>296.33334350585938</v>
      </c>
      <c r="Q82" s="22">
        <f>VLOOKUP($C82,PO!$B$2:$CJ$295,26,FALSE)</f>
        <v>449</v>
      </c>
      <c r="R82" s="23"/>
    </row>
    <row r="83" spans="1:18" hidden="1" x14ac:dyDescent="0.2">
      <c r="A83" s="17">
        <v>73</v>
      </c>
      <c r="B83" s="27" t="str">
        <f t="shared" si="3"/>
        <v>***</v>
      </c>
      <c r="C83" t="str">
        <f>VLOOKUP(A83,PO!$IJ$3:$IL$295,3,FALSE)</f>
        <v>Laihia</v>
      </c>
      <c r="D83" s="32">
        <f>VLOOKUP($C83,PO!$B$2:$CJ$295,9,FALSE)</f>
        <v>42.700000762939453</v>
      </c>
      <c r="E83" s="32">
        <f>VLOOKUP($C83,PO!$B$2:$CJ$295,16,FALSE)</f>
        <v>82.4</v>
      </c>
      <c r="F83" s="35">
        <f>VLOOKUP($C83,PO!$B$2:$CJ$295,66,FALSE)</f>
        <v>2.8609018325805664</v>
      </c>
      <c r="G83" s="31">
        <f>VLOOKUP($C83,PO!$B$2:$CJ$295,67,FALSE)</f>
        <v>23504.060546875</v>
      </c>
      <c r="H83" s="35">
        <f>VLOOKUP($C83,PO!$B$2:$CJ$295,71,FALSE)</f>
        <v>1.0477734804153442</v>
      </c>
      <c r="I83" s="50">
        <f>_xlfn.XLOOKUP($C83,PO!$B$3:$B$295,PO!CH$3:CH$295)</f>
        <v>2.0063357353210449</v>
      </c>
      <c r="J83" s="22">
        <f>VLOOKUP($C83,PO!$B$2:$CJ$295,87,FALSE)</f>
        <v>1041</v>
      </c>
      <c r="K83" s="72">
        <f>1-VLOOKUP(C83,PO!$B$3:$II$295,242,FALSE)/SUM($D$5:$J$5)</f>
        <v>0.46000698755187974</v>
      </c>
      <c r="L83" s="22">
        <f>VLOOKUP($C83,PO!$B$2:$CJ$295,48,FALSE)</f>
        <v>7956.2321598477638</v>
      </c>
      <c r="M83" s="40"/>
      <c r="N83" s="22"/>
      <c r="O83" s="22"/>
      <c r="P83" s="22">
        <f>VLOOKUP($C83,PO!$B$2:$CJ$295,65,FALSE)</f>
        <v>1041</v>
      </c>
      <c r="Q83" s="22">
        <f>VLOOKUP($C83,PO!$B$2:$CJ$295,26,FALSE)</f>
        <v>625</v>
      </c>
      <c r="R83" s="23"/>
    </row>
    <row r="84" spans="1:18" hidden="1" x14ac:dyDescent="0.2">
      <c r="A84" s="17">
        <v>74</v>
      </c>
      <c r="B84" s="27" t="str">
        <f t="shared" si="3"/>
        <v>***</v>
      </c>
      <c r="C84" t="str">
        <f>VLOOKUP(A84,PO!$IJ$3:$IL$295,3,FALSE)</f>
        <v>Ikaalinen</v>
      </c>
      <c r="D84" s="32">
        <f>VLOOKUP($C84,PO!$B$2:$CJ$295,9,FALSE)</f>
        <v>48.299999237060547</v>
      </c>
      <c r="E84" s="32">
        <f>VLOOKUP($C84,PO!$B$2:$CJ$295,16,FALSE)</f>
        <v>59.1</v>
      </c>
      <c r="F84" s="35">
        <f>VLOOKUP($C84,PO!$B$2:$CJ$295,66,FALSE)</f>
        <v>0.40245632529258729</v>
      </c>
      <c r="G84" s="31">
        <f>VLOOKUP($C84,PO!$B$2:$CJ$295,67,FALSE)</f>
        <v>20915.267578125</v>
      </c>
      <c r="H84" s="35">
        <f>VLOOKUP($C84,PO!$B$2:$CJ$295,71,FALSE)</f>
        <v>0.24488620460033417</v>
      </c>
      <c r="I84" s="50">
        <f>_xlfn.XLOOKUP($C84,PO!$B$3:$B$295,PO!CH$3:CH$295)</f>
        <v>5.9322032928466797</v>
      </c>
      <c r="J84" s="22">
        <f>VLOOKUP($C84,PO!$B$2:$CJ$295,87,FALSE)</f>
        <v>683</v>
      </c>
      <c r="K84" s="72">
        <f>1-VLOOKUP(C84,PO!$B$3:$II$295,242,FALSE)/SUM($D$5:$J$5)</f>
        <v>0.45843019988064482</v>
      </c>
      <c r="L84" s="22">
        <f>VLOOKUP($C84,PO!$B$2:$CJ$295,48,FALSE)</f>
        <v>9492.363636363636</v>
      </c>
      <c r="M84" s="40"/>
      <c r="N84" s="22"/>
      <c r="O84" s="22"/>
      <c r="P84" s="22">
        <f>VLOOKUP($C84,PO!$B$2:$CJ$295,65,FALSE)</f>
        <v>142</v>
      </c>
      <c r="Q84" s="22">
        <f>VLOOKUP($C84,PO!$B$2:$CJ$295,26,FALSE)</f>
        <v>622</v>
      </c>
      <c r="R84" s="23"/>
    </row>
    <row r="85" spans="1:18" hidden="1" x14ac:dyDescent="0.2">
      <c r="A85" s="17">
        <v>75</v>
      </c>
      <c r="B85" s="27" t="str">
        <f t="shared" si="3"/>
        <v>***</v>
      </c>
      <c r="C85" t="str">
        <f>VLOOKUP(A85,PO!$IJ$3:$IL$295,3,FALSE)</f>
        <v>Mäntsälä</v>
      </c>
      <c r="D85" s="32">
        <f>VLOOKUP($C85,PO!$B$2:$CJ$295,9,FALSE)</f>
        <v>41.299999237060547</v>
      </c>
      <c r="E85" s="32">
        <f>VLOOKUP($C85,PO!$B$2:$CJ$295,16,FALSE)</f>
        <v>73.400000000000006</v>
      </c>
      <c r="F85" s="35">
        <f>VLOOKUP($C85,PO!$B$2:$CJ$295,66,FALSE)</f>
        <v>-0.8718027785420418</v>
      </c>
      <c r="G85" s="31">
        <f>VLOOKUP($C85,PO!$B$2:$CJ$295,67,FALSE)</f>
        <v>24782.28125</v>
      </c>
      <c r="H85" s="35">
        <f>VLOOKUP($C85,PO!$B$2:$CJ$295,71,FALSE)</f>
        <v>0.96037834882736206</v>
      </c>
      <c r="I85" s="50">
        <f>_xlfn.XLOOKUP($C85,PO!$B$3:$B$295,PO!CH$3:CH$295)</f>
        <v>1.6207455396652222</v>
      </c>
      <c r="J85" s="22">
        <f>VLOOKUP($C85,PO!$B$2:$CJ$295,87,FALSE)</f>
        <v>2686</v>
      </c>
      <c r="K85" s="72">
        <f>1-VLOOKUP(C85,PO!$B$3:$II$295,242,FALSE)/SUM($D$5:$J$5)</f>
        <v>0.45586419596359451</v>
      </c>
      <c r="L85" s="22">
        <f>VLOOKUP($C85,PO!$B$2:$CJ$295,48,FALSE)</f>
        <v>11917.355371900827</v>
      </c>
      <c r="M85" s="40"/>
      <c r="N85" s="22"/>
      <c r="O85" s="22"/>
      <c r="P85" s="22">
        <f>VLOOKUP($C85,PO!$B$2:$CJ$295,65,FALSE)</f>
        <v>209.07691955566406</v>
      </c>
      <c r="Q85" s="22">
        <f>VLOOKUP($C85,PO!$B$2:$CJ$295,26,FALSE)</f>
        <v>734</v>
      </c>
      <c r="R85" s="23"/>
    </row>
    <row r="86" spans="1:18" hidden="1" x14ac:dyDescent="0.2">
      <c r="A86" s="17">
        <v>76</v>
      </c>
      <c r="B86" s="27" t="str">
        <f t="shared" si="3"/>
        <v>***</v>
      </c>
      <c r="C86" t="str">
        <f>VLOOKUP(A86,PO!$IJ$3:$IL$295,3,FALSE)</f>
        <v>Ylöjärvi</v>
      </c>
      <c r="D86" s="32">
        <f>VLOOKUP($C86,PO!$B$2:$CJ$295,9,FALSE)</f>
        <v>40.299999237060547</v>
      </c>
      <c r="E86" s="32">
        <f>VLOOKUP($C86,PO!$B$2:$CJ$295,16,FALSE)</f>
        <v>88.7</v>
      </c>
      <c r="F86" s="35">
        <f>VLOOKUP($C86,PO!$B$2:$CJ$295,66,FALSE)</f>
        <v>1.0925896912813187</v>
      </c>
      <c r="G86" s="31">
        <f>VLOOKUP($C86,PO!$B$2:$CJ$295,67,FALSE)</f>
        <v>23788.943359375</v>
      </c>
      <c r="H86" s="35">
        <f>VLOOKUP($C86,PO!$B$2:$CJ$295,71,FALSE)</f>
        <v>0.32778012752532959</v>
      </c>
      <c r="I86" s="50">
        <f>_xlfn.XLOOKUP($C86,PO!$B$3:$B$295,PO!CH$3:CH$295)</f>
        <v>1.1592146158218384</v>
      </c>
      <c r="J86" s="22">
        <f>VLOOKUP($C86,PO!$B$2:$CJ$295,87,FALSE)</f>
        <v>4468</v>
      </c>
      <c r="K86" s="72">
        <f>1-VLOOKUP(C86,PO!$B$3:$II$295,242,FALSE)/SUM($D$5:$J$5)</f>
        <v>0.45489744166155155</v>
      </c>
      <c r="L86" s="22">
        <f>VLOOKUP($C86,PO!$B$2:$CJ$295,48,FALSE)</f>
        <v>8859.2491063449506</v>
      </c>
      <c r="M86" s="40"/>
      <c r="N86" s="22"/>
      <c r="O86" s="22"/>
      <c r="P86" s="22">
        <f>VLOOKUP($C86,PO!$B$2:$CJ$295,65,FALSE)</f>
        <v>447.70001220703125</v>
      </c>
      <c r="Q86" s="22">
        <f>VLOOKUP($C86,PO!$B$2:$CJ$295,26,FALSE)</f>
        <v>665</v>
      </c>
      <c r="R86" s="23"/>
    </row>
    <row r="87" spans="1:18" hidden="1" x14ac:dyDescent="0.2">
      <c r="A87" s="17">
        <v>77</v>
      </c>
      <c r="B87" s="27" t="str">
        <f t="shared" si="3"/>
        <v>***</v>
      </c>
      <c r="C87" t="str">
        <f>VLOOKUP(A87,PO!$IJ$3:$IL$295,3,FALSE)</f>
        <v>Vimpeli</v>
      </c>
      <c r="D87" s="32">
        <f>VLOOKUP($C87,PO!$B$2:$CJ$295,9,FALSE)</f>
        <v>48.099998474121094</v>
      </c>
      <c r="E87" s="32">
        <f>VLOOKUP($C87,PO!$B$2:$CJ$295,16,FALSE)</f>
        <v>68.100000000000009</v>
      </c>
      <c r="F87" s="35">
        <f>VLOOKUP($C87,PO!$B$2:$CJ$295,66,FALSE)</f>
        <v>0</v>
      </c>
      <c r="G87" s="31">
        <f>VLOOKUP($C87,PO!$B$2:$CJ$295,67,FALSE)</f>
        <v>21376.302734375</v>
      </c>
      <c r="H87" s="35">
        <f>VLOOKUP($C87,PO!$B$2:$CJ$295,71,FALSE)</f>
        <v>0.14149275422096252</v>
      </c>
      <c r="I87" s="50">
        <f>_xlfn.XLOOKUP($C87,PO!$B$3:$B$295,PO!CH$3:CH$295)</f>
        <v>2.0210964679718018</v>
      </c>
      <c r="J87" s="22">
        <f>VLOOKUP($C87,PO!$B$2:$CJ$295,87,FALSE)</f>
        <v>0</v>
      </c>
      <c r="K87" s="72">
        <f>1-VLOOKUP(C87,PO!$B$3:$II$295,242,FALSE)/SUM($D$5:$J$5)</f>
        <v>0.45132875001011308</v>
      </c>
      <c r="L87" s="22">
        <f>VLOOKUP($C87,PO!$B$2:$CJ$295,48,FALSE)</f>
        <v>0</v>
      </c>
      <c r="M87" s="40"/>
      <c r="N87" s="22"/>
      <c r="O87" s="22"/>
      <c r="P87" s="22">
        <f>VLOOKUP($C87,PO!$B$2:$CJ$295,65,FALSE)</f>
        <v>168.5</v>
      </c>
      <c r="Q87" s="22">
        <f>VLOOKUP($C87,PO!$B$2:$CJ$295,26,FALSE)</f>
        <v>0</v>
      </c>
      <c r="R87" s="23"/>
    </row>
    <row r="88" spans="1:18" hidden="1" x14ac:dyDescent="0.2">
      <c r="A88" s="17">
        <v>78</v>
      </c>
      <c r="B88" s="27" t="str">
        <f t="shared" si="3"/>
        <v>***</v>
      </c>
      <c r="C88" t="str">
        <f>VLOOKUP(A88,PO!$IJ$3:$IL$295,3,FALSE)</f>
        <v>Loppi</v>
      </c>
      <c r="D88" s="32">
        <f>VLOOKUP($C88,PO!$B$2:$CJ$295,9,FALSE)</f>
        <v>45.5</v>
      </c>
      <c r="E88" s="32">
        <f>VLOOKUP($C88,PO!$B$2:$CJ$295,16,FALSE)</f>
        <v>55.5</v>
      </c>
      <c r="F88" s="35">
        <f>VLOOKUP($C88,PO!$B$2:$CJ$295,66,FALSE)</f>
        <v>-2.1699442982673647</v>
      </c>
      <c r="G88" s="31">
        <f>VLOOKUP($C88,PO!$B$2:$CJ$295,67,FALSE)</f>
        <v>23031.73828125</v>
      </c>
      <c r="H88" s="35">
        <f>VLOOKUP($C88,PO!$B$2:$CJ$295,71,FALSE)</f>
        <v>0.45988759398460388</v>
      </c>
      <c r="I88" s="50">
        <f>_xlfn.XLOOKUP($C88,PO!$B$3:$B$295,PO!CH$3:CH$295)</f>
        <v>1.3969732522964478</v>
      </c>
      <c r="J88" s="22">
        <f>VLOOKUP($C88,PO!$B$2:$CJ$295,87,FALSE)</f>
        <v>963</v>
      </c>
      <c r="K88" s="72">
        <f>1-VLOOKUP(C88,PO!$B$3:$II$295,242,FALSE)/SUM($D$5:$J$5)</f>
        <v>0.44967573219299517</v>
      </c>
      <c r="L88" s="22">
        <f>VLOOKUP($C88,PO!$B$2:$CJ$295,48,FALSE)</f>
        <v>9778.0127456186929</v>
      </c>
      <c r="M88" s="40"/>
      <c r="N88" s="22"/>
      <c r="O88" s="22"/>
      <c r="P88" s="22">
        <f>VLOOKUP($C88,PO!$B$2:$CJ$295,65,FALSE)</f>
        <v>120.625</v>
      </c>
      <c r="Q88" s="22">
        <f>VLOOKUP($C88,PO!$B$2:$CJ$295,26,FALSE)</f>
        <v>525</v>
      </c>
      <c r="R88" s="23"/>
    </row>
    <row r="89" spans="1:18" hidden="1" x14ac:dyDescent="0.2">
      <c r="A89" s="17">
        <v>79</v>
      </c>
      <c r="B89" s="27" t="str">
        <f t="shared" si="3"/>
        <v>***</v>
      </c>
      <c r="C89" t="str">
        <f>VLOOKUP(A89,PO!$IJ$3:$IL$295,3,FALSE)</f>
        <v>Mynämäki</v>
      </c>
      <c r="D89" s="32">
        <f>VLOOKUP($C89,PO!$B$2:$CJ$295,9,FALSE)</f>
        <v>46.200000762939453</v>
      </c>
      <c r="E89" s="32">
        <f>VLOOKUP($C89,PO!$B$2:$CJ$295,16,FALSE)</f>
        <v>65.7</v>
      </c>
      <c r="F89" s="35">
        <f>VLOOKUP($C89,PO!$B$2:$CJ$295,66,FALSE)</f>
        <v>-1.6378753304481506</v>
      </c>
      <c r="G89" s="31">
        <f>VLOOKUP($C89,PO!$B$2:$CJ$295,67,FALSE)</f>
        <v>23375.6328125</v>
      </c>
      <c r="H89" s="35">
        <f>VLOOKUP($C89,PO!$B$2:$CJ$295,71,FALSE)</f>
        <v>0.69244837760925293</v>
      </c>
      <c r="I89" s="50">
        <f>_xlfn.XLOOKUP($C89,PO!$B$3:$B$295,PO!CH$3:CH$295)</f>
        <v>3.2531824111938477</v>
      </c>
      <c r="J89" s="22">
        <f>VLOOKUP($C89,PO!$B$2:$CJ$295,87,FALSE)</f>
        <v>792</v>
      </c>
      <c r="K89" s="72">
        <f>1-VLOOKUP(C89,PO!$B$3:$II$295,242,FALSE)/SUM($D$5:$J$5)</f>
        <v>0.44944806470086862</v>
      </c>
      <c r="L89" s="22">
        <f>VLOOKUP($C89,PO!$B$2:$CJ$295,48,FALSE)</f>
        <v>9058.9743589743593</v>
      </c>
      <c r="M89" s="40"/>
      <c r="N89" s="22"/>
      <c r="O89" s="22"/>
      <c r="P89" s="22">
        <f>VLOOKUP($C89,PO!$B$2:$CJ$295,65,FALSE)</f>
        <v>113</v>
      </c>
      <c r="Q89" s="22">
        <f>VLOOKUP($C89,PO!$B$2:$CJ$295,26,FALSE)</f>
        <v>653</v>
      </c>
      <c r="R89" s="23"/>
    </row>
    <row r="90" spans="1:18" hidden="1" x14ac:dyDescent="0.2">
      <c r="A90" s="17">
        <v>80</v>
      </c>
      <c r="B90" s="27" t="str">
        <f t="shared" si="3"/>
        <v>***</v>
      </c>
      <c r="C90" t="str">
        <f>VLOOKUP(A90,PO!$IJ$3:$IL$295,3,FALSE)</f>
        <v>Harjavalta</v>
      </c>
      <c r="D90" s="32">
        <f>VLOOKUP($C90,PO!$B$2:$CJ$295,9,FALSE)</f>
        <v>48.299999237060547</v>
      </c>
      <c r="E90" s="32">
        <f>VLOOKUP($C90,PO!$B$2:$CJ$295,16,FALSE)</f>
        <v>92.9</v>
      </c>
      <c r="F90" s="35">
        <f>VLOOKUP($C90,PO!$B$2:$CJ$295,66,FALSE)</f>
        <v>-2.1106583595275881</v>
      </c>
      <c r="G90" s="31">
        <f>VLOOKUP($C90,PO!$B$2:$CJ$295,67,FALSE)</f>
        <v>23499.572265625</v>
      </c>
      <c r="H90" s="35">
        <f>VLOOKUP($C90,PO!$B$2:$CJ$295,71,FALSE)</f>
        <v>0.1731351912021637</v>
      </c>
      <c r="I90" s="50">
        <f>_xlfn.XLOOKUP($C90,PO!$B$3:$B$295,PO!CH$3:CH$295)</f>
        <v>3.4671533107757568</v>
      </c>
      <c r="J90" s="22">
        <f>VLOOKUP($C90,PO!$B$2:$CJ$295,87,FALSE)</f>
        <v>631</v>
      </c>
      <c r="K90" s="72">
        <f>1-VLOOKUP(C90,PO!$B$3:$II$295,242,FALSE)/SUM($D$5:$J$5)</f>
        <v>0.4475129167795544</v>
      </c>
      <c r="L90" s="22">
        <f>VLOOKUP($C90,PO!$B$2:$CJ$295,48,FALSE)</f>
        <v>9366.7462211614948</v>
      </c>
      <c r="M90" s="40"/>
      <c r="N90" s="22"/>
      <c r="O90" s="22"/>
      <c r="P90" s="22">
        <f>VLOOKUP($C90,PO!$B$2:$CJ$295,65,FALSE)</f>
        <v>210.33332824707031</v>
      </c>
      <c r="Q90" s="22">
        <f>VLOOKUP($C90,PO!$B$2:$CJ$295,26,FALSE)</f>
        <v>667</v>
      </c>
      <c r="R90" s="23"/>
    </row>
    <row r="91" spans="1:18" hidden="1" x14ac:dyDescent="0.2">
      <c r="A91" s="17">
        <v>81</v>
      </c>
      <c r="B91" s="27" t="str">
        <f t="shared" si="3"/>
        <v>***</v>
      </c>
      <c r="C91" t="str">
        <f>VLOOKUP(A91,PO!$IJ$3:$IL$295,3,FALSE)</f>
        <v>Haapavesi</v>
      </c>
      <c r="D91" s="32">
        <f>VLOOKUP($C91,PO!$B$2:$CJ$295,9,FALSE)</f>
        <v>42.200000762939453</v>
      </c>
      <c r="E91" s="32">
        <f>VLOOKUP($C91,PO!$B$2:$CJ$295,16,FALSE)</f>
        <v>60.1</v>
      </c>
      <c r="F91" s="35">
        <f>VLOOKUP($C91,PO!$B$2:$CJ$295,66,FALSE)</f>
        <v>-0.65116022676229479</v>
      </c>
      <c r="G91" s="31">
        <f>VLOOKUP($C91,PO!$B$2:$CJ$295,67,FALSE)</f>
        <v>19371.4765625</v>
      </c>
      <c r="H91" s="35">
        <f>VLOOKUP($C91,PO!$B$2:$CJ$295,71,FALSE)</f>
        <v>1.4797277748584747E-2</v>
      </c>
      <c r="I91" s="50">
        <f>_xlfn.XLOOKUP($C91,PO!$B$3:$B$295,PO!CH$3:CH$295)</f>
        <v>1.9583842754364014</v>
      </c>
      <c r="J91" s="22">
        <f>VLOOKUP($C91,PO!$B$2:$CJ$295,87,FALSE)</f>
        <v>902</v>
      </c>
      <c r="K91" s="72">
        <f>1-VLOOKUP(C91,PO!$B$3:$II$295,242,FALSE)/SUM($D$5:$J$5)</f>
        <v>0.44458154959662377</v>
      </c>
      <c r="L91" s="22">
        <f>VLOOKUP($C91,PO!$B$2:$CJ$295,48,FALSE)</f>
        <v>8594.1468801766987</v>
      </c>
      <c r="M91" s="40"/>
      <c r="N91" s="22"/>
      <c r="O91" s="22"/>
      <c r="P91" s="22">
        <f>VLOOKUP($C91,PO!$B$2:$CJ$295,65,FALSE)</f>
        <v>135.57142639160156</v>
      </c>
      <c r="Q91" s="22">
        <f>VLOOKUP($C91,PO!$B$2:$CJ$295,26,FALSE)</f>
        <v>553</v>
      </c>
      <c r="R91" s="23"/>
    </row>
    <row r="92" spans="1:18" hidden="1" x14ac:dyDescent="0.2">
      <c r="A92" s="17">
        <v>82</v>
      </c>
      <c r="B92" s="27" t="str">
        <f t="shared" si="3"/>
        <v>***</v>
      </c>
      <c r="C92" t="str">
        <f>VLOOKUP(A92,PO!$IJ$3:$IL$295,3,FALSE)</f>
        <v>Isokyrö</v>
      </c>
      <c r="D92" s="32">
        <f>VLOOKUP($C92,PO!$B$2:$CJ$295,9,FALSE)</f>
        <v>46.599998474121094</v>
      </c>
      <c r="E92" s="32">
        <f>VLOOKUP($C92,PO!$B$2:$CJ$295,16,FALSE)</f>
        <v>72.100000000000009</v>
      </c>
      <c r="F92" s="35">
        <f>VLOOKUP($C92,PO!$B$2:$CJ$295,66,FALSE)</f>
        <v>1.4949407815933227</v>
      </c>
      <c r="G92" s="31">
        <f>VLOOKUP($C92,PO!$B$2:$CJ$295,67,FALSE)</f>
        <v>21745.953125</v>
      </c>
      <c r="H92" s="35">
        <f>VLOOKUP($C92,PO!$B$2:$CJ$295,71,FALSE)</f>
        <v>0.77399379014968872</v>
      </c>
      <c r="I92" s="50">
        <f>_xlfn.XLOOKUP($C92,PO!$B$3:$B$295,PO!CH$3:CH$295)</f>
        <v>0.38610038161277771</v>
      </c>
      <c r="J92" s="22">
        <f>VLOOKUP($C92,PO!$B$2:$CJ$295,87,FALSE)</f>
        <v>539</v>
      </c>
      <c r="K92" s="72">
        <f>1-VLOOKUP(C92,PO!$B$3:$II$295,242,FALSE)/SUM($D$5:$J$5)</f>
        <v>0.4434898775443209</v>
      </c>
      <c r="L92" s="22">
        <f>VLOOKUP($C92,PO!$B$2:$CJ$295,48,FALSE)</f>
        <v>7736.2637362637361</v>
      </c>
      <c r="M92" s="40"/>
      <c r="N92" s="22"/>
      <c r="O92" s="22"/>
      <c r="P92" s="22">
        <f>VLOOKUP($C92,PO!$B$2:$CJ$295,65,FALSE)</f>
        <v>147.5</v>
      </c>
      <c r="Q92" s="22">
        <f>VLOOKUP($C92,PO!$B$2:$CJ$295,26,FALSE)</f>
        <v>500</v>
      </c>
      <c r="R92" s="23"/>
    </row>
    <row r="93" spans="1:18" hidden="1" x14ac:dyDescent="0.2">
      <c r="A93" s="17">
        <v>83</v>
      </c>
      <c r="B93" s="27" t="str">
        <f t="shared" si="3"/>
        <v>***</v>
      </c>
      <c r="C93" t="str">
        <f>VLOOKUP(A93,PO!$IJ$3:$IL$295,3,FALSE)</f>
        <v>Keuruu</v>
      </c>
      <c r="D93" s="32">
        <f>VLOOKUP($C93,PO!$B$2:$CJ$295,9,FALSE)</f>
        <v>49.700000762939453</v>
      </c>
      <c r="E93" s="32">
        <f>VLOOKUP($C93,PO!$B$2:$CJ$295,16,FALSE)</f>
        <v>70.600000000000009</v>
      </c>
      <c r="F93" s="35">
        <f>VLOOKUP($C93,PO!$B$2:$CJ$295,66,FALSE)</f>
        <v>-0.57070702314376831</v>
      </c>
      <c r="G93" s="31">
        <f>VLOOKUP($C93,PO!$B$2:$CJ$295,67,FALSE)</f>
        <v>21490.94921875</v>
      </c>
      <c r="H93" s="35">
        <f>VLOOKUP($C93,PO!$B$2:$CJ$295,71,FALSE)</f>
        <v>0.16657990217208862</v>
      </c>
      <c r="I93" s="50">
        <f>_xlfn.XLOOKUP($C93,PO!$B$3:$B$295,PO!CH$3:CH$295)</f>
        <v>2.7667984962463379</v>
      </c>
      <c r="J93" s="22">
        <f>VLOOKUP($C93,PO!$B$2:$CJ$295,87,FALSE)</f>
        <v>892</v>
      </c>
      <c r="K93" s="72">
        <f>1-VLOOKUP(C93,PO!$B$3:$II$295,242,FALSE)/SUM($D$5:$J$5)</f>
        <v>0.43737603079436549</v>
      </c>
      <c r="L93" s="22">
        <f>VLOOKUP($C93,PO!$B$2:$CJ$295,48,FALSE)</f>
        <v>11667.044318181817</v>
      </c>
      <c r="M93" s="40"/>
      <c r="N93" s="22"/>
      <c r="O93" s="22"/>
      <c r="P93" s="22">
        <f>VLOOKUP($C93,PO!$B$2:$CJ$295,65,FALSE)</f>
        <v>153.83332824707031</v>
      </c>
      <c r="Q93" s="22">
        <f>VLOOKUP($C93,PO!$B$2:$CJ$295,26,FALSE)</f>
        <v>703</v>
      </c>
      <c r="R93" s="23"/>
    </row>
    <row r="94" spans="1:18" hidden="1" x14ac:dyDescent="0.2">
      <c r="A94" s="17">
        <v>84</v>
      </c>
      <c r="B94" s="27" t="str">
        <f t="shared" si="3"/>
        <v>***</v>
      </c>
      <c r="C94" t="str">
        <f>VLOOKUP(A94,PO!$IJ$3:$IL$295,3,FALSE)</f>
        <v>Sodankylä</v>
      </c>
      <c r="D94" s="32">
        <f>VLOOKUP($C94,PO!$B$2:$CJ$295,9,FALSE)</f>
        <v>47.599998474121094</v>
      </c>
      <c r="E94" s="32">
        <f>VLOOKUP($C94,PO!$B$2:$CJ$295,16,FALSE)</f>
        <v>60.5</v>
      </c>
      <c r="F94" s="35">
        <f>VLOOKUP($C94,PO!$B$2:$CJ$295,66,FALSE)</f>
        <v>-1.0585460186004638</v>
      </c>
      <c r="G94" s="31">
        <f>VLOOKUP($C94,PO!$B$2:$CJ$295,67,FALSE)</f>
        <v>24508.681640625</v>
      </c>
      <c r="H94" s="35">
        <f>VLOOKUP($C94,PO!$B$2:$CJ$295,71,FALSE)</f>
        <v>0.18065759539604187</v>
      </c>
      <c r="I94" s="50">
        <f>_xlfn.XLOOKUP($C94,PO!$B$3:$B$295,PO!CH$3:CH$295)</f>
        <v>2.4806201457977295</v>
      </c>
      <c r="J94" s="22">
        <f>VLOOKUP($C94,PO!$B$2:$CJ$295,87,FALSE)</f>
        <v>692</v>
      </c>
      <c r="K94" s="72">
        <f>1-VLOOKUP(C94,PO!$B$3:$II$295,242,FALSE)/SUM($D$5:$J$5)</f>
        <v>0.43315632180952146</v>
      </c>
      <c r="L94" s="22">
        <f>VLOOKUP($C94,PO!$B$2:$CJ$295,48,FALSE)</f>
        <v>11897.36279401283</v>
      </c>
      <c r="M94" s="40"/>
      <c r="N94" s="22"/>
      <c r="O94" s="22"/>
      <c r="P94" s="22">
        <f>VLOOKUP($C94,PO!$B$2:$CJ$295,65,FALSE)</f>
        <v>117.83333587646484</v>
      </c>
      <c r="Q94" s="22">
        <f>VLOOKUP($C94,PO!$B$2:$CJ$295,26,FALSE)</f>
        <v>662</v>
      </c>
      <c r="R94" s="23"/>
    </row>
    <row r="95" spans="1:18" hidden="1" x14ac:dyDescent="0.2">
      <c r="A95" s="17">
        <v>85</v>
      </c>
      <c r="B95" s="27" t="str">
        <f t="shared" si="3"/>
        <v>***</v>
      </c>
      <c r="C95" t="str">
        <f>VLOOKUP(A95,PO!$IJ$3:$IL$295,3,FALSE)</f>
        <v>Iitti</v>
      </c>
      <c r="D95" s="32">
        <f>VLOOKUP($C95,PO!$B$2:$CJ$295,9,FALSE)</f>
        <v>48.5</v>
      </c>
      <c r="E95" s="32">
        <f>VLOOKUP($C95,PO!$B$2:$CJ$295,16,FALSE)</f>
        <v>59.300000000000004</v>
      </c>
      <c r="F95" s="35">
        <f>VLOOKUP($C95,PO!$B$2:$CJ$295,66,FALSE)</f>
        <v>-0.58600056171417236</v>
      </c>
      <c r="G95" s="31">
        <f>VLOOKUP($C95,PO!$B$2:$CJ$295,67,FALSE)</f>
        <v>21966.19140625</v>
      </c>
      <c r="H95" s="35">
        <f>VLOOKUP($C95,PO!$B$2:$CJ$295,71,FALSE)</f>
        <v>0.20861272513866425</v>
      </c>
      <c r="I95" s="50">
        <f>_xlfn.XLOOKUP($C95,PO!$B$3:$B$295,PO!CH$3:CH$295)</f>
        <v>0.35335689783096313</v>
      </c>
      <c r="J95" s="22">
        <f>VLOOKUP($C95,PO!$B$2:$CJ$295,87,FALSE)</f>
        <v>651</v>
      </c>
      <c r="K95" s="72">
        <f>1-VLOOKUP(C95,PO!$B$3:$II$295,242,FALSE)/SUM($D$5:$J$5)</f>
        <v>0.43106854325124533</v>
      </c>
      <c r="L95" s="22">
        <f>VLOOKUP($C95,PO!$B$2:$CJ$295,48,FALSE)</f>
        <v>8677.8115501519751</v>
      </c>
      <c r="M95" s="40"/>
      <c r="N95" s="22"/>
      <c r="O95" s="22"/>
      <c r="P95" s="22">
        <f>VLOOKUP($C95,PO!$B$2:$CJ$295,65,FALSE)</f>
        <v>162.75</v>
      </c>
      <c r="Q95" s="22">
        <f>VLOOKUP($C95,PO!$B$2:$CJ$295,26,FALSE)</f>
        <v>748</v>
      </c>
      <c r="R95" s="23"/>
    </row>
    <row r="96" spans="1:18" hidden="1" x14ac:dyDescent="0.2">
      <c r="A96" s="17">
        <v>86</v>
      </c>
      <c r="B96" s="27" t="str">
        <f t="shared" si="3"/>
        <v>***</v>
      </c>
      <c r="C96" t="str">
        <f>VLOOKUP(A96,PO!$IJ$3:$IL$295,3,FALSE)</f>
        <v>Siikajoki</v>
      </c>
      <c r="D96" s="32">
        <f>VLOOKUP($C96,PO!$B$2:$CJ$295,9,FALSE)</f>
        <v>42.299999237060547</v>
      </c>
      <c r="E96" s="32">
        <f>VLOOKUP($C96,PO!$B$2:$CJ$295,16,FALSE)</f>
        <v>47.5</v>
      </c>
      <c r="F96" s="35">
        <f>VLOOKUP($C96,PO!$B$2:$CJ$295,66,FALSE)</f>
        <v>-0.33805789947509768</v>
      </c>
      <c r="G96" s="31">
        <f>VLOOKUP($C96,PO!$B$2:$CJ$295,67,FALSE)</f>
        <v>20063.890625</v>
      </c>
      <c r="H96" s="35">
        <f>VLOOKUP($C96,PO!$B$2:$CJ$295,71,FALSE)</f>
        <v>3.8872692734003067E-2</v>
      </c>
      <c r="I96" s="50">
        <f>_xlfn.XLOOKUP($C96,PO!$B$3:$B$295,PO!CH$3:CH$295)</f>
        <v>2.092050313949585</v>
      </c>
      <c r="J96" s="22">
        <f>VLOOKUP($C96,PO!$B$2:$CJ$295,87,FALSE)</f>
        <v>769</v>
      </c>
      <c r="K96" s="72">
        <f>1-VLOOKUP(C96,PO!$B$3:$II$295,242,FALSE)/SUM($D$5:$J$5)</f>
        <v>0.43064144250719927</v>
      </c>
      <c r="L96" s="22">
        <f>VLOOKUP($C96,PO!$B$2:$CJ$295,48,FALSE)</f>
        <v>9633.3998695368555</v>
      </c>
      <c r="M96" s="40"/>
      <c r="N96" s="22"/>
      <c r="O96" s="22"/>
      <c r="P96" s="22">
        <f>VLOOKUP($C96,PO!$B$2:$CJ$295,65,FALSE)</f>
        <v>170.80000305175781</v>
      </c>
      <c r="Q96" s="22">
        <f>VLOOKUP($C96,PO!$B$2:$CJ$295,26,FALSE)</f>
        <v>482</v>
      </c>
      <c r="R96" s="23"/>
    </row>
    <row r="97" spans="1:18" hidden="1" x14ac:dyDescent="0.2">
      <c r="A97" s="17">
        <v>87</v>
      </c>
      <c r="B97" s="27" t="str">
        <f t="shared" si="3"/>
        <v>***</v>
      </c>
      <c r="C97" t="str">
        <f>VLOOKUP(A97,PO!$IJ$3:$IL$295,3,FALSE)</f>
        <v>Pyhäjoki</v>
      </c>
      <c r="D97" s="32">
        <f>VLOOKUP($C97,PO!$B$2:$CJ$295,9,FALSE)</f>
        <v>45.700000762939453</v>
      </c>
      <c r="E97" s="32">
        <f>VLOOKUP($C97,PO!$B$2:$CJ$295,16,FALSE)</f>
        <v>70.100000000000009</v>
      </c>
      <c r="F97" s="35">
        <f>VLOOKUP($C97,PO!$B$2:$CJ$295,66,FALSE)</f>
        <v>-2.4054824590682982</v>
      </c>
      <c r="G97" s="31">
        <f>VLOOKUP($C97,PO!$B$2:$CJ$295,67,FALSE)</f>
        <v>22114.9765625</v>
      </c>
      <c r="H97" s="35">
        <f>VLOOKUP($C97,PO!$B$2:$CJ$295,71,FALSE)</f>
        <v>0.25999349355697632</v>
      </c>
      <c r="I97" s="50">
        <f>_xlfn.XLOOKUP($C97,PO!$B$3:$B$295,PO!CH$3:CH$295)</f>
        <v>3.7037036418914795</v>
      </c>
      <c r="J97" s="22">
        <f>VLOOKUP($C97,PO!$B$2:$CJ$295,87,FALSE)</f>
        <v>353</v>
      </c>
      <c r="K97" s="72">
        <f>1-VLOOKUP(C97,PO!$B$3:$II$295,242,FALSE)/SUM($D$5:$J$5)</f>
        <v>0.42799503788480686</v>
      </c>
      <c r="L97" s="22">
        <f>VLOOKUP($C97,PO!$B$2:$CJ$295,48,FALSE)</f>
        <v>12412.950067476384</v>
      </c>
      <c r="M97" s="40"/>
      <c r="N97" s="22"/>
      <c r="O97" s="22"/>
      <c r="P97" s="22">
        <f>VLOOKUP($C97,PO!$B$2:$CJ$295,65,FALSE)</f>
        <v>101</v>
      </c>
      <c r="Q97" s="22">
        <f>VLOOKUP($C97,PO!$B$2:$CJ$295,26,FALSE)</f>
        <v>614</v>
      </c>
      <c r="R97" s="23"/>
    </row>
    <row r="98" spans="1:18" hidden="1" x14ac:dyDescent="0.2">
      <c r="A98" s="17">
        <v>88</v>
      </c>
      <c r="B98" s="27" t="str">
        <f t="shared" si="3"/>
        <v>***</v>
      </c>
      <c r="C98" t="str">
        <f>VLOOKUP(A98,PO!$IJ$3:$IL$295,3,FALSE)</f>
        <v>Hämeenlinna</v>
      </c>
      <c r="D98" s="32">
        <f>VLOOKUP($C98,PO!$B$2:$CJ$295,9,FALSE)</f>
        <v>45.099998474121094</v>
      </c>
      <c r="E98" s="32">
        <f>VLOOKUP($C98,PO!$B$2:$CJ$295,16,FALSE)</f>
        <v>88.2</v>
      </c>
      <c r="F98" s="35">
        <f>VLOOKUP($C98,PO!$B$2:$CJ$295,66,FALSE)</f>
        <v>0.14531738162040711</v>
      </c>
      <c r="G98" s="31">
        <f>VLOOKUP($C98,PO!$B$2:$CJ$295,67,FALSE)</f>
        <v>24374.873046875</v>
      </c>
      <c r="H98" s="35">
        <f>VLOOKUP($C98,PO!$B$2:$CJ$295,71,FALSE)</f>
        <v>0.38294914364814758</v>
      </c>
      <c r="I98" s="50">
        <f>_xlfn.XLOOKUP($C98,PO!$B$3:$B$295,PO!CH$3:CH$295)</f>
        <v>1.6661113500595093</v>
      </c>
      <c r="J98" s="22">
        <f>VLOOKUP($C98,PO!$B$2:$CJ$295,87,FALSE)</f>
        <v>6509</v>
      </c>
      <c r="K98" s="72">
        <f>1-VLOOKUP(C98,PO!$B$3:$II$295,242,FALSE)/SUM($D$5:$J$5)</f>
        <v>0.42584003828474015</v>
      </c>
      <c r="L98" s="22">
        <f>VLOOKUP($C98,PO!$B$2:$CJ$295,48,FALSE)</f>
        <v>9378.31822728322</v>
      </c>
      <c r="M98" s="40"/>
      <c r="N98" s="22"/>
      <c r="O98" s="22"/>
      <c r="P98" s="22">
        <f>VLOOKUP($C98,PO!$B$2:$CJ$295,65,FALSE)</f>
        <v>308.66665649414063</v>
      </c>
      <c r="Q98" s="22">
        <f>VLOOKUP($C98,PO!$B$2:$CJ$295,26,FALSE)</f>
        <v>439</v>
      </c>
      <c r="R98" s="23"/>
    </row>
    <row r="99" spans="1:18" hidden="1" x14ac:dyDescent="0.2">
      <c r="A99" s="17">
        <v>89</v>
      </c>
      <c r="B99" s="27" t="str">
        <f t="shared" si="3"/>
        <v>***</v>
      </c>
      <c r="C99" t="str">
        <f>VLOOKUP(A99,PO!$IJ$3:$IL$295,3,FALSE)</f>
        <v>Toholampi</v>
      </c>
      <c r="D99" s="32">
        <f>VLOOKUP($C99,PO!$B$2:$CJ$295,9,FALSE)</f>
        <v>45</v>
      </c>
      <c r="E99" s="32">
        <f>VLOOKUP($C99,PO!$B$2:$CJ$295,16,FALSE)</f>
        <v>51.7</v>
      </c>
      <c r="F99" s="35">
        <f>VLOOKUP($C99,PO!$B$2:$CJ$295,66,FALSE)</f>
        <v>-0.64299174547195437</v>
      </c>
      <c r="G99" s="31">
        <f>VLOOKUP($C99,PO!$B$2:$CJ$295,67,FALSE)</f>
        <v>19130.759765625</v>
      </c>
      <c r="H99" s="35">
        <f>VLOOKUP($C99,PO!$B$2:$CJ$295,71,FALSE)</f>
        <v>0.13188262283802032</v>
      </c>
      <c r="I99" s="50">
        <f>_xlfn.XLOOKUP($C99,PO!$B$3:$B$295,PO!CH$3:CH$295)</f>
        <v>1.7948718070983887</v>
      </c>
      <c r="J99" s="22">
        <f>VLOOKUP($C99,PO!$B$2:$CJ$295,87,FALSE)</f>
        <v>419</v>
      </c>
      <c r="K99" s="72">
        <f>1-VLOOKUP(C99,PO!$B$3:$II$295,242,FALSE)/SUM($D$5:$J$5)</f>
        <v>0.42233008511666981</v>
      </c>
      <c r="L99" s="22">
        <f>VLOOKUP($C99,PO!$B$2:$CJ$295,48,FALSE)</f>
        <v>9781.2104637336506</v>
      </c>
      <c r="M99" s="40"/>
      <c r="N99" s="22"/>
      <c r="O99" s="22"/>
      <c r="P99" s="22">
        <f>VLOOKUP($C99,PO!$B$2:$CJ$295,65,FALSE)</f>
        <v>93</v>
      </c>
      <c r="Q99" s="22">
        <f>VLOOKUP($C99,PO!$B$2:$CJ$295,26,FALSE)</f>
        <v>662</v>
      </c>
      <c r="R99" s="23"/>
    </row>
    <row r="100" spans="1:18" hidden="1" x14ac:dyDescent="0.2">
      <c r="A100" s="17">
        <v>90</v>
      </c>
      <c r="B100" s="27" t="str">
        <f t="shared" si="3"/>
        <v>***</v>
      </c>
      <c r="C100" t="str">
        <f>VLOOKUP(A100,PO!$IJ$3:$IL$295,3,FALSE)</f>
        <v>Leppävirta</v>
      </c>
      <c r="D100" s="32">
        <f>VLOOKUP($C100,PO!$B$2:$CJ$295,9,FALSE)</f>
        <v>49.200000762939453</v>
      </c>
      <c r="E100" s="32">
        <f>VLOOKUP($C100,PO!$B$2:$CJ$295,16,FALSE)</f>
        <v>58.1</v>
      </c>
      <c r="F100" s="35">
        <f>VLOOKUP($C100,PO!$B$2:$CJ$295,66,FALSE)</f>
        <v>-0.72999929189682011</v>
      </c>
      <c r="G100" s="31">
        <f>VLOOKUP($C100,PO!$B$2:$CJ$295,67,FALSE)</f>
        <v>22673.572265625</v>
      </c>
      <c r="H100" s="35">
        <f>VLOOKUP($C100,PO!$B$2:$CJ$295,71,FALSE)</f>
        <v>0.1163528636097908</v>
      </c>
      <c r="I100" s="50">
        <f>_xlfn.XLOOKUP($C100,PO!$B$3:$B$295,PO!CH$3:CH$295)</f>
        <v>1.6587678194046021</v>
      </c>
      <c r="J100" s="22">
        <f>VLOOKUP($C100,PO!$B$2:$CJ$295,87,FALSE)</f>
        <v>885</v>
      </c>
      <c r="K100" s="72">
        <f>1-VLOOKUP(C100,PO!$B$3:$II$295,242,FALSE)/SUM($D$5:$J$5)</f>
        <v>0.42158199828926257</v>
      </c>
      <c r="L100" s="22">
        <f>VLOOKUP($C100,PO!$B$2:$CJ$295,48,FALSE)</f>
        <v>9786.8945868945866</v>
      </c>
      <c r="M100" s="40"/>
      <c r="N100" s="22"/>
      <c r="O100" s="22"/>
      <c r="P100" s="22">
        <f>VLOOKUP($C100,PO!$B$2:$CJ$295,65,FALSE)</f>
        <v>128</v>
      </c>
      <c r="Q100" s="22">
        <f>VLOOKUP($C100,PO!$B$2:$CJ$295,26,FALSE)</f>
        <v>645</v>
      </c>
      <c r="R100" s="23"/>
    </row>
    <row r="101" spans="1:18" hidden="1" x14ac:dyDescent="0.2">
      <c r="A101" s="17">
        <v>91</v>
      </c>
      <c r="B101" s="27" t="str">
        <f t="shared" si="3"/>
        <v>***</v>
      </c>
      <c r="C101" t="str">
        <f>VLOOKUP(A101,PO!$IJ$3:$IL$295,3,FALSE)</f>
        <v>Nousiainen</v>
      </c>
      <c r="D101" s="32">
        <f>VLOOKUP($C101,PO!$B$2:$CJ$295,9,FALSE)</f>
        <v>42</v>
      </c>
      <c r="E101" s="32">
        <f>VLOOKUP($C101,PO!$B$2:$CJ$295,16,FALSE)</f>
        <v>68.8</v>
      </c>
      <c r="F101" s="35">
        <f>VLOOKUP($C101,PO!$B$2:$CJ$295,66,FALSE)</f>
        <v>-1.1867838859558106</v>
      </c>
      <c r="G101" s="31">
        <f>VLOOKUP($C101,PO!$B$2:$CJ$295,67,FALSE)</f>
        <v>23958.322265625</v>
      </c>
      <c r="H101" s="35">
        <f>VLOOKUP($C101,PO!$B$2:$CJ$295,71,FALSE)</f>
        <v>0.93319195508956909</v>
      </c>
      <c r="I101" s="50">
        <f>_xlfn.XLOOKUP($C101,PO!$B$3:$B$295,PO!CH$3:CH$295)</f>
        <v>3.1716418266296387</v>
      </c>
      <c r="J101" s="22">
        <f>VLOOKUP($C101,PO!$B$2:$CJ$295,87,FALSE)</f>
        <v>605</v>
      </c>
      <c r="K101" s="72">
        <f>1-VLOOKUP(C101,PO!$B$3:$II$295,242,FALSE)/SUM($D$5:$J$5)</f>
        <v>0.41756547882212036</v>
      </c>
      <c r="L101" s="22">
        <f>VLOOKUP($C101,PO!$B$2:$CJ$295,48,FALSE)</f>
        <v>9514.1700404858293</v>
      </c>
      <c r="M101" s="40"/>
      <c r="N101" s="22"/>
      <c r="O101" s="22"/>
      <c r="P101" s="22">
        <f>VLOOKUP($C101,PO!$B$2:$CJ$295,65,FALSE)</f>
        <v>170.5</v>
      </c>
      <c r="Q101" s="22">
        <f>VLOOKUP($C101,PO!$B$2:$CJ$295,26,FALSE)</f>
        <v>615</v>
      </c>
      <c r="R101" s="23"/>
    </row>
    <row r="102" spans="1:18" hidden="1" x14ac:dyDescent="0.2">
      <c r="A102" s="17">
        <v>92</v>
      </c>
      <c r="B102" s="27" t="str">
        <f t="shared" si="3"/>
        <v>***</v>
      </c>
      <c r="C102" t="str">
        <f>VLOOKUP(A102,PO!$IJ$3:$IL$295,3,FALSE)</f>
        <v>Rovaniemi</v>
      </c>
      <c r="D102" s="32">
        <f>VLOOKUP($C102,PO!$B$2:$CJ$295,9,FALSE)</f>
        <v>41.299999237060547</v>
      </c>
      <c r="E102" s="32">
        <f>VLOOKUP($C102,PO!$B$2:$CJ$295,16,FALSE)</f>
        <v>90.4</v>
      </c>
      <c r="F102" s="35">
        <f>VLOOKUP($C102,PO!$B$2:$CJ$295,66,FALSE)</f>
        <v>0.87114509344100954</v>
      </c>
      <c r="G102" s="31">
        <f>VLOOKUP($C102,PO!$B$2:$CJ$295,67,FALSE)</f>
        <v>23119.24609375</v>
      </c>
      <c r="H102" s="35">
        <f>VLOOKUP($C102,PO!$B$2:$CJ$295,71,FALSE)</f>
        <v>0.18400432169437408</v>
      </c>
      <c r="I102" s="50">
        <f>_xlfn.XLOOKUP($C102,PO!$B$3:$B$295,PO!CH$3:CH$295)</f>
        <v>1.8062397241592407</v>
      </c>
      <c r="J102" s="22">
        <f>VLOOKUP($C102,PO!$B$2:$CJ$295,87,FALSE)</f>
        <v>5908</v>
      </c>
      <c r="K102" s="72">
        <f>1-VLOOKUP(C102,PO!$B$3:$II$295,242,FALSE)/SUM($D$5:$J$5)</f>
        <v>0.41450287502612548</v>
      </c>
      <c r="L102" s="22">
        <f>VLOOKUP($C102,PO!$B$2:$CJ$295,48,FALSE)</f>
        <v>8840.2627503787244</v>
      </c>
      <c r="M102" s="40"/>
      <c r="N102" s="22"/>
      <c r="O102" s="22"/>
      <c r="P102" s="22">
        <f>VLOOKUP($C102,PO!$B$2:$CJ$295,65,FALSE)</f>
        <v>253.5</v>
      </c>
      <c r="Q102" s="22">
        <f>VLOOKUP($C102,PO!$B$2:$CJ$295,26,FALSE)</f>
        <v>408</v>
      </c>
      <c r="R102" s="23"/>
    </row>
    <row r="103" spans="1:18" hidden="1" x14ac:dyDescent="0.2">
      <c r="A103" s="17">
        <v>93</v>
      </c>
      <c r="B103" s="27" t="str">
        <f t="shared" si="3"/>
        <v>***</v>
      </c>
      <c r="C103" t="str">
        <f>VLOOKUP(A103,PO!$IJ$3:$IL$295,3,FALSE)</f>
        <v>Vesilahti</v>
      </c>
      <c r="D103" s="32">
        <f>VLOOKUP($C103,PO!$B$2:$CJ$295,9,FALSE)</f>
        <v>41.799999237060547</v>
      </c>
      <c r="E103" s="32">
        <f>VLOOKUP($C103,PO!$B$2:$CJ$295,16,FALSE)</f>
        <v>55.6</v>
      </c>
      <c r="F103" s="35">
        <f>VLOOKUP($C103,PO!$B$2:$CJ$295,66,FALSE)</f>
        <v>-1.5948493719100951</v>
      </c>
      <c r="G103" s="31">
        <f>VLOOKUP($C103,PO!$B$2:$CJ$295,67,FALSE)</f>
        <v>23802.44921875</v>
      </c>
      <c r="H103" s="35">
        <f>VLOOKUP($C103,PO!$B$2:$CJ$295,71,FALSE)</f>
        <v>0.32146957516670227</v>
      </c>
      <c r="I103" s="50">
        <f>_xlfn.XLOOKUP($C103,PO!$B$3:$B$295,PO!CH$3:CH$295)</f>
        <v>0.50335568189620972</v>
      </c>
      <c r="J103" s="22">
        <f>VLOOKUP($C103,PO!$B$2:$CJ$295,87,FALSE)</f>
        <v>639</v>
      </c>
      <c r="K103" s="72">
        <f>1-VLOOKUP(C103,PO!$B$3:$II$295,242,FALSE)/SUM($D$5:$J$5)</f>
        <v>0.41231685134069374</v>
      </c>
      <c r="L103" s="22">
        <f>VLOOKUP($C103,PO!$B$2:$CJ$295,48,FALSE)</f>
        <v>8992.0760697305868</v>
      </c>
      <c r="M103" s="40"/>
      <c r="N103" s="22"/>
      <c r="O103" s="22"/>
      <c r="P103" s="22">
        <f>VLOOKUP($C103,PO!$B$2:$CJ$295,65,FALSE)</f>
        <v>235.33332824707031</v>
      </c>
      <c r="Q103" s="22">
        <f>VLOOKUP($C103,PO!$B$2:$CJ$295,26,FALSE)</f>
        <v>601</v>
      </c>
      <c r="R103" s="23"/>
    </row>
    <row r="104" spans="1:18" hidden="1" x14ac:dyDescent="0.2">
      <c r="A104" s="17">
        <v>94</v>
      </c>
      <c r="B104" s="27" t="str">
        <f t="shared" si="3"/>
        <v>***</v>
      </c>
      <c r="C104" t="str">
        <f>VLOOKUP(A104,PO!$IJ$3:$IL$295,3,FALSE)</f>
        <v>Nakkila</v>
      </c>
      <c r="D104" s="32">
        <f>VLOOKUP($C104,PO!$B$2:$CJ$295,9,FALSE)</f>
        <v>46.599998474121094</v>
      </c>
      <c r="E104" s="32">
        <f>VLOOKUP($C104,PO!$B$2:$CJ$295,16,FALSE)</f>
        <v>75.2</v>
      </c>
      <c r="F104" s="35">
        <f>VLOOKUP($C104,PO!$B$2:$CJ$295,66,FALSE)</f>
        <v>-2.4747824668884277</v>
      </c>
      <c r="G104" s="31">
        <f>VLOOKUP($C104,PO!$B$2:$CJ$295,67,FALSE)</f>
        <v>22668.384765625</v>
      </c>
      <c r="H104" s="35">
        <f>VLOOKUP($C104,PO!$B$2:$CJ$295,71,FALSE)</f>
        <v>0.50666165351867676</v>
      </c>
      <c r="I104" s="50">
        <f>_xlfn.XLOOKUP($C104,PO!$B$3:$B$295,PO!CH$3:CH$295)</f>
        <v>1.6000000238418579</v>
      </c>
      <c r="J104" s="22">
        <f>VLOOKUP($C104,PO!$B$2:$CJ$295,87,FALSE)</f>
        <v>564</v>
      </c>
      <c r="K104" s="72">
        <f>1-VLOOKUP(C104,PO!$B$3:$II$295,242,FALSE)/SUM($D$5:$J$5)</f>
        <v>0.40849399297056899</v>
      </c>
      <c r="L104" s="22">
        <f>VLOOKUP($C104,PO!$B$2:$CJ$295,48,FALSE)</f>
        <v>9226.211849192101</v>
      </c>
      <c r="M104" s="40"/>
      <c r="N104" s="22"/>
      <c r="O104" s="22"/>
      <c r="P104" s="22">
        <f>VLOOKUP($C104,PO!$B$2:$CJ$295,65,FALSE)</f>
        <v>103.5</v>
      </c>
      <c r="Q104" s="22">
        <f>VLOOKUP($C104,PO!$B$2:$CJ$295,26,FALSE)</f>
        <v>484</v>
      </c>
      <c r="R104" s="23"/>
    </row>
    <row r="105" spans="1:18" hidden="1" x14ac:dyDescent="0.2">
      <c r="A105" s="17">
        <v>95</v>
      </c>
      <c r="B105" s="27" t="str">
        <f t="shared" si="3"/>
        <v>***</v>
      </c>
      <c r="C105" t="str">
        <f>VLOOKUP(A105,PO!$IJ$3:$IL$295,3,FALSE)</f>
        <v>Masku</v>
      </c>
      <c r="D105" s="32">
        <f>VLOOKUP($C105,PO!$B$2:$CJ$295,9,FALSE)</f>
        <v>41.299999237060547</v>
      </c>
      <c r="E105" s="32">
        <f>VLOOKUP($C105,PO!$B$2:$CJ$295,16,FALSE)</f>
        <v>80.800000000000011</v>
      </c>
      <c r="F105" s="35">
        <f>VLOOKUP($C105,PO!$B$2:$CJ$295,66,FALSE)</f>
        <v>-1.246333622932434</v>
      </c>
      <c r="G105" s="31">
        <f>VLOOKUP($C105,PO!$B$2:$CJ$295,67,FALSE)</f>
        <v>26134.501953125</v>
      </c>
      <c r="H105" s="35">
        <f>VLOOKUP($C105,PO!$B$2:$CJ$295,71,FALSE)</f>
        <v>1.1013215780258179</v>
      </c>
      <c r="I105" s="50">
        <f>_xlfn.XLOOKUP($C105,PO!$B$3:$B$295,PO!CH$3:CH$295)</f>
        <v>2.0517394542694092</v>
      </c>
      <c r="J105" s="22">
        <f>VLOOKUP($C105,PO!$B$2:$CJ$295,87,FALSE)</f>
        <v>1288</v>
      </c>
      <c r="K105" s="72">
        <f>1-VLOOKUP(C105,PO!$B$3:$II$295,242,FALSE)/SUM($D$5:$J$5)</f>
        <v>0.40185938929262577</v>
      </c>
      <c r="L105" s="22">
        <f>VLOOKUP($C105,PO!$B$2:$CJ$295,48,FALSE)</f>
        <v>9307.722157547536</v>
      </c>
      <c r="M105" s="40"/>
      <c r="N105" s="22"/>
      <c r="O105" s="22"/>
      <c r="P105" s="22">
        <f>VLOOKUP($C105,PO!$B$2:$CJ$295,65,FALSE)</f>
        <v>214.66667175292969</v>
      </c>
      <c r="Q105" s="22">
        <f>VLOOKUP($C105,PO!$B$2:$CJ$295,26,FALSE)</f>
        <v>667</v>
      </c>
      <c r="R105" s="23"/>
    </row>
    <row r="106" spans="1:18" hidden="1" x14ac:dyDescent="0.2">
      <c r="A106" s="17">
        <v>96</v>
      </c>
      <c r="B106" s="27" t="str">
        <f t="shared" si="3"/>
        <v>***</v>
      </c>
      <c r="C106" t="str">
        <f>VLOOKUP(A106,PO!$IJ$3:$IL$295,3,FALSE)</f>
        <v>Pälkäne</v>
      </c>
      <c r="D106" s="32">
        <f>VLOOKUP($C106,PO!$B$2:$CJ$295,9,FALSE)</f>
        <v>47.900001525878906</v>
      </c>
      <c r="E106" s="32">
        <f>VLOOKUP($C106,PO!$B$2:$CJ$295,16,FALSE)</f>
        <v>56.300000000000004</v>
      </c>
      <c r="F106" s="35">
        <f>VLOOKUP($C106,PO!$B$2:$CJ$295,66,FALSE)</f>
        <v>-0.79025753140449528</v>
      </c>
      <c r="G106" s="31">
        <f>VLOOKUP($C106,PO!$B$2:$CJ$295,67,FALSE)</f>
        <v>22250.259765625</v>
      </c>
      <c r="H106" s="35">
        <f>VLOOKUP($C106,PO!$B$2:$CJ$295,71,FALSE)</f>
        <v>0.43512043356895447</v>
      </c>
      <c r="I106" s="50">
        <f>_xlfn.XLOOKUP($C106,PO!$B$3:$B$295,PO!CH$3:CH$295)</f>
        <v>1.3793103694915771</v>
      </c>
      <c r="J106" s="22">
        <f>VLOOKUP($C106,PO!$B$2:$CJ$295,87,FALSE)</f>
        <v>630</v>
      </c>
      <c r="K106" s="72">
        <f>1-VLOOKUP(C106,PO!$B$3:$II$295,242,FALSE)/SUM($D$5:$J$5)</f>
        <v>0.40158665147086792</v>
      </c>
      <c r="L106" s="22">
        <f>VLOOKUP($C106,PO!$B$2:$CJ$295,48,FALSE)</f>
        <v>9860.9539207760718</v>
      </c>
      <c r="M106" s="40"/>
      <c r="N106" s="22"/>
      <c r="O106" s="22"/>
      <c r="P106" s="22">
        <f>VLOOKUP($C106,PO!$B$2:$CJ$295,65,FALSE)</f>
        <v>118.14286041259766</v>
      </c>
      <c r="Q106" s="22">
        <f>VLOOKUP($C106,PO!$B$2:$CJ$295,26,FALSE)</f>
        <v>631</v>
      </c>
      <c r="R106" s="23"/>
    </row>
    <row r="107" spans="1:18" hidden="1" x14ac:dyDescent="0.2">
      <c r="A107" s="17">
        <v>97</v>
      </c>
      <c r="B107" s="27" t="str">
        <f t="shared" si="3"/>
        <v>***</v>
      </c>
      <c r="C107" t="str">
        <f>VLOOKUP(A107,PO!$IJ$3:$IL$295,3,FALSE)</f>
        <v>Heinola</v>
      </c>
      <c r="D107" s="32">
        <f>VLOOKUP($C107,PO!$B$2:$CJ$295,9,FALSE)</f>
        <v>50.700000762939453</v>
      </c>
      <c r="E107" s="32">
        <f>VLOOKUP($C107,PO!$B$2:$CJ$295,16,FALSE)</f>
        <v>91.100000000000009</v>
      </c>
      <c r="F107" s="35">
        <f>VLOOKUP($C107,PO!$B$2:$CJ$295,66,FALSE)</f>
        <v>-2.6599419593811033</v>
      </c>
      <c r="G107" s="31">
        <f>VLOOKUP($C107,PO!$B$2:$CJ$295,67,FALSE)</f>
        <v>23118.205078125</v>
      </c>
      <c r="H107" s="35">
        <f>VLOOKUP($C107,PO!$B$2:$CJ$295,71,FALSE)</f>
        <v>0.21963892877101898</v>
      </c>
      <c r="I107" s="50">
        <f>_xlfn.XLOOKUP($C107,PO!$B$3:$B$295,PO!CH$3:CH$295)</f>
        <v>2.2371363639831543</v>
      </c>
      <c r="J107" s="22">
        <f>VLOOKUP($C107,PO!$B$2:$CJ$295,87,FALSE)</f>
        <v>1500</v>
      </c>
      <c r="K107" s="72">
        <f>1-VLOOKUP(C107,PO!$B$3:$II$295,242,FALSE)/SUM($D$5:$J$5)</f>
        <v>0.39640051292063161</v>
      </c>
      <c r="L107" s="22">
        <f>VLOOKUP($C107,PO!$B$2:$CJ$295,48,FALSE)</f>
        <v>8803.4078364565594</v>
      </c>
      <c r="M107" s="40"/>
      <c r="N107" s="22"/>
      <c r="O107" s="22"/>
      <c r="P107" s="22">
        <f>VLOOKUP($C107,PO!$B$2:$CJ$295,65,FALSE)</f>
        <v>299.20001220703125</v>
      </c>
      <c r="Q107" s="22">
        <f>VLOOKUP($C107,PO!$B$2:$CJ$295,26,FALSE)</f>
        <v>554</v>
      </c>
      <c r="R107" s="23"/>
    </row>
    <row r="108" spans="1:18" hidden="1" x14ac:dyDescent="0.2">
      <c r="A108" s="17">
        <v>98</v>
      </c>
      <c r="B108" s="27" t="str">
        <f t="shared" si="3"/>
        <v>***</v>
      </c>
      <c r="C108" t="str">
        <f>VLOOKUP(A108,PO!$IJ$3:$IL$295,3,FALSE)</f>
        <v>Hyvinkää</v>
      </c>
      <c r="D108" s="32">
        <f>VLOOKUP($C108,PO!$B$2:$CJ$295,9,FALSE)</f>
        <v>43.599998474121094</v>
      </c>
      <c r="E108" s="32">
        <f>VLOOKUP($C108,PO!$B$2:$CJ$295,16,FALSE)</f>
        <v>94</v>
      </c>
      <c r="F108" s="35">
        <f>VLOOKUP($C108,PO!$B$2:$CJ$295,66,FALSE)</f>
        <v>0.77098283767700193</v>
      </c>
      <c r="G108" s="31">
        <f>VLOOKUP($C108,PO!$B$2:$CJ$295,67,FALSE)</f>
        <v>26384.09765625</v>
      </c>
      <c r="H108" s="35">
        <f>VLOOKUP($C108,PO!$B$2:$CJ$295,71,FALSE)</f>
        <v>0.90165698528289795</v>
      </c>
      <c r="I108" s="50">
        <f>_xlfn.XLOOKUP($C108,PO!$B$3:$B$295,PO!CH$3:CH$295)</f>
        <v>1.4121800661087036</v>
      </c>
      <c r="J108" s="22">
        <f>VLOOKUP($C108,PO!$B$2:$CJ$295,87,FALSE)</f>
        <v>4849</v>
      </c>
      <c r="K108" s="72">
        <f>1-VLOOKUP(C108,PO!$B$3:$II$295,242,FALSE)/SUM($D$5:$J$5)</f>
        <v>0.39290519211006825</v>
      </c>
      <c r="L108" s="22">
        <f>VLOOKUP($C108,PO!$B$2:$CJ$295,48,FALSE)</f>
        <v>8953.1804433395482</v>
      </c>
      <c r="M108" s="40"/>
      <c r="N108" s="22"/>
      <c r="O108" s="22"/>
      <c r="P108" s="22">
        <f>VLOOKUP($C108,PO!$B$2:$CJ$295,65,FALSE)</f>
        <v>299.875</v>
      </c>
      <c r="Q108" s="22">
        <f>VLOOKUP($C108,PO!$B$2:$CJ$295,26,FALSE)</f>
        <v>450</v>
      </c>
      <c r="R108" s="23"/>
    </row>
    <row r="109" spans="1:18" hidden="1" x14ac:dyDescent="0.2">
      <c r="A109" s="17">
        <v>99</v>
      </c>
      <c r="B109" s="27" t="str">
        <f t="shared" si="3"/>
        <v>***</v>
      </c>
      <c r="C109" t="str">
        <f>VLOOKUP(A109,PO!$IJ$3:$IL$295,3,FALSE)</f>
        <v>Pirkkala</v>
      </c>
      <c r="D109" s="32">
        <f>VLOOKUP($C109,PO!$B$2:$CJ$295,9,FALSE)</f>
        <v>40.200000762939453</v>
      </c>
      <c r="E109" s="32">
        <f>VLOOKUP($C109,PO!$B$2:$CJ$295,16,FALSE)</f>
        <v>97.7</v>
      </c>
      <c r="F109" s="35">
        <f>VLOOKUP($C109,PO!$B$2:$CJ$295,66,FALSE)</f>
        <v>2.0997597515583037</v>
      </c>
      <c r="G109" s="31">
        <f>VLOOKUP($C109,PO!$B$2:$CJ$295,67,FALSE)</f>
        <v>27064.890625</v>
      </c>
      <c r="H109" s="35">
        <f>VLOOKUP($C109,PO!$B$2:$CJ$295,71,FALSE)</f>
        <v>0.40768486261367798</v>
      </c>
      <c r="I109" s="50">
        <f>_xlfn.XLOOKUP($C109,PO!$B$3:$B$295,PO!CH$3:CH$295)</f>
        <v>1.4598540067672729</v>
      </c>
      <c r="J109" s="22">
        <f>VLOOKUP($C109,PO!$B$2:$CJ$295,87,FALSE)</f>
        <v>2462</v>
      </c>
      <c r="K109" s="72">
        <f>1-VLOOKUP(C109,PO!$B$3:$II$295,242,FALSE)/SUM($D$5:$J$5)</f>
        <v>0.39203062127814303</v>
      </c>
      <c r="L109" s="22">
        <f>VLOOKUP($C109,PO!$B$2:$CJ$295,48,FALSE)</f>
        <v>9120.6304303899778</v>
      </c>
      <c r="M109" s="40"/>
      <c r="N109" s="22"/>
      <c r="O109" s="22"/>
      <c r="P109" s="22">
        <f>VLOOKUP($C109,PO!$B$2:$CJ$295,65,FALSE)</f>
        <v>457.83334350585938</v>
      </c>
      <c r="Q109" s="22">
        <f>VLOOKUP($C109,PO!$B$2:$CJ$295,26,FALSE)</f>
        <v>448</v>
      </c>
      <c r="R109" s="23"/>
    </row>
    <row r="110" spans="1:18" hidden="1" x14ac:dyDescent="0.2">
      <c r="A110" s="17">
        <v>100</v>
      </c>
      <c r="B110" s="27" t="str">
        <f t="shared" si="3"/>
        <v>***</v>
      </c>
      <c r="C110" t="str">
        <f>VLOOKUP(A110,PO!$IJ$3:$IL$295,3,FALSE)</f>
        <v>Pieksämäki</v>
      </c>
      <c r="D110" s="32">
        <f>VLOOKUP($C110,PO!$B$2:$CJ$295,9,FALSE)</f>
        <v>49.700000762939453</v>
      </c>
      <c r="E110" s="32">
        <f>VLOOKUP($C110,PO!$B$2:$CJ$295,16,FALSE)</f>
        <v>76.2</v>
      </c>
      <c r="F110" s="35">
        <f>VLOOKUP($C110,PO!$B$2:$CJ$295,66,FALSE)</f>
        <v>-2.182742714881897</v>
      </c>
      <c r="G110" s="31">
        <f>VLOOKUP($C110,PO!$B$2:$CJ$295,67,FALSE)</f>
        <v>21919.84375</v>
      </c>
      <c r="H110" s="35">
        <f>VLOOKUP($C110,PO!$B$2:$CJ$295,71,FALSE)</f>
        <v>0.11876484751701355</v>
      </c>
      <c r="I110" s="50">
        <f>_xlfn.XLOOKUP($C110,PO!$B$3:$B$295,PO!CH$3:CH$295)</f>
        <v>1.3688212633132935</v>
      </c>
      <c r="J110" s="22">
        <f>VLOOKUP($C110,PO!$B$2:$CJ$295,87,FALSE)</f>
        <v>1399</v>
      </c>
      <c r="K110" s="72">
        <f>1-VLOOKUP(C110,PO!$B$3:$II$295,242,FALSE)/SUM($D$5:$J$5)</f>
        <v>0.38767836886150009</v>
      </c>
      <c r="L110" s="22">
        <f>VLOOKUP($C110,PO!$B$2:$CJ$295,48,FALSE)</f>
        <v>8873.3812949640287</v>
      </c>
      <c r="M110" s="40"/>
      <c r="N110" s="22"/>
      <c r="O110" s="22"/>
      <c r="P110" s="22">
        <f>VLOOKUP($C110,PO!$B$2:$CJ$295,65,FALSE)</f>
        <v>211.14285278320313</v>
      </c>
      <c r="Q110" s="22">
        <f>VLOOKUP($C110,PO!$B$2:$CJ$295,26,FALSE)</f>
        <v>435</v>
      </c>
      <c r="R110" s="23"/>
    </row>
    <row r="111" spans="1:18" hidden="1" x14ac:dyDescent="0.2">
      <c r="A111" s="17">
        <v>101</v>
      </c>
      <c r="B111" s="27" t="str">
        <f t="shared" si="3"/>
        <v>***</v>
      </c>
      <c r="C111" t="str">
        <f>VLOOKUP(A111,PO!$IJ$3:$IL$295,3,FALSE)</f>
        <v>Joensuu</v>
      </c>
      <c r="D111" s="32">
        <f>VLOOKUP($C111,PO!$B$2:$CJ$295,9,FALSE)</f>
        <v>42.5</v>
      </c>
      <c r="E111" s="32">
        <f>VLOOKUP($C111,PO!$B$2:$CJ$295,16,FALSE)</f>
        <v>89.7</v>
      </c>
      <c r="F111" s="35">
        <f>VLOOKUP($C111,PO!$B$2:$CJ$295,66,FALSE)</f>
        <v>-1.1051613748073579</v>
      </c>
      <c r="G111" s="31">
        <f>VLOOKUP($C111,PO!$B$2:$CJ$295,67,FALSE)</f>
        <v>21290.728515625</v>
      </c>
      <c r="H111" s="35">
        <f>VLOOKUP($C111,PO!$B$2:$CJ$295,71,FALSE)</f>
        <v>8.0676645040512085E-2</v>
      </c>
      <c r="I111" s="50">
        <f>_xlfn.XLOOKUP($C111,PO!$B$3:$B$295,PO!CH$3:CH$295)</f>
        <v>2.2760190963745117</v>
      </c>
      <c r="J111" s="22">
        <f>VLOOKUP($C111,PO!$B$2:$CJ$295,87,FALSE)</f>
        <v>5383</v>
      </c>
      <c r="K111" s="72">
        <f>1-VLOOKUP(C111,PO!$B$3:$II$295,242,FALSE)/SUM($D$5:$J$5)</f>
        <v>0.38418515674587583</v>
      </c>
      <c r="L111" s="22">
        <f>VLOOKUP($C111,PO!$B$2:$CJ$295,48,FALSE)</f>
        <v>10279.250695345818</v>
      </c>
      <c r="M111" s="40"/>
      <c r="N111" s="22"/>
      <c r="O111" s="22"/>
      <c r="P111" s="22">
        <f>VLOOKUP($C111,PO!$B$2:$CJ$295,65,FALSE)</f>
        <v>251.84616088867188</v>
      </c>
      <c r="Q111" s="22">
        <f>VLOOKUP($C111,PO!$B$2:$CJ$295,26,FALSE)</f>
        <v>623</v>
      </c>
      <c r="R111" s="23"/>
    </row>
    <row r="112" spans="1:18" hidden="1" x14ac:dyDescent="0.2">
      <c r="A112" s="17">
        <v>102</v>
      </c>
      <c r="B112" s="27" t="str">
        <f t="shared" si="3"/>
        <v>***</v>
      </c>
      <c r="C112" t="str">
        <f>VLOOKUP(A112,PO!$IJ$3:$IL$295,3,FALSE)</f>
        <v>Suonenjoki</v>
      </c>
      <c r="D112" s="32">
        <f>VLOOKUP($C112,PO!$B$2:$CJ$295,9,FALSE)</f>
        <v>48.799999237060547</v>
      </c>
      <c r="E112" s="32">
        <f>VLOOKUP($C112,PO!$B$2:$CJ$295,16,FALSE)</f>
        <v>72.400000000000006</v>
      </c>
      <c r="F112" s="35">
        <f>VLOOKUP($C112,PO!$B$2:$CJ$295,66,FALSE)</f>
        <v>-1.1038902759552003</v>
      </c>
      <c r="G112" s="31">
        <f>VLOOKUP($C112,PO!$B$2:$CJ$295,67,FALSE)</f>
        <v>20923.287109375</v>
      </c>
      <c r="H112" s="35">
        <f>VLOOKUP($C112,PO!$B$2:$CJ$295,71,FALSE)</f>
        <v>4.2468857020139694E-2</v>
      </c>
      <c r="I112" s="50">
        <f>_xlfn.XLOOKUP($C112,PO!$B$3:$B$295,PO!CH$3:CH$295)</f>
        <v>1.8394649028778076</v>
      </c>
      <c r="J112" s="22">
        <f>VLOOKUP($C112,PO!$B$2:$CJ$295,87,FALSE)</f>
        <v>639</v>
      </c>
      <c r="K112" s="72">
        <f>1-VLOOKUP(C112,PO!$B$3:$II$295,242,FALSE)/SUM($D$5:$J$5)</f>
        <v>0.37960167437020897</v>
      </c>
      <c r="L112" s="22">
        <f>VLOOKUP($C112,PO!$B$2:$CJ$295,48,FALSE)</f>
        <v>10320.574162679426</v>
      </c>
      <c r="M112" s="40"/>
      <c r="N112" s="22"/>
      <c r="O112" s="22"/>
      <c r="P112" s="22">
        <f>VLOOKUP($C112,PO!$B$2:$CJ$295,65,FALSE)</f>
        <v>160.75</v>
      </c>
      <c r="Q112" s="22">
        <f>VLOOKUP($C112,PO!$B$2:$CJ$295,26,FALSE)</f>
        <v>596</v>
      </c>
      <c r="R112" s="23"/>
    </row>
    <row r="113" spans="1:18" hidden="1" x14ac:dyDescent="0.2">
      <c r="A113" s="17">
        <v>103</v>
      </c>
      <c r="B113" s="27" t="str">
        <f t="shared" si="3"/>
        <v>***</v>
      </c>
      <c r="C113" t="str">
        <f>VLOOKUP(A113,PO!$IJ$3:$IL$295,3,FALSE)</f>
        <v>Jokioinen</v>
      </c>
      <c r="D113" s="32">
        <f>VLOOKUP($C113,PO!$B$2:$CJ$295,9,FALSE)</f>
        <v>46.400001525878906</v>
      </c>
      <c r="E113" s="32">
        <f>VLOOKUP($C113,PO!$B$2:$CJ$295,16,FALSE)</f>
        <v>60.900000000000006</v>
      </c>
      <c r="F113" s="35">
        <f>VLOOKUP($C113,PO!$B$2:$CJ$295,66,FALSE)</f>
        <v>-2.3811931908130646</v>
      </c>
      <c r="G113" s="31">
        <f>VLOOKUP($C113,PO!$B$2:$CJ$295,67,FALSE)</f>
        <v>23289.146484375</v>
      </c>
      <c r="H113" s="35">
        <f>VLOOKUP($C113,PO!$B$2:$CJ$295,71,FALSE)</f>
        <v>0.40911749005317688</v>
      </c>
      <c r="I113" s="50">
        <f>_xlfn.XLOOKUP($C113,PO!$B$3:$B$295,PO!CH$3:CH$295)</f>
        <v>1.9083969593048096</v>
      </c>
      <c r="J113" s="22">
        <f>VLOOKUP($C113,PO!$B$2:$CJ$295,87,FALSE)</f>
        <v>562</v>
      </c>
      <c r="K113" s="72">
        <f>1-VLOOKUP(C113,PO!$B$3:$II$295,242,FALSE)/SUM($D$5:$J$5)</f>
        <v>0.37890773875477812</v>
      </c>
      <c r="L113" s="22">
        <f>VLOOKUP($C113,PO!$B$2:$CJ$295,48,FALSE)</f>
        <v>9765.0224215246635</v>
      </c>
      <c r="M113" s="40"/>
      <c r="N113" s="22"/>
      <c r="O113" s="22"/>
      <c r="P113" s="22">
        <f>VLOOKUP($C113,PO!$B$2:$CJ$295,65,FALSE)</f>
        <v>187.33332824707031</v>
      </c>
      <c r="Q113" s="22">
        <f>VLOOKUP($C113,PO!$B$2:$CJ$295,26,FALSE)</f>
        <v>584</v>
      </c>
      <c r="R113" s="23"/>
    </row>
    <row r="114" spans="1:18" hidden="1" x14ac:dyDescent="0.2">
      <c r="A114" s="17">
        <v>104</v>
      </c>
      <c r="B114" s="27" t="str">
        <f t="shared" si="3"/>
        <v>***</v>
      </c>
      <c r="C114" t="str">
        <f>VLOOKUP(A114,PO!$IJ$3:$IL$295,3,FALSE)</f>
        <v>Kempele</v>
      </c>
      <c r="D114" s="32">
        <f>VLOOKUP($C114,PO!$B$2:$CJ$295,9,FALSE)</f>
        <v>37.700000762939453</v>
      </c>
      <c r="E114" s="32">
        <f>VLOOKUP($C114,PO!$B$2:$CJ$295,16,FALSE)</f>
        <v>96.4</v>
      </c>
      <c r="F114" s="35">
        <f>VLOOKUP($C114,PO!$B$2:$CJ$295,66,FALSE)</f>
        <v>2.6462361037731172</v>
      </c>
      <c r="G114" s="31">
        <f>VLOOKUP($C114,PO!$B$2:$CJ$295,67,FALSE)</f>
        <v>23259.271484375</v>
      </c>
      <c r="H114" s="35">
        <f>VLOOKUP($C114,PO!$B$2:$CJ$295,71,FALSE)</f>
        <v>0.1743394136428833</v>
      </c>
      <c r="I114" s="50">
        <f>_xlfn.XLOOKUP($C114,PO!$B$3:$B$295,PO!CH$3:CH$295)</f>
        <v>1.2958164215087891</v>
      </c>
      <c r="J114" s="22">
        <f>VLOOKUP($C114,PO!$B$2:$CJ$295,87,FALSE)</f>
        <v>2786</v>
      </c>
      <c r="K114" s="72">
        <f>1-VLOOKUP(C114,PO!$B$3:$II$295,242,FALSE)/SUM($D$5:$J$5)</f>
        <v>0.37218215246082131</v>
      </c>
      <c r="L114" s="22">
        <f>VLOOKUP($C114,PO!$B$2:$CJ$295,48,FALSE)</f>
        <v>8655.8772897030049</v>
      </c>
      <c r="M114" s="40"/>
      <c r="N114" s="22"/>
      <c r="O114" s="22"/>
      <c r="P114" s="22">
        <f>VLOOKUP($C114,PO!$B$2:$CJ$295,65,FALSE)</f>
        <v>561.20001220703125</v>
      </c>
      <c r="Q114" s="22">
        <f>VLOOKUP($C114,PO!$B$2:$CJ$295,26,FALSE)</f>
        <v>510</v>
      </c>
      <c r="R114" s="23"/>
    </row>
    <row r="115" spans="1:18" hidden="1" x14ac:dyDescent="0.2">
      <c r="A115" s="17">
        <v>105</v>
      </c>
      <c r="B115" s="27" t="str">
        <f t="shared" si="3"/>
        <v>***</v>
      </c>
      <c r="C115" t="str">
        <f>VLOOKUP(A115,PO!$IJ$3:$IL$295,3,FALSE)</f>
        <v>Pyhäjärvi</v>
      </c>
      <c r="D115" s="32">
        <f>VLOOKUP($C115,PO!$B$2:$CJ$295,9,FALSE)</f>
        <v>49.799999237060547</v>
      </c>
      <c r="E115" s="32">
        <f>VLOOKUP($C115,PO!$B$2:$CJ$295,16,FALSE)</f>
        <v>54.7</v>
      </c>
      <c r="F115" s="35">
        <f>VLOOKUP($C115,PO!$B$2:$CJ$295,66,FALSE)</f>
        <v>0.34944965839385989</v>
      </c>
      <c r="G115" s="31">
        <f>VLOOKUP($C115,PO!$B$2:$CJ$295,67,FALSE)</f>
        <v>21002.333984375</v>
      </c>
      <c r="H115" s="35">
        <f>VLOOKUP($C115,PO!$B$2:$CJ$295,71,FALSE)</f>
        <v>0.23387253284454346</v>
      </c>
      <c r="I115" s="50">
        <f>_xlfn.XLOOKUP($C115,PO!$B$3:$B$295,PO!CH$3:CH$295)</f>
        <v>2.8508772850036621</v>
      </c>
      <c r="J115" s="22">
        <f>VLOOKUP($C115,PO!$B$2:$CJ$295,87,FALSE)</f>
        <v>496</v>
      </c>
      <c r="K115" s="72">
        <f>1-VLOOKUP(C115,PO!$B$3:$II$295,242,FALSE)/SUM($D$5:$J$5)</f>
        <v>0.35985317547937323</v>
      </c>
      <c r="L115" s="22">
        <f>VLOOKUP($C115,PO!$B$2:$CJ$295,48,FALSE)</f>
        <v>10072.434607645875</v>
      </c>
      <c r="M115" s="40"/>
      <c r="N115" s="22"/>
      <c r="O115" s="22"/>
      <c r="P115" s="22">
        <f>VLOOKUP($C115,PO!$B$2:$CJ$295,65,FALSE)</f>
        <v>273</v>
      </c>
      <c r="Q115" s="22">
        <f>VLOOKUP($C115,PO!$B$2:$CJ$295,26,FALSE)</f>
        <v>669</v>
      </c>
      <c r="R115" s="23"/>
    </row>
    <row r="116" spans="1:18" hidden="1" x14ac:dyDescent="0.2">
      <c r="A116" s="17">
        <v>106</v>
      </c>
      <c r="B116" s="27" t="str">
        <f t="shared" si="3"/>
        <v>***</v>
      </c>
      <c r="C116" t="str">
        <f>VLOOKUP(A116,PO!$IJ$3:$IL$295,3,FALSE)</f>
        <v>Mänttä-Vilppula</v>
      </c>
      <c r="D116" s="32">
        <f>VLOOKUP($C116,PO!$B$2:$CJ$295,9,FALSE)</f>
        <v>50.599998474121094</v>
      </c>
      <c r="E116" s="32">
        <f>VLOOKUP($C116,PO!$B$2:$CJ$295,16,FALSE)</f>
        <v>83.300000000000011</v>
      </c>
      <c r="F116" s="35">
        <f>VLOOKUP($C116,PO!$B$2:$CJ$295,66,FALSE)</f>
        <v>-2.2778149247169495</v>
      </c>
      <c r="G116" s="31">
        <f>VLOOKUP($C116,PO!$B$2:$CJ$295,67,FALSE)</f>
        <v>22699.84375</v>
      </c>
      <c r="H116" s="35">
        <f>VLOOKUP($C116,PO!$B$2:$CJ$295,71,FALSE)</f>
        <v>0.18264840543270111</v>
      </c>
      <c r="I116" s="50">
        <f>_xlfn.XLOOKUP($C116,PO!$B$3:$B$295,PO!CH$3:CH$295)</f>
        <v>1.8300653696060181</v>
      </c>
      <c r="J116" s="22">
        <f>VLOOKUP($C116,PO!$B$2:$CJ$295,87,FALSE)</f>
        <v>834</v>
      </c>
      <c r="K116" s="72">
        <f>1-VLOOKUP(C116,PO!$B$3:$II$295,242,FALSE)/SUM($D$5:$J$5)</f>
        <v>0.35422692388488097</v>
      </c>
      <c r="L116" s="22">
        <f>VLOOKUP($C116,PO!$B$2:$CJ$295,48,FALSE)</f>
        <v>10077.764277035238</v>
      </c>
      <c r="M116" s="40"/>
      <c r="N116" s="22"/>
      <c r="O116" s="22"/>
      <c r="P116" s="22">
        <f>VLOOKUP($C116,PO!$B$2:$CJ$295,65,FALSE)</f>
        <v>183.19999694824219</v>
      </c>
      <c r="Q116" s="22">
        <f>VLOOKUP($C116,PO!$B$2:$CJ$295,26,FALSE)</f>
        <v>496</v>
      </c>
      <c r="R116" s="23"/>
    </row>
    <row r="117" spans="1:18" hidden="1" x14ac:dyDescent="0.2">
      <c r="A117" s="17">
        <v>107</v>
      </c>
      <c r="B117" s="27" t="str">
        <f t="shared" si="3"/>
        <v>***</v>
      </c>
      <c r="C117" t="str">
        <f>VLOOKUP(A117,PO!$IJ$3:$IL$295,3,FALSE)</f>
        <v>Pudasjärvi</v>
      </c>
      <c r="D117" s="32">
        <f>VLOOKUP($C117,PO!$B$2:$CJ$295,9,FALSE)</f>
        <v>48.299999237060547</v>
      </c>
      <c r="E117" s="32">
        <f>VLOOKUP($C117,PO!$B$2:$CJ$295,16,FALSE)</f>
        <v>50.7</v>
      </c>
      <c r="F117" s="35">
        <f>VLOOKUP($C117,PO!$B$2:$CJ$295,66,FALSE)</f>
        <v>0.49898236989974976</v>
      </c>
      <c r="G117" s="31">
        <f>VLOOKUP($C117,PO!$B$2:$CJ$295,67,FALSE)</f>
        <v>18852.416015625</v>
      </c>
      <c r="H117" s="35">
        <f>VLOOKUP($C117,PO!$B$2:$CJ$295,71,FALSE)</f>
        <v>0.11431474983692169</v>
      </c>
      <c r="I117" s="50">
        <f>_xlfn.XLOOKUP($C117,PO!$B$3:$B$295,PO!CH$3:CH$295)</f>
        <v>1.6089109182357788</v>
      </c>
      <c r="J117" s="22">
        <f>VLOOKUP($C117,PO!$B$2:$CJ$295,87,FALSE)</f>
        <v>855</v>
      </c>
      <c r="K117" s="72">
        <f>1-VLOOKUP(C117,PO!$B$3:$II$295,242,FALSE)/SUM($D$5:$J$5)</f>
        <v>0.35194719143430486</v>
      </c>
      <c r="L117" s="22">
        <f>VLOOKUP($C117,PO!$B$2:$CJ$295,48,FALSE)</f>
        <v>13039.809863339275</v>
      </c>
      <c r="M117" s="40"/>
      <c r="N117" s="22"/>
      <c r="O117" s="22"/>
      <c r="P117" s="22">
        <f>VLOOKUP($C117,PO!$B$2:$CJ$295,65,FALSE)</f>
        <v>154.66667175292969</v>
      </c>
      <c r="Q117" s="22">
        <f>VLOOKUP($C117,PO!$B$2:$CJ$295,26,FALSE)</f>
        <v>1022</v>
      </c>
      <c r="R117" s="23"/>
    </row>
    <row r="118" spans="1:18" hidden="1" x14ac:dyDescent="0.2">
      <c r="A118" s="17">
        <v>108</v>
      </c>
      <c r="B118" s="27" t="str">
        <f t="shared" si="3"/>
        <v>***</v>
      </c>
      <c r="C118" t="str">
        <f>VLOOKUP(A118,PO!$IJ$3:$IL$295,3,FALSE)</f>
        <v>Vieremä</v>
      </c>
      <c r="D118" s="32">
        <f>VLOOKUP($C118,PO!$B$2:$CJ$295,9,FALSE)</f>
        <v>46.599998474121094</v>
      </c>
      <c r="E118" s="32">
        <f>VLOOKUP($C118,PO!$B$2:$CJ$295,16,FALSE)</f>
        <v>38.200000000000003</v>
      </c>
      <c r="F118" s="35">
        <f>VLOOKUP($C118,PO!$B$2:$CJ$295,66,FALSE)</f>
        <v>-0.50391261577606206</v>
      </c>
      <c r="G118" s="31">
        <f>VLOOKUP($C118,PO!$B$2:$CJ$295,67,FALSE)</f>
        <v>20790.94921875</v>
      </c>
      <c r="H118" s="35">
        <f>VLOOKUP($C118,PO!$B$2:$CJ$295,71,FALSE)</f>
        <v>8.3822295069694519E-2</v>
      </c>
      <c r="I118" s="50">
        <f>_xlfn.XLOOKUP($C118,PO!$B$3:$B$295,PO!CH$3:CH$295)</f>
        <v>2.9411764144897461</v>
      </c>
      <c r="J118" s="22">
        <f>VLOOKUP($C118,PO!$B$2:$CJ$295,87,FALSE)</f>
        <v>368</v>
      </c>
      <c r="K118" s="72">
        <f>1-VLOOKUP(C118,PO!$B$3:$II$295,242,FALSE)/SUM($D$5:$J$5)</f>
        <v>0.34335344992037964</v>
      </c>
      <c r="L118" s="22">
        <f>VLOOKUP($C118,PO!$B$2:$CJ$295,48,FALSE)</f>
        <v>11602.721088435374</v>
      </c>
      <c r="M118" s="40"/>
      <c r="N118" s="22"/>
      <c r="O118" s="22"/>
      <c r="P118" s="22">
        <f>VLOOKUP($C118,PO!$B$2:$CJ$295,65,FALSE)</f>
        <v>103.25</v>
      </c>
      <c r="Q118" s="22">
        <f>VLOOKUP($C118,PO!$B$2:$CJ$295,26,FALSE)</f>
        <v>625</v>
      </c>
      <c r="R118" s="23"/>
    </row>
    <row r="119" spans="1:18" hidden="1" x14ac:dyDescent="0.2">
      <c r="A119" s="17">
        <v>109</v>
      </c>
      <c r="B119" s="27" t="str">
        <f t="shared" si="3"/>
        <v>***</v>
      </c>
      <c r="C119" t="str">
        <f>VLOOKUP(A119,PO!$IJ$3:$IL$295,3,FALSE)</f>
        <v>Taipalsaari</v>
      </c>
      <c r="D119" s="32">
        <f>VLOOKUP($C119,PO!$B$2:$CJ$295,9,FALSE)</f>
        <v>46.299999237060547</v>
      </c>
      <c r="E119" s="32">
        <f>VLOOKUP($C119,PO!$B$2:$CJ$295,16,FALSE)</f>
        <v>58.300000000000004</v>
      </c>
      <c r="F119" s="35">
        <f>VLOOKUP($C119,PO!$B$2:$CJ$295,66,FALSE)</f>
        <v>-2.5475536346435548</v>
      </c>
      <c r="G119" s="31">
        <f>VLOOKUP($C119,PO!$B$2:$CJ$295,67,FALSE)</f>
        <v>24433.21484375</v>
      </c>
      <c r="H119" s="35">
        <f>VLOOKUP($C119,PO!$B$2:$CJ$295,71,FALSE)</f>
        <v>0.19267822802066803</v>
      </c>
      <c r="I119" s="50">
        <f>_xlfn.XLOOKUP($C119,PO!$B$3:$B$295,PO!CH$3:CH$295)</f>
        <v>1.5555555820465088</v>
      </c>
      <c r="J119" s="22">
        <f>VLOOKUP($C119,PO!$B$2:$CJ$295,87,FALSE)</f>
        <v>488</v>
      </c>
      <c r="K119" s="72">
        <f>1-VLOOKUP(C119,PO!$B$3:$II$295,242,FALSE)/SUM($D$5:$J$5)</f>
        <v>0.34203212218784396</v>
      </c>
      <c r="L119" s="22">
        <f>VLOOKUP($C119,PO!$B$2:$CJ$295,48,FALSE)</f>
        <v>10246.632124352331</v>
      </c>
      <c r="M119" s="40"/>
      <c r="N119" s="22"/>
      <c r="O119" s="22"/>
      <c r="P119" s="22">
        <f>VLOOKUP($C119,PO!$B$2:$CJ$295,65,FALSE)</f>
        <v>162.66667175292969</v>
      </c>
      <c r="Q119" s="22">
        <f>VLOOKUP($C119,PO!$B$2:$CJ$295,26,FALSE)</f>
        <v>613</v>
      </c>
      <c r="R119" s="23"/>
    </row>
    <row r="120" spans="1:18" hidden="1" x14ac:dyDescent="0.2">
      <c r="A120" s="17">
        <v>110</v>
      </c>
      <c r="B120" s="27" t="str">
        <f t="shared" si="3"/>
        <v>***</v>
      </c>
      <c r="C120" t="str">
        <f>VLOOKUP(A120,PO!$IJ$3:$IL$295,3,FALSE)</f>
        <v>Kotka</v>
      </c>
      <c r="D120" s="32">
        <f>VLOOKUP($C120,PO!$B$2:$CJ$295,9,FALSE)</f>
        <v>46.299999237060547</v>
      </c>
      <c r="E120" s="32">
        <f>VLOOKUP($C120,PO!$B$2:$CJ$295,16,FALSE)</f>
        <v>98.300000000000011</v>
      </c>
      <c r="F120" s="35">
        <f>VLOOKUP($C120,PO!$B$2:$CJ$295,66,FALSE)</f>
        <v>-1.0096899509429931</v>
      </c>
      <c r="G120" s="31">
        <f>VLOOKUP($C120,PO!$B$2:$CJ$295,67,FALSE)</f>
        <v>24085.8984375</v>
      </c>
      <c r="H120" s="35">
        <f>VLOOKUP($C120,PO!$B$2:$CJ$295,71,FALSE)</f>
        <v>0.94194835424423218</v>
      </c>
      <c r="I120" s="50">
        <f>_xlfn.XLOOKUP($C120,PO!$B$3:$B$295,PO!CH$3:CH$295)</f>
        <v>3.8873660564422607</v>
      </c>
      <c r="J120" s="22">
        <f>VLOOKUP($C120,PO!$B$2:$CJ$295,87,FALSE)</f>
        <v>4601</v>
      </c>
      <c r="K120" s="72">
        <f>1-VLOOKUP(C120,PO!$B$3:$II$295,242,FALSE)/SUM($D$5:$J$5)</f>
        <v>0.34017103976641661</v>
      </c>
      <c r="L120" s="22">
        <f>VLOOKUP($C120,PO!$B$2:$CJ$295,48,FALSE)</f>
        <v>10817.391304347826</v>
      </c>
      <c r="M120" s="40"/>
      <c r="N120" s="22"/>
      <c r="O120" s="22"/>
      <c r="P120" s="22">
        <f>VLOOKUP($C120,PO!$B$2:$CJ$295,65,FALSE)</f>
        <v>274.88235473632813</v>
      </c>
      <c r="Q120" s="22">
        <f>VLOOKUP($C120,PO!$B$2:$CJ$295,26,FALSE)</f>
        <v>549</v>
      </c>
      <c r="R120" s="23"/>
    </row>
    <row r="121" spans="1:18" hidden="1" x14ac:dyDescent="0.2">
      <c r="A121" s="17">
        <v>111</v>
      </c>
      <c r="B121" s="27" t="str">
        <f t="shared" si="3"/>
        <v>***</v>
      </c>
      <c r="C121" t="str">
        <f>VLOOKUP(A121,PO!$IJ$3:$IL$295,3,FALSE)</f>
        <v>Rusko</v>
      </c>
      <c r="D121" s="32">
        <f>VLOOKUP($C121,PO!$B$2:$CJ$295,9,FALSE)</f>
        <v>41.400001525878906</v>
      </c>
      <c r="E121" s="32">
        <f>VLOOKUP($C121,PO!$B$2:$CJ$295,16,FALSE)</f>
        <v>80.400000000000006</v>
      </c>
      <c r="F121" s="35">
        <f>VLOOKUP($C121,PO!$B$2:$CJ$295,66,FALSE)</f>
        <v>-0.97665486335754392</v>
      </c>
      <c r="G121" s="31">
        <f>VLOOKUP($C121,PO!$B$2:$CJ$295,67,FALSE)</f>
        <v>25276.353515625</v>
      </c>
      <c r="H121" s="35">
        <f>VLOOKUP($C121,PO!$B$2:$CJ$295,71,FALSE)</f>
        <v>1.5805279016494751</v>
      </c>
      <c r="I121" s="50">
        <f>_xlfn.XLOOKUP($C121,PO!$B$3:$B$295,PO!CH$3:CH$295)</f>
        <v>1.8413597345352173</v>
      </c>
      <c r="J121" s="22">
        <f>VLOOKUP($C121,PO!$B$2:$CJ$295,87,FALSE)</f>
        <v>785</v>
      </c>
      <c r="K121" s="72">
        <f>1-VLOOKUP(C121,PO!$B$3:$II$295,242,FALSE)/SUM($D$5:$J$5)</f>
        <v>0.33666242652189082</v>
      </c>
      <c r="L121" s="22">
        <f>VLOOKUP($C121,PO!$B$2:$CJ$295,48,FALSE)</f>
        <v>8630.3797468354423</v>
      </c>
      <c r="M121" s="40"/>
      <c r="N121" s="22"/>
      <c r="O121" s="22"/>
      <c r="P121" s="22">
        <f>VLOOKUP($C121,PO!$B$2:$CJ$295,65,FALSE)</f>
        <v>196.25</v>
      </c>
      <c r="Q121" s="22">
        <f>VLOOKUP($C121,PO!$B$2:$CJ$295,26,FALSE)</f>
        <v>515</v>
      </c>
      <c r="R121" s="23"/>
    </row>
    <row r="122" spans="1:18" hidden="1" x14ac:dyDescent="0.2">
      <c r="A122" s="17">
        <v>112</v>
      </c>
      <c r="B122" s="27" t="str">
        <f t="shared" si="3"/>
        <v>***</v>
      </c>
      <c r="C122" t="str">
        <f>VLOOKUP(A122,PO!$IJ$3:$IL$295,3,FALSE)</f>
        <v>Ruokolahti</v>
      </c>
      <c r="D122" s="32">
        <f>VLOOKUP($C122,PO!$B$2:$CJ$295,9,FALSE)</f>
        <v>51.400001525878906</v>
      </c>
      <c r="E122" s="32">
        <f>VLOOKUP($C122,PO!$B$2:$CJ$295,16,FALSE)</f>
        <v>60.5</v>
      </c>
      <c r="F122" s="35">
        <f>VLOOKUP($C122,PO!$B$2:$CJ$295,66,FALSE)</f>
        <v>1.4947080612182617E-2</v>
      </c>
      <c r="G122" s="31">
        <f>VLOOKUP($C122,PO!$B$2:$CJ$295,67,FALSE)</f>
        <v>24133.431640625</v>
      </c>
      <c r="H122" s="35">
        <f>VLOOKUP($C122,PO!$B$2:$CJ$295,71,FALSE)</f>
        <v>0.22026431560516357</v>
      </c>
      <c r="I122" s="50">
        <f>_xlfn.XLOOKUP($C122,PO!$B$3:$B$295,PO!CH$3:CH$295)</f>
        <v>0.24449877440929413</v>
      </c>
      <c r="J122" s="22">
        <f>VLOOKUP($C122,PO!$B$2:$CJ$295,87,FALSE)</f>
        <v>447</v>
      </c>
      <c r="K122" s="72">
        <f>1-VLOOKUP(C122,PO!$B$3:$II$295,242,FALSE)/SUM($D$5:$J$5)</f>
        <v>0.33394547424075827</v>
      </c>
      <c r="L122" s="22">
        <f>VLOOKUP($C122,PO!$B$2:$CJ$295,48,FALSE)</f>
        <v>10509.09090909091</v>
      </c>
      <c r="M122" s="40"/>
      <c r="N122" s="22"/>
      <c r="O122" s="22"/>
      <c r="P122" s="22">
        <f>VLOOKUP($C122,PO!$B$2:$CJ$295,65,FALSE)</f>
        <v>447</v>
      </c>
      <c r="Q122" s="22">
        <f>VLOOKUP($C122,PO!$B$2:$CJ$295,26,FALSE)</f>
        <v>866</v>
      </c>
      <c r="R122" s="23"/>
    </row>
    <row r="123" spans="1:18" hidden="1" x14ac:dyDescent="0.2">
      <c r="A123" s="17">
        <v>113</v>
      </c>
      <c r="B123" s="27" t="str">
        <f t="shared" si="3"/>
        <v>***</v>
      </c>
      <c r="C123" t="str">
        <f>VLOOKUP(A123,PO!$IJ$3:$IL$295,3,FALSE)</f>
        <v>Kärsämäki</v>
      </c>
      <c r="D123" s="32">
        <f>VLOOKUP($C123,PO!$B$2:$CJ$295,9,FALSE)</f>
        <v>45.200000762939453</v>
      </c>
      <c r="E123" s="32">
        <f>VLOOKUP($C123,PO!$B$2:$CJ$295,16,FALSE)</f>
        <v>46.7</v>
      </c>
      <c r="F123" s="35">
        <f>VLOOKUP($C123,PO!$B$2:$CJ$295,66,FALSE)</f>
        <v>-0.81293161511421208</v>
      </c>
      <c r="G123" s="31">
        <f>VLOOKUP($C123,PO!$B$2:$CJ$295,67,FALSE)</f>
        <v>18299.41015625</v>
      </c>
      <c r="H123" s="35">
        <f>VLOOKUP($C123,PO!$B$2:$CJ$295,71,FALSE)</f>
        <v>7.7639751136302948E-2</v>
      </c>
      <c r="I123" s="50">
        <f>_xlfn.XLOOKUP($C123,PO!$B$3:$B$295,PO!CH$3:CH$295)</f>
        <v>0.99337750673294067</v>
      </c>
      <c r="J123" s="22">
        <f>VLOOKUP($C123,PO!$B$2:$CJ$295,87,FALSE)</f>
        <v>314</v>
      </c>
      <c r="K123" s="72">
        <f>1-VLOOKUP(C123,PO!$B$3:$II$295,242,FALSE)/SUM($D$5:$J$5)</f>
        <v>0.32769792139101273</v>
      </c>
      <c r="L123" s="22">
        <f>VLOOKUP($C123,PO!$B$2:$CJ$295,48,FALSE)</f>
        <v>9914.1494435612076</v>
      </c>
      <c r="M123" s="40"/>
      <c r="N123" s="22"/>
      <c r="O123" s="22"/>
      <c r="P123" s="22">
        <f>VLOOKUP($C123,PO!$B$2:$CJ$295,65,FALSE)</f>
        <v>175</v>
      </c>
      <c r="Q123" s="22">
        <f>VLOOKUP($C123,PO!$B$2:$CJ$295,26,FALSE)</f>
        <v>616</v>
      </c>
      <c r="R123" s="23"/>
    </row>
    <row r="124" spans="1:18" hidden="1" x14ac:dyDescent="0.2">
      <c r="A124" s="17">
        <v>114</v>
      </c>
      <c r="B124" s="27" t="str">
        <f t="shared" si="3"/>
        <v>***</v>
      </c>
      <c r="C124" t="str">
        <f>VLOOKUP(A124,PO!$IJ$3:$IL$295,3,FALSE)</f>
        <v>Pyhäntä</v>
      </c>
      <c r="D124" s="32">
        <f>VLOOKUP($C124,PO!$B$2:$CJ$295,9,FALSE)</f>
        <v>41.799999237060547</v>
      </c>
      <c r="E124" s="32">
        <f>VLOOKUP($C124,PO!$B$2:$CJ$295,16,FALSE)</f>
        <v>56.900000000000006</v>
      </c>
      <c r="F124" s="35">
        <f>VLOOKUP($C124,PO!$B$2:$CJ$295,66,FALSE)</f>
        <v>1.3111736655235291</v>
      </c>
      <c r="G124" s="31">
        <f>VLOOKUP($C124,PO!$B$2:$CJ$295,67,FALSE)</f>
        <v>19073.267578125</v>
      </c>
      <c r="H124" s="35">
        <f>VLOOKUP($C124,PO!$B$2:$CJ$295,71,FALSE)</f>
        <v>0</v>
      </c>
      <c r="I124" s="50">
        <f>_xlfn.XLOOKUP($C124,PO!$B$3:$B$295,PO!CH$3:CH$295)</f>
        <v>5.726872444152832</v>
      </c>
      <c r="J124" s="22">
        <f>VLOOKUP($C124,PO!$B$2:$CJ$295,87,FALSE)</f>
        <v>245</v>
      </c>
      <c r="K124" s="72">
        <f>1-VLOOKUP(C124,PO!$B$3:$II$295,242,FALSE)/SUM($D$5:$J$5)</f>
        <v>0.32301363138689643</v>
      </c>
      <c r="L124" s="22">
        <f>VLOOKUP($C124,PO!$B$2:$CJ$295,48,FALSE)</f>
        <v>8788.7323943661977</v>
      </c>
      <c r="M124" s="40"/>
      <c r="N124" s="22"/>
      <c r="O124" s="22"/>
      <c r="P124" s="22">
        <f>VLOOKUP($C124,PO!$B$2:$CJ$295,65,FALSE)</f>
        <v>268</v>
      </c>
      <c r="Q124" s="22">
        <f>VLOOKUP($C124,PO!$B$2:$CJ$295,26,FALSE)</f>
        <v>534</v>
      </c>
      <c r="R124" s="23"/>
    </row>
    <row r="125" spans="1:18" hidden="1" x14ac:dyDescent="0.2">
      <c r="A125" s="17">
        <v>115</v>
      </c>
      <c r="B125" s="27" t="str">
        <f t="shared" si="3"/>
        <v>***</v>
      </c>
      <c r="C125" t="str">
        <f>VLOOKUP(A125,PO!$IJ$3:$IL$295,3,FALSE)</f>
        <v>Säkylä</v>
      </c>
      <c r="D125" s="32">
        <f>VLOOKUP($C125,PO!$B$2:$CJ$295,9,FALSE)</f>
        <v>48.900001525878906</v>
      </c>
      <c r="E125" s="32">
        <f>VLOOKUP($C125,PO!$B$2:$CJ$295,16,FALSE)</f>
        <v>73</v>
      </c>
      <c r="F125" s="35">
        <f>VLOOKUP($C125,PO!$B$2:$CJ$295,66,FALSE)</f>
        <v>-2.5051416993141173</v>
      </c>
      <c r="G125" s="31">
        <f>VLOOKUP($C125,PO!$B$2:$CJ$295,67,FALSE)</f>
        <v>23944.37109375</v>
      </c>
      <c r="H125" s="35">
        <f>VLOOKUP($C125,PO!$B$2:$CJ$295,71,FALSE)</f>
        <v>0.19342359900474548</v>
      </c>
      <c r="I125" s="50">
        <f>_xlfn.XLOOKUP($C125,PO!$B$3:$B$295,PO!CH$3:CH$295)</f>
        <v>0.19083969295024872</v>
      </c>
      <c r="J125" s="22">
        <f>VLOOKUP($C125,PO!$B$2:$CJ$295,87,FALSE)</f>
        <v>576</v>
      </c>
      <c r="K125" s="72">
        <f>1-VLOOKUP(C125,PO!$B$3:$II$295,242,FALSE)/SUM($D$5:$J$5)</f>
        <v>0.3218333219242433</v>
      </c>
      <c r="L125" s="22">
        <f>VLOOKUP($C125,PO!$B$2:$CJ$295,48,FALSE)</f>
        <v>10015.503875968992</v>
      </c>
      <c r="M125" s="40"/>
      <c r="N125" s="22"/>
      <c r="O125" s="22"/>
      <c r="P125" s="22">
        <f>VLOOKUP($C125,PO!$B$2:$CJ$295,65,FALSE)</f>
        <v>118.59999847412109</v>
      </c>
      <c r="Q125" s="22">
        <f>VLOOKUP($C125,PO!$B$2:$CJ$295,26,FALSE)</f>
        <v>589</v>
      </c>
      <c r="R125" s="23"/>
    </row>
    <row r="126" spans="1:18" hidden="1" x14ac:dyDescent="0.2">
      <c r="A126" s="17">
        <v>116</v>
      </c>
      <c r="B126" s="27" t="str">
        <f t="shared" si="3"/>
        <v>***</v>
      </c>
      <c r="C126" t="str">
        <f>VLOOKUP(A126,PO!$IJ$3:$IL$295,3,FALSE)</f>
        <v>Taivalkoski</v>
      </c>
      <c r="D126" s="32">
        <f>VLOOKUP($C126,PO!$B$2:$CJ$295,9,FALSE)</f>
        <v>48.099998474121094</v>
      </c>
      <c r="E126" s="32">
        <f>VLOOKUP($C126,PO!$B$2:$CJ$295,16,FALSE)</f>
        <v>46.5</v>
      </c>
      <c r="F126" s="35">
        <f>VLOOKUP($C126,PO!$B$2:$CJ$295,66,FALSE)</f>
        <v>6.3077878952026364E-2</v>
      </c>
      <c r="G126" s="31">
        <f>VLOOKUP($C126,PO!$B$2:$CJ$295,67,FALSE)</f>
        <v>19695.05859375</v>
      </c>
      <c r="H126" s="35">
        <f>VLOOKUP($C126,PO!$B$2:$CJ$295,71,FALSE)</f>
        <v>5.0301812589168549E-2</v>
      </c>
      <c r="I126" s="50">
        <f>_xlfn.XLOOKUP($C126,PO!$B$3:$B$295,PO!CH$3:CH$295)</f>
        <v>2.0887727737426758</v>
      </c>
      <c r="J126" s="22">
        <f>VLOOKUP($C126,PO!$B$2:$CJ$295,87,FALSE)</f>
        <v>409</v>
      </c>
      <c r="K126" s="72">
        <f>1-VLOOKUP(C126,PO!$B$3:$II$295,242,FALSE)/SUM($D$5:$J$5)</f>
        <v>0.3211921429414818</v>
      </c>
      <c r="L126" s="22">
        <f>VLOOKUP($C126,PO!$B$2:$CJ$295,48,FALSE)</f>
        <v>11340.713407134072</v>
      </c>
      <c r="M126" s="40"/>
      <c r="N126" s="22"/>
      <c r="O126" s="22"/>
      <c r="P126" s="22">
        <f>VLOOKUP($C126,PO!$B$2:$CJ$295,65,FALSE)</f>
        <v>224.5</v>
      </c>
      <c r="Q126" s="22">
        <f>VLOOKUP($C126,PO!$B$2:$CJ$295,26,FALSE)</f>
        <v>676</v>
      </c>
      <c r="R126" s="23"/>
    </row>
    <row r="127" spans="1:18" hidden="1" x14ac:dyDescent="0.2">
      <c r="A127" s="17">
        <v>117</v>
      </c>
      <c r="B127" s="27" t="str">
        <f t="shared" si="3"/>
        <v>***</v>
      </c>
      <c r="C127" t="str">
        <f>VLOOKUP(A127,PO!$IJ$3:$IL$295,3,FALSE)</f>
        <v>Kokemäki</v>
      </c>
      <c r="D127" s="32">
        <f>VLOOKUP($C127,PO!$B$2:$CJ$295,9,FALSE)</f>
        <v>48.799999237060547</v>
      </c>
      <c r="E127" s="32">
        <f>VLOOKUP($C127,PO!$B$2:$CJ$295,16,FALSE)</f>
        <v>59.7</v>
      </c>
      <c r="F127" s="35">
        <f>VLOOKUP($C127,PO!$B$2:$CJ$295,66,FALSE)</f>
        <v>-1.7934612274169921</v>
      </c>
      <c r="G127" s="31">
        <f>VLOOKUP($C127,PO!$B$2:$CJ$295,67,FALSE)</f>
        <v>22031.49609375</v>
      </c>
      <c r="H127" s="35">
        <f>VLOOKUP($C127,PO!$B$2:$CJ$295,71,FALSE)</f>
        <v>0.15486414730548859</v>
      </c>
      <c r="I127" s="50">
        <f>_xlfn.XLOOKUP($C127,PO!$B$3:$B$295,PO!CH$3:CH$295)</f>
        <v>2.4013721942901611</v>
      </c>
      <c r="J127" s="22">
        <f>VLOOKUP($C127,PO!$B$2:$CJ$295,87,FALSE)</f>
        <v>651</v>
      </c>
      <c r="K127" s="72">
        <f>1-VLOOKUP(C127,PO!$B$3:$II$295,242,FALSE)/SUM($D$5:$J$5)</f>
        <v>0.31951690342627437</v>
      </c>
      <c r="L127" s="22">
        <f>VLOOKUP($C127,PO!$B$2:$CJ$295,48,FALSE)</f>
        <v>11037.914691943128</v>
      </c>
      <c r="M127" s="40"/>
      <c r="N127" s="22"/>
      <c r="O127" s="22"/>
      <c r="P127" s="22">
        <f>VLOOKUP($C127,PO!$B$2:$CJ$295,65,FALSE)</f>
        <v>177.25</v>
      </c>
      <c r="Q127" s="22">
        <f>VLOOKUP($C127,PO!$B$2:$CJ$295,26,FALSE)</f>
        <v>542</v>
      </c>
      <c r="R127" s="23"/>
    </row>
    <row r="128" spans="1:18" hidden="1" x14ac:dyDescent="0.2">
      <c r="A128" s="17">
        <v>118</v>
      </c>
      <c r="B128" s="27" t="str">
        <f t="shared" si="3"/>
        <v>***</v>
      </c>
      <c r="C128" t="str">
        <f>VLOOKUP(A128,PO!$IJ$3:$IL$295,3,FALSE)</f>
        <v>Parkano</v>
      </c>
      <c r="D128" s="32">
        <f>VLOOKUP($C128,PO!$B$2:$CJ$295,9,FALSE)</f>
        <v>48.900001525878906</v>
      </c>
      <c r="E128" s="32">
        <f>VLOOKUP($C128,PO!$B$2:$CJ$295,16,FALSE)</f>
        <v>67.7</v>
      </c>
      <c r="F128" s="35">
        <f>VLOOKUP($C128,PO!$B$2:$CJ$295,66,FALSE)</f>
        <v>-1.6227010786533356</v>
      </c>
      <c r="G128" s="31">
        <f>VLOOKUP($C128,PO!$B$2:$CJ$295,67,FALSE)</f>
        <v>20867.4375</v>
      </c>
      <c r="H128" s="35">
        <f>VLOOKUP($C128,PO!$B$2:$CJ$295,71,FALSE)</f>
        <v>9.3691445887088776E-2</v>
      </c>
      <c r="I128" s="50">
        <f>_xlfn.XLOOKUP($C128,PO!$B$3:$B$295,PO!CH$3:CH$295)</f>
        <v>2.2847099304199219</v>
      </c>
      <c r="J128" s="22">
        <f>VLOOKUP($C128,PO!$B$2:$CJ$295,87,FALSE)</f>
        <v>602</v>
      </c>
      <c r="K128" s="72">
        <f>1-VLOOKUP(C128,PO!$B$3:$II$295,242,FALSE)/SUM($D$5:$J$5)</f>
        <v>0.31184918009023421</v>
      </c>
      <c r="L128" s="22">
        <f>VLOOKUP($C128,PO!$B$2:$CJ$295,48,FALSE)</f>
        <v>9715.4953429297202</v>
      </c>
      <c r="M128" s="40"/>
      <c r="N128" s="22"/>
      <c r="O128" s="22"/>
      <c r="P128" s="22">
        <f>VLOOKUP($C128,PO!$B$2:$CJ$295,65,FALSE)</f>
        <v>602</v>
      </c>
      <c r="Q128" s="22">
        <f>VLOOKUP($C128,PO!$B$2:$CJ$295,26,FALSE)</f>
        <v>464</v>
      </c>
      <c r="R128" s="23"/>
    </row>
    <row r="129" spans="1:18" hidden="1" x14ac:dyDescent="0.2">
      <c r="A129" s="17">
        <v>119</v>
      </c>
      <c r="B129" s="27" t="str">
        <f t="shared" si="3"/>
        <v>***</v>
      </c>
      <c r="C129" t="str">
        <f>VLOOKUP(A129,PO!$IJ$3:$IL$295,3,FALSE)</f>
        <v>Kerava</v>
      </c>
      <c r="D129" s="32">
        <f>VLOOKUP($C129,PO!$B$2:$CJ$295,9,FALSE)</f>
        <v>41.599998474121094</v>
      </c>
      <c r="E129" s="32">
        <f>VLOOKUP($C129,PO!$B$2:$CJ$295,16,FALSE)</f>
        <v>99.800000000000011</v>
      </c>
      <c r="F129" s="35">
        <f>VLOOKUP($C129,PO!$B$2:$CJ$295,66,FALSE)</f>
        <v>1.1077491343021393</v>
      </c>
      <c r="G129" s="31">
        <f>VLOOKUP($C129,PO!$B$2:$CJ$295,67,FALSE)</f>
        <v>26587.720703125</v>
      </c>
      <c r="H129" s="35">
        <f>VLOOKUP($C129,PO!$B$2:$CJ$295,71,FALSE)</f>
        <v>1.221569299697876</v>
      </c>
      <c r="I129" s="50">
        <f>_xlfn.XLOOKUP($C129,PO!$B$3:$B$295,PO!CH$3:CH$295)</f>
        <v>0.85339838266372681</v>
      </c>
      <c r="J129" s="22">
        <f>VLOOKUP($C129,PO!$B$2:$CJ$295,87,FALSE)</f>
        <v>3661</v>
      </c>
      <c r="K129" s="72">
        <f>1-VLOOKUP(C129,PO!$B$3:$II$295,242,FALSE)/SUM($D$5:$J$5)</f>
        <v>0.30687238865448507</v>
      </c>
      <c r="L129" s="22">
        <f>VLOOKUP($C129,PO!$B$2:$CJ$295,48,FALSE)</f>
        <v>8438.2524009197896</v>
      </c>
      <c r="M129" s="40"/>
      <c r="N129" s="22"/>
      <c r="O129" s="22"/>
      <c r="P129" s="22">
        <f>VLOOKUP($C129,PO!$B$2:$CJ$295,65,FALSE)</f>
        <v>330.27273559570313</v>
      </c>
      <c r="Q129" s="22">
        <f>VLOOKUP($C129,PO!$B$2:$CJ$295,26,FALSE)</f>
        <v>352</v>
      </c>
      <c r="R129" s="23"/>
    </row>
    <row r="130" spans="1:18" hidden="1" x14ac:dyDescent="0.2">
      <c r="A130" s="17">
        <v>120</v>
      </c>
      <c r="B130" s="27" t="str">
        <f t="shared" si="3"/>
        <v>***</v>
      </c>
      <c r="C130" t="str">
        <f>VLOOKUP(A130,PO!$IJ$3:$IL$295,3,FALSE)</f>
        <v>Reisjärvi</v>
      </c>
      <c r="D130" s="32">
        <f>VLOOKUP($C130,PO!$B$2:$CJ$295,9,FALSE)</f>
        <v>44.5</v>
      </c>
      <c r="E130" s="32">
        <f>VLOOKUP($C130,PO!$B$2:$CJ$295,16,FALSE)</f>
        <v>44.400000000000006</v>
      </c>
      <c r="F130" s="35">
        <f>VLOOKUP($C130,PO!$B$2:$CJ$295,66,FALSE)</f>
        <v>-1.8210514426231383</v>
      </c>
      <c r="G130" s="31">
        <f>VLOOKUP($C130,PO!$B$2:$CJ$295,67,FALSE)</f>
        <v>19083.4921875</v>
      </c>
      <c r="H130" s="35">
        <f>VLOOKUP($C130,PO!$B$2:$CJ$295,71,FALSE)</f>
        <v>0.14716704189777374</v>
      </c>
      <c r="I130" s="50">
        <f>_xlfn.XLOOKUP($C130,PO!$B$3:$B$295,PO!CH$3:CH$295)</f>
        <v>0.31152647733688354</v>
      </c>
      <c r="J130" s="22">
        <f>VLOOKUP($C130,PO!$B$2:$CJ$295,87,FALSE)</f>
        <v>337</v>
      </c>
      <c r="K130" s="72">
        <f>1-VLOOKUP(C130,PO!$B$3:$II$295,242,FALSE)/SUM($D$5:$J$5)</f>
        <v>0.30563752242820907</v>
      </c>
      <c r="L130" s="22">
        <f>VLOOKUP($C130,PO!$B$2:$CJ$295,48,FALSE)</f>
        <v>9645.6456456456453</v>
      </c>
      <c r="M130" s="40"/>
      <c r="N130" s="22"/>
      <c r="O130" s="22"/>
      <c r="P130" s="22">
        <f>VLOOKUP($C130,PO!$B$2:$CJ$295,65,FALSE)</f>
        <v>190</v>
      </c>
      <c r="Q130" s="22">
        <f>VLOOKUP($C130,PO!$B$2:$CJ$295,26,FALSE)</f>
        <v>583</v>
      </c>
      <c r="R130" s="23"/>
    </row>
    <row r="131" spans="1:18" hidden="1" x14ac:dyDescent="0.2">
      <c r="A131" s="17">
        <v>121</v>
      </c>
      <c r="B131" s="27" t="str">
        <f t="shared" si="3"/>
        <v>***</v>
      </c>
      <c r="C131" t="str">
        <f>VLOOKUP(A131,PO!$IJ$3:$IL$295,3,FALSE)</f>
        <v>Vihti</v>
      </c>
      <c r="D131" s="32">
        <f>VLOOKUP($C131,PO!$B$2:$CJ$295,9,FALSE)</f>
        <v>41.799999237060547</v>
      </c>
      <c r="E131" s="32">
        <f>VLOOKUP($C131,PO!$B$2:$CJ$295,16,FALSE)</f>
        <v>75.600000000000009</v>
      </c>
      <c r="F131" s="35">
        <f>VLOOKUP($C131,PO!$B$2:$CJ$295,66,FALSE)</f>
        <v>0.3218102127313614</v>
      </c>
      <c r="G131" s="31">
        <f>VLOOKUP($C131,PO!$B$2:$CJ$295,67,FALSE)</f>
        <v>26746.2421875</v>
      </c>
      <c r="H131" s="35">
        <f>VLOOKUP($C131,PO!$B$2:$CJ$295,71,FALSE)</f>
        <v>1.6839289665222168</v>
      </c>
      <c r="I131" s="50">
        <f>_xlfn.XLOOKUP($C131,PO!$B$3:$B$295,PO!CH$3:CH$295)</f>
        <v>1.259283185005188</v>
      </c>
      <c r="J131" s="22">
        <f>VLOOKUP($C131,PO!$B$2:$CJ$295,87,FALSE)</f>
        <v>3690</v>
      </c>
      <c r="K131" s="72">
        <f>1-VLOOKUP(C131,PO!$B$3:$II$295,242,FALSE)/SUM($D$5:$J$5)</f>
        <v>0.30276716464455833</v>
      </c>
      <c r="L131" s="22">
        <f>VLOOKUP($C131,PO!$B$2:$CJ$295,48,FALSE)</f>
        <v>9150.5286140493627</v>
      </c>
      <c r="M131" s="40"/>
      <c r="N131" s="22"/>
      <c r="O131" s="22"/>
      <c r="P131" s="22">
        <f>VLOOKUP($C131,PO!$B$2:$CJ$295,65,FALSE)</f>
        <v>250</v>
      </c>
      <c r="Q131" s="22">
        <f>VLOOKUP($C131,PO!$B$2:$CJ$295,26,FALSE)</f>
        <v>523</v>
      </c>
      <c r="R131" s="23"/>
    </row>
    <row r="132" spans="1:18" hidden="1" x14ac:dyDescent="0.2">
      <c r="A132" s="17">
        <v>122</v>
      </c>
      <c r="B132" s="27" t="str">
        <f t="shared" si="3"/>
        <v>***</v>
      </c>
      <c r="C132" t="str">
        <f>VLOOKUP(A132,PO!$IJ$3:$IL$295,3,FALSE)</f>
        <v>Pyhäranta</v>
      </c>
      <c r="D132" s="32">
        <f>VLOOKUP($C132,PO!$B$2:$CJ$295,9,FALSE)</f>
        <v>47.299999237060547</v>
      </c>
      <c r="E132" s="32">
        <f>VLOOKUP($C132,PO!$B$2:$CJ$295,16,FALSE)</f>
        <v>42.6</v>
      </c>
      <c r="F132" s="35">
        <f>VLOOKUP($C132,PO!$B$2:$CJ$295,66,FALSE)</f>
        <v>-0.86765465736389158</v>
      </c>
      <c r="G132" s="31">
        <f>VLOOKUP($C132,PO!$B$2:$CJ$295,67,FALSE)</f>
        <v>24519.939453125</v>
      </c>
      <c r="H132" s="35">
        <f>VLOOKUP($C132,PO!$B$2:$CJ$295,71,FALSE)</f>
        <v>0.34930139780044556</v>
      </c>
      <c r="I132" s="50">
        <f>_xlfn.XLOOKUP($C132,PO!$B$3:$B$295,PO!CH$3:CH$295)</f>
        <v>0.81300812959671021</v>
      </c>
      <c r="J132" s="22">
        <f>VLOOKUP($C132,PO!$B$2:$CJ$295,87,FALSE)</f>
        <v>131</v>
      </c>
      <c r="K132" s="72">
        <f>1-VLOOKUP(C132,PO!$B$3:$II$295,242,FALSE)/SUM($D$5:$J$5)</f>
        <v>0.30001960384073312</v>
      </c>
      <c r="L132" s="22">
        <f>VLOOKUP($C132,PO!$B$2:$CJ$295,48,FALSE)</f>
        <v>10533.834586466166</v>
      </c>
      <c r="M132" s="40"/>
      <c r="N132" s="22"/>
      <c r="O132" s="22"/>
      <c r="P132" s="22">
        <f>VLOOKUP($C132,PO!$B$2:$CJ$295,65,FALSE)</f>
        <v>49.666667938232422</v>
      </c>
      <c r="Q132" s="22">
        <f>VLOOKUP($C132,PO!$B$2:$CJ$295,26,FALSE)</f>
        <v>1177</v>
      </c>
      <c r="R132" s="23"/>
    </row>
    <row r="133" spans="1:18" hidden="1" x14ac:dyDescent="0.2">
      <c r="A133" s="17">
        <v>123</v>
      </c>
      <c r="B133" s="27" t="str">
        <f t="shared" si="3"/>
        <v>***</v>
      </c>
      <c r="C133" t="str">
        <f>VLOOKUP(A133,PO!$IJ$3:$IL$295,3,FALSE)</f>
        <v>Pori</v>
      </c>
      <c r="D133" s="32">
        <f>VLOOKUP($C133,PO!$B$2:$CJ$295,9,FALSE)</f>
        <v>45.099998474121094</v>
      </c>
      <c r="E133" s="32">
        <f>VLOOKUP($C133,PO!$B$2:$CJ$295,16,FALSE)</f>
        <v>93.7</v>
      </c>
      <c r="F133" s="35">
        <f>VLOOKUP($C133,PO!$B$2:$CJ$295,66,FALSE)</f>
        <v>-0.28410735130310061</v>
      </c>
      <c r="G133" s="31">
        <f>VLOOKUP($C133,PO!$B$2:$CJ$295,67,FALSE)</f>
        <v>23329.671875</v>
      </c>
      <c r="H133" s="35">
        <f>VLOOKUP($C133,PO!$B$2:$CJ$295,71,FALSE)</f>
        <v>0.54566681385040283</v>
      </c>
      <c r="I133" s="50">
        <f>_xlfn.XLOOKUP($C133,PO!$B$3:$B$295,PO!CH$3:CH$295)</f>
        <v>1.9092714786529541</v>
      </c>
      <c r="J133" s="22">
        <f>VLOOKUP($C133,PO!$B$2:$CJ$295,87,FALSE)</f>
        <v>7372</v>
      </c>
      <c r="K133" s="72">
        <f>1-VLOOKUP(C133,PO!$B$3:$II$295,242,FALSE)/SUM($D$5:$J$5)</f>
        <v>0.29275967888918553</v>
      </c>
      <c r="L133" s="22">
        <f>VLOOKUP($C133,PO!$B$2:$CJ$295,48,FALSE)</f>
        <v>8944.1355932203387</v>
      </c>
      <c r="M133" s="40"/>
      <c r="N133" s="22"/>
      <c r="O133" s="22"/>
      <c r="P133" s="22">
        <f>VLOOKUP($C133,PO!$B$2:$CJ$295,65,FALSE)</f>
        <v>299.61538696289063</v>
      </c>
      <c r="Q133" s="22">
        <f>VLOOKUP($C133,PO!$B$2:$CJ$295,26,FALSE)</f>
        <v>495</v>
      </c>
      <c r="R133" s="23"/>
    </row>
    <row r="134" spans="1:18" hidden="1" x14ac:dyDescent="0.2">
      <c r="A134" s="17">
        <v>124</v>
      </c>
      <c r="B134" s="27" t="str">
        <f t="shared" si="3"/>
        <v>***</v>
      </c>
      <c r="C134" t="str">
        <f>VLOOKUP(A134,PO!$IJ$3:$IL$295,3,FALSE)</f>
        <v>Hankasalmi</v>
      </c>
      <c r="D134" s="32">
        <f>VLOOKUP($C134,PO!$B$2:$CJ$295,9,FALSE)</f>
        <v>48.799999237060547</v>
      </c>
      <c r="E134" s="32">
        <f>VLOOKUP($C134,PO!$B$2:$CJ$295,16,FALSE)</f>
        <v>47.2</v>
      </c>
      <c r="F134" s="35">
        <f>VLOOKUP($C134,PO!$B$2:$CJ$295,66,FALSE)</f>
        <v>-0.23041820526123047</v>
      </c>
      <c r="G134" s="31">
        <f>VLOOKUP($C134,PO!$B$2:$CJ$295,67,FALSE)</f>
        <v>19595.68359375</v>
      </c>
      <c r="H134" s="35">
        <f>VLOOKUP($C134,PO!$B$2:$CJ$295,71,FALSE)</f>
        <v>0.20512820780277252</v>
      </c>
      <c r="I134" s="50">
        <f>_xlfn.XLOOKUP($C134,PO!$B$3:$B$295,PO!CH$3:CH$295)</f>
        <v>2.8446390628814697</v>
      </c>
      <c r="J134" s="22">
        <f>VLOOKUP($C134,PO!$B$2:$CJ$295,87,FALSE)</f>
        <v>503</v>
      </c>
      <c r="K134" s="72">
        <f>1-VLOOKUP(C134,PO!$B$3:$II$295,242,FALSE)/SUM($D$5:$J$5)</f>
        <v>0.29183388766437002</v>
      </c>
      <c r="L134" s="22">
        <f>VLOOKUP($C134,PO!$B$2:$CJ$295,48,FALSE)</f>
        <v>9922.1556886227536</v>
      </c>
      <c r="M134" s="40"/>
      <c r="N134" s="22"/>
      <c r="O134" s="22"/>
      <c r="P134" s="22">
        <f>VLOOKUP($C134,PO!$B$2:$CJ$295,65,FALSE)</f>
        <v>136.25</v>
      </c>
      <c r="Q134" s="22">
        <f>VLOOKUP($C134,PO!$B$2:$CJ$295,26,FALSE)</f>
        <v>656</v>
      </c>
      <c r="R134" s="23"/>
    </row>
    <row r="135" spans="1:18" hidden="1" x14ac:dyDescent="0.2">
      <c r="A135" s="17">
        <v>125</v>
      </c>
      <c r="B135" s="27" t="str">
        <f t="shared" si="3"/>
        <v>***</v>
      </c>
      <c r="C135" t="str">
        <f>VLOOKUP(A135,PO!$IJ$3:$IL$295,3,FALSE)</f>
        <v>Lempäälä</v>
      </c>
      <c r="D135" s="32">
        <f>VLOOKUP($C135,PO!$B$2:$CJ$295,9,FALSE)</f>
        <v>38.900001525878906</v>
      </c>
      <c r="E135" s="32">
        <f>VLOOKUP($C135,PO!$B$2:$CJ$295,16,FALSE)</f>
        <v>89.4</v>
      </c>
      <c r="F135" s="35">
        <f>VLOOKUP($C135,PO!$B$2:$CJ$295,66,FALSE)</f>
        <v>3.2739108324050905</v>
      </c>
      <c r="G135" s="31">
        <f>VLOOKUP($C135,PO!$B$2:$CJ$295,67,FALSE)</f>
        <v>24688.505859375</v>
      </c>
      <c r="H135" s="35">
        <f>VLOOKUP($C135,PO!$B$2:$CJ$295,71,FALSE)</f>
        <v>0.2763252854347229</v>
      </c>
      <c r="I135" s="50">
        <f>_xlfn.XLOOKUP($C135,PO!$B$3:$B$295,PO!CH$3:CH$295)</f>
        <v>1.0503553152084351</v>
      </c>
      <c r="J135" s="22">
        <f>VLOOKUP($C135,PO!$B$2:$CJ$295,87,FALSE)</f>
        <v>3440</v>
      </c>
      <c r="K135" s="72">
        <f>1-VLOOKUP(C135,PO!$B$3:$II$295,242,FALSE)/SUM($D$5:$J$5)</f>
        <v>0.28276044120909527</v>
      </c>
      <c r="L135" s="22">
        <f>VLOOKUP($C135,PO!$B$2:$CJ$295,48,FALSE)</f>
        <v>7930.1357193987114</v>
      </c>
      <c r="M135" s="40"/>
      <c r="N135" s="22"/>
      <c r="O135" s="22"/>
      <c r="P135" s="22">
        <f>VLOOKUP($C135,PO!$B$2:$CJ$295,65,FALSE)</f>
        <v>349.81817626953125</v>
      </c>
      <c r="Q135" s="22">
        <f>VLOOKUP($C135,PO!$B$2:$CJ$295,26,FALSE)</f>
        <v>416</v>
      </c>
      <c r="R135" s="23"/>
    </row>
    <row r="136" spans="1:18" hidden="1" x14ac:dyDescent="0.2">
      <c r="A136" s="17">
        <v>126</v>
      </c>
      <c r="B136" s="27" t="str">
        <f t="shared" si="3"/>
        <v>***</v>
      </c>
      <c r="C136" t="str">
        <f>VLOOKUP(A136,PO!$IJ$3:$IL$295,3,FALSE)</f>
        <v>Teuva</v>
      </c>
      <c r="D136" s="32">
        <f>VLOOKUP($C136,PO!$B$2:$CJ$295,9,FALSE)</f>
        <v>49.299999237060547</v>
      </c>
      <c r="E136" s="32">
        <f>VLOOKUP($C136,PO!$B$2:$CJ$295,16,FALSE)</f>
        <v>66.7</v>
      </c>
      <c r="F136" s="35">
        <f>VLOOKUP($C136,PO!$B$2:$CJ$295,66,FALSE)</f>
        <v>-0.46121063828468323</v>
      </c>
      <c r="G136" s="31">
        <f>VLOOKUP($C136,PO!$B$2:$CJ$295,67,FALSE)</f>
        <v>20428.67578125</v>
      </c>
      <c r="H136" s="35">
        <f>VLOOKUP($C136,PO!$B$2:$CJ$295,71,FALSE)</f>
        <v>0.80772262811660767</v>
      </c>
      <c r="I136" s="50">
        <f>_xlfn.XLOOKUP($C136,PO!$B$3:$B$295,PO!CH$3:CH$295)</f>
        <v>2.1459226608276367</v>
      </c>
      <c r="J136" s="22">
        <f>VLOOKUP($C136,PO!$B$2:$CJ$295,87,FALSE)</f>
        <v>502</v>
      </c>
      <c r="K136" s="72">
        <f>1-VLOOKUP(C136,PO!$B$3:$II$295,242,FALSE)/SUM($D$5:$J$5)</f>
        <v>0.28143348564636161</v>
      </c>
      <c r="L136" s="22">
        <f>VLOOKUP($C136,PO!$B$2:$CJ$295,48,FALSE)</f>
        <v>9776.4102564102559</v>
      </c>
      <c r="M136" s="40"/>
      <c r="N136" s="22"/>
      <c r="O136" s="22"/>
      <c r="P136" s="22">
        <f>VLOOKUP($C136,PO!$B$2:$CJ$295,65,FALSE)</f>
        <v>183.33332824707031</v>
      </c>
      <c r="Q136" s="22">
        <f>VLOOKUP($C136,PO!$B$2:$CJ$295,26,FALSE)</f>
        <v>536</v>
      </c>
      <c r="R136" s="23"/>
    </row>
    <row r="137" spans="1:18" hidden="1" x14ac:dyDescent="0.2">
      <c r="A137" s="17">
        <v>127</v>
      </c>
      <c r="B137" s="27" t="str">
        <f t="shared" si="3"/>
        <v>***</v>
      </c>
      <c r="C137" t="str">
        <f>VLOOKUP(A137,PO!$IJ$3:$IL$295,3,FALSE)</f>
        <v>Seinäjoki</v>
      </c>
      <c r="D137" s="32">
        <f>VLOOKUP($C137,PO!$B$2:$CJ$295,9,FALSE)</f>
        <v>40.900001525878906</v>
      </c>
      <c r="E137" s="32">
        <f>VLOOKUP($C137,PO!$B$2:$CJ$295,16,FALSE)</f>
        <v>91.300000000000011</v>
      </c>
      <c r="F137" s="35">
        <f>VLOOKUP($C137,PO!$B$2:$CJ$295,66,FALSE)</f>
        <v>1.1213142931461335</v>
      </c>
      <c r="G137" s="31">
        <f>VLOOKUP($C137,PO!$B$2:$CJ$295,67,FALSE)</f>
        <v>23237.23828125</v>
      </c>
      <c r="H137" s="35">
        <f>VLOOKUP($C137,PO!$B$2:$CJ$295,71,FALSE)</f>
        <v>0.21636538207530975</v>
      </c>
      <c r="I137" s="50">
        <f>_xlfn.XLOOKUP($C137,PO!$B$3:$B$295,PO!CH$3:CH$295)</f>
        <v>2.2521061897277832</v>
      </c>
      <c r="J137" s="22">
        <f>VLOOKUP($C137,PO!$B$2:$CJ$295,87,FALSE)</f>
        <v>6788</v>
      </c>
      <c r="K137" s="72">
        <f>1-VLOOKUP(C137,PO!$B$3:$II$295,242,FALSE)/SUM($D$5:$J$5)</f>
        <v>0.2776385213610143</v>
      </c>
      <c r="L137" s="22">
        <f>VLOOKUP($C137,PO!$B$2:$CJ$295,48,FALSE)</f>
        <v>8299.6044808903207</v>
      </c>
      <c r="M137" s="40"/>
      <c r="N137" s="22"/>
      <c r="O137" s="22"/>
      <c r="P137" s="22">
        <f>VLOOKUP($C137,PO!$B$2:$CJ$295,65,FALSE)</f>
        <v>245.39285278320313</v>
      </c>
      <c r="Q137" s="22">
        <f>VLOOKUP($C137,PO!$B$2:$CJ$295,26,FALSE)</f>
        <v>540</v>
      </c>
      <c r="R137" s="23"/>
    </row>
    <row r="138" spans="1:18" hidden="1" x14ac:dyDescent="0.2">
      <c r="A138" s="17">
        <v>128</v>
      </c>
      <c r="B138" s="27" t="str">
        <f t="shared" si="3"/>
        <v>***</v>
      </c>
      <c r="C138" t="str">
        <f>VLOOKUP(A138,PO!$IJ$3:$IL$295,3,FALSE)</f>
        <v>Ranua</v>
      </c>
      <c r="D138" s="32">
        <f>VLOOKUP($C138,PO!$B$2:$CJ$295,9,FALSE)</f>
        <v>46.400001525878906</v>
      </c>
      <c r="E138" s="32">
        <f>VLOOKUP($C138,PO!$B$2:$CJ$295,16,FALSE)</f>
        <v>50.2</v>
      </c>
      <c r="F138" s="35">
        <f>VLOOKUP($C138,PO!$B$2:$CJ$295,66,FALSE)</f>
        <v>-1.3731931328773499</v>
      </c>
      <c r="G138" s="31">
        <f>VLOOKUP($C138,PO!$B$2:$CJ$295,67,FALSE)</f>
        <v>18732.609375</v>
      </c>
      <c r="H138" s="35">
        <f>VLOOKUP($C138,PO!$B$2:$CJ$295,71,FALSE)</f>
        <v>7.9302139580249786E-2</v>
      </c>
      <c r="I138" s="50">
        <f>_xlfn.XLOOKUP($C138,PO!$B$3:$B$295,PO!CH$3:CH$295)</f>
        <v>3.9301309585571289</v>
      </c>
      <c r="J138" s="22">
        <f>VLOOKUP($C138,PO!$B$2:$CJ$295,87,FALSE)</f>
        <v>508</v>
      </c>
      <c r="K138" s="72">
        <f>1-VLOOKUP(C138,PO!$B$3:$II$295,242,FALSE)/SUM($D$5:$J$5)</f>
        <v>0.27736559908139558</v>
      </c>
      <c r="L138" s="22">
        <f>VLOOKUP($C138,PO!$B$2:$CJ$295,48,FALSE)</f>
        <v>11188.811188811189</v>
      </c>
      <c r="M138" s="40"/>
      <c r="N138" s="22"/>
      <c r="O138" s="22"/>
      <c r="P138" s="22">
        <f>VLOOKUP($C138,PO!$B$2:$CJ$295,65,FALSE)</f>
        <v>174.33332824707031</v>
      </c>
      <c r="Q138" s="22">
        <f>VLOOKUP($C138,PO!$B$2:$CJ$295,26,FALSE)</f>
        <v>465</v>
      </c>
      <c r="R138" s="23"/>
    </row>
    <row r="139" spans="1:18" hidden="1" x14ac:dyDescent="0.2">
      <c r="A139" s="17">
        <v>129</v>
      </c>
      <c r="B139" s="27" t="str">
        <f t="shared" si="3"/>
        <v>***</v>
      </c>
      <c r="C139" t="str">
        <f>VLOOKUP(A139,PO!$IJ$3:$IL$295,3,FALSE)</f>
        <v>Kyyjärvi</v>
      </c>
      <c r="D139" s="32">
        <f>VLOOKUP($C139,PO!$B$2:$CJ$295,9,FALSE)</f>
        <v>49.299999237060547</v>
      </c>
      <c r="E139" s="32">
        <f>VLOOKUP($C139,PO!$B$2:$CJ$295,16,FALSE)</f>
        <v>57.800000000000004</v>
      </c>
      <c r="F139" s="35">
        <f>VLOOKUP($C139,PO!$B$2:$CJ$295,66,FALSE)</f>
        <v>0.63217996358871464</v>
      </c>
      <c r="G139" s="31">
        <f>VLOOKUP($C139,PO!$B$2:$CJ$295,67,FALSE)</f>
        <v>19417.958984375</v>
      </c>
      <c r="H139" s="35">
        <f>VLOOKUP($C139,PO!$B$2:$CJ$295,71,FALSE)</f>
        <v>7.61614590883255E-2</v>
      </c>
      <c r="I139" s="50">
        <f>_xlfn.XLOOKUP($C139,PO!$B$3:$B$295,PO!CH$3:CH$295)</f>
        <v>0</v>
      </c>
      <c r="J139" s="22">
        <f>VLOOKUP($C139,PO!$B$2:$CJ$295,87,FALSE)</f>
        <v>135</v>
      </c>
      <c r="K139" s="72">
        <f>1-VLOOKUP(C139,PO!$B$3:$II$295,242,FALSE)/SUM($D$5:$J$5)</f>
        <v>0.27282512384203117</v>
      </c>
      <c r="L139" s="22">
        <f>VLOOKUP($C139,PO!$B$2:$CJ$295,48,FALSE)</f>
        <v>11076.363636363636</v>
      </c>
      <c r="M139" s="40"/>
      <c r="N139" s="22"/>
      <c r="O139" s="22"/>
      <c r="P139" s="22">
        <f>VLOOKUP($C139,PO!$B$2:$CJ$295,65,FALSE)</f>
        <v>155</v>
      </c>
      <c r="Q139" s="22">
        <f>VLOOKUP($C139,PO!$B$2:$CJ$295,26,FALSE)</f>
        <v>715</v>
      </c>
      <c r="R139" s="23"/>
    </row>
    <row r="140" spans="1:18" hidden="1" x14ac:dyDescent="0.2">
      <c r="A140" s="17">
        <v>130</v>
      </c>
      <c r="B140" s="27" t="str">
        <f t="shared" ref="B140:B203" si="4">IF(K140&lt;0,"*",IF(K140&lt;0.25,"**",IF(K140&lt;0.5,"***",IF(K140&lt;0.75,"****","*****"))))</f>
        <v>***</v>
      </c>
      <c r="C140" t="str">
        <f>VLOOKUP(A140,PO!$IJ$3:$IL$295,3,FALSE)</f>
        <v>Tammela</v>
      </c>
      <c r="D140" s="32">
        <f>VLOOKUP($C140,PO!$B$2:$CJ$295,9,FALSE)</f>
        <v>46.799999237060547</v>
      </c>
      <c r="E140" s="32">
        <f>VLOOKUP($C140,PO!$B$2:$CJ$295,16,FALSE)</f>
        <v>53</v>
      </c>
      <c r="F140" s="35">
        <f>VLOOKUP($C140,PO!$B$2:$CJ$295,66,FALSE)</f>
        <v>-3.5483026027679445</v>
      </c>
      <c r="G140" s="31">
        <f>VLOOKUP($C140,PO!$B$2:$CJ$295,67,FALSE)</f>
        <v>23099.482421875</v>
      </c>
      <c r="H140" s="35">
        <f>VLOOKUP($C140,PO!$B$2:$CJ$295,71,FALSE)</f>
        <v>0.19950124621391296</v>
      </c>
      <c r="I140" s="50">
        <f>_xlfn.XLOOKUP($C140,PO!$B$3:$B$295,PO!CH$3:CH$295)</f>
        <v>0.69324088096618652</v>
      </c>
      <c r="J140" s="22">
        <f>VLOOKUP($C140,PO!$B$2:$CJ$295,87,FALSE)</f>
        <v>606</v>
      </c>
      <c r="K140" s="72">
        <f>1-VLOOKUP(C140,PO!$B$3:$II$295,242,FALSE)/SUM($D$5:$J$5)</f>
        <v>0.26877456962978641</v>
      </c>
      <c r="L140" s="22">
        <f>VLOOKUP($C140,PO!$B$2:$CJ$295,48,FALSE)</f>
        <v>10011.595691797846</v>
      </c>
      <c r="M140" s="40"/>
      <c r="N140" s="22"/>
      <c r="O140" s="22"/>
      <c r="P140" s="22">
        <f>VLOOKUP($C140,PO!$B$2:$CJ$295,65,FALSE)</f>
        <v>121.19999694824219</v>
      </c>
      <c r="Q140" s="22">
        <f>VLOOKUP($C140,PO!$B$2:$CJ$295,26,FALSE)</f>
        <v>571</v>
      </c>
      <c r="R140" s="23"/>
    </row>
    <row r="141" spans="1:18" hidden="1" x14ac:dyDescent="0.2">
      <c r="A141" s="17">
        <v>131</v>
      </c>
      <c r="B141" s="27" t="str">
        <f t="shared" si="4"/>
        <v>***</v>
      </c>
      <c r="C141" t="str">
        <f>VLOOKUP(A141,PO!$IJ$3:$IL$295,3,FALSE)</f>
        <v>Lappajärvi</v>
      </c>
      <c r="D141" s="32">
        <f>VLOOKUP($C141,PO!$B$2:$CJ$295,9,FALSE)</f>
        <v>50</v>
      </c>
      <c r="E141" s="32">
        <f>VLOOKUP($C141,PO!$B$2:$CJ$295,16,FALSE)</f>
        <v>53.2</v>
      </c>
      <c r="F141" s="35">
        <f>VLOOKUP($C141,PO!$B$2:$CJ$295,66,FALSE)</f>
        <v>0.17045926451683044</v>
      </c>
      <c r="G141" s="31">
        <f>VLOOKUP($C141,PO!$B$2:$CJ$295,67,FALSE)</f>
        <v>20189.138671875</v>
      </c>
      <c r="H141" s="35">
        <f>VLOOKUP($C141,PO!$B$2:$CJ$295,71,FALSE)</f>
        <v>0.40053403377532959</v>
      </c>
      <c r="I141" s="50">
        <f>_xlfn.XLOOKUP($C141,PO!$B$3:$B$295,PO!CH$3:CH$295)</f>
        <v>0.80971658229827881</v>
      </c>
      <c r="J141" s="22">
        <f>VLOOKUP($C141,PO!$B$2:$CJ$295,87,FALSE)</f>
        <v>255</v>
      </c>
      <c r="K141" s="72">
        <f>1-VLOOKUP(C141,PO!$B$3:$II$295,242,FALSE)/SUM($D$5:$J$5)</f>
        <v>0.26615824597241766</v>
      </c>
      <c r="L141" s="22">
        <f>VLOOKUP($C141,PO!$B$2:$CJ$295,48,FALSE)</f>
        <v>10411.764705882353</v>
      </c>
      <c r="M141" s="40"/>
      <c r="N141" s="22"/>
      <c r="O141" s="22"/>
      <c r="P141" s="22">
        <f>VLOOKUP($C141,PO!$B$2:$CJ$295,65,FALSE)</f>
        <v>95.333335876464844</v>
      </c>
      <c r="Q141" s="22">
        <f>VLOOKUP($C141,PO!$B$2:$CJ$295,26,FALSE)</f>
        <v>751</v>
      </c>
      <c r="R141" s="23"/>
    </row>
    <row r="142" spans="1:18" hidden="1" x14ac:dyDescent="0.2">
      <c r="A142" s="17">
        <v>132</v>
      </c>
      <c r="B142" s="27" t="str">
        <f t="shared" si="4"/>
        <v>***</v>
      </c>
      <c r="C142" t="str">
        <f>VLOOKUP(A142,PO!$IJ$3:$IL$295,3,FALSE)</f>
        <v>Vehmaa</v>
      </c>
      <c r="D142" s="32">
        <f>VLOOKUP($C142,PO!$B$2:$CJ$295,9,FALSE)</f>
        <v>47.200000762939453</v>
      </c>
      <c r="E142" s="32">
        <f>VLOOKUP($C142,PO!$B$2:$CJ$295,16,FALSE)</f>
        <v>47.1</v>
      </c>
      <c r="F142" s="35">
        <f>VLOOKUP($C142,PO!$B$2:$CJ$295,66,FALSE)</f>
        <v>-1.4295562505722046</v>
      </c>
      <c r="G142" s="31">
        <f>VLOOKUP($C142,PO!$B$2:$CJ$295,67,FALSE)</f>
        <v>22126.591796875</v>
      </c>
      <c r="H142" s="35">
        <f>VLOOKUP($C142,PO!$B$2:$CJ$295,71,FALSE)</f>
        <v>0.65416485071182251</v>
      </c>
      <c r="I142" s="50">
        <f>_xlfn.XLOOKUP($C142,PO!$B$3:$B$295,PO!CH$3:CH$295)</f>
        <v>0.58479529619216919</v>
      </c>
      <c r="J142" s="22">
        <f>VLOOKUP($C142,PO!$B$2:$CJ$295,87,FALSE)</f>
        <v>190</v>
      </c>
      <c r="K142" s="72">
        <f>1-VLOOKUP(C142,PO!$B$3:$II$295,242,FALSE)/SUM($D$5:$J$5)</f>
        <v>0.25713279293137059</v>
      </c>
      <c r="L142" s="22">
        <f>VLOOKUP($C142,PO!$B$2:$CJ$295,48,FALSE)</f>
        <v>11012.468827930175</v>
      </c>
      <c r="M142" s="40"/>
      <c r="N142" s="22"/>
      <c r="O142" s="22"/>
      <c r="P142" s="22">
        <f>VLOOKUP($C142,PO!$B$2:$CJ$295,65,FALSE)</f>
        <v>190</v>
      </c>
      <c r="Q142" s="22">
        <f>VLOOKUP($C142,PO!$B$2:$CJ$295,26,FALSE)</f>
        <v>695</v>
      </c>
      <c r="R142" s="23"/>
    </row>
    <row r="143" spans="1:18" hidden="1" x14ac:dyDescent="0.2">
      <c r="A143" s="17">
        <v>133</v>
      </c>
      <c r="B143" s="27" t="str">
        <f t="shared" si="4"/>
        <v>***</v>
      </c>
      <c r="C143" t="str">
        <f>VLOOKUP(A143,PO!$IJ$3:$IL$295,3,FALSE)</f>
        <v>Urjala</v>
      </c>
      <c r="D143" s="32">
        <f>VLOOKUP($C143,PO!$B$2:$CJ$295,9,FALSE)</f>
        <v>50</v>
      </c>
      <c r="E143" s="32">
        <f>VLOOKUP($C143,PO!$B$2:$CJ$295,16,FALSE)</f>
        <v>49.1</v>
      </c>
      <c r="F143" s="35">
        <f>VLOOKUP($C143,PO!$B$2:$CJ$295,66,FALSE)</f>
        <v>-0.48033816814422609</v>
      </c>
      <c r="G143" s="31">
        <f>VLOOKUP($C143,PO!$B$2:$CJ$295,67,FALSE)</f>
        <v>20833.41015625</v>
      </c>
      <c r="H143" s="35">
        <f>VLOOKUP($C143,PO!$B$2:$CJ$295,71,FALSE)</f>
        <v>0.25597268342971802</v>
      </c>
      <c r="I143" s="50">
        <f>_xlfn.XLOOKUP($C143,PO!$B$3:$B$295,PO!CH$3:CH$295)</f>
        <v>0.98522168397903442</v>
      </c>
      <c r="J143" s="22">
        <f>VLOOKUP($C143,PO!$B$2:$CJ$295,87,FALSE)</f>
        <v>433</v>
      </c>
      <c r="K143" s="72">
        <f>1-VLOOKUP(C143,PO!$B$3:$II$295,242,FALSE)/SUM($D$5:$J$5)</f>
        <v>0.25454025751934495</v>
      </c>
      <c r="L143" s="22">
        <f>VLOOKUP($C143,PO!$B$2:$CJ$295,48,FALSE)</f>
        <v>9880.7339449541287</v>
      </c>
      <c r="M143" s="40"/>
      <c r="N143" s="22"/>
      <c r="O143" s="22"/>
      <c r="P143" s="22">
        <f>VLOOKUP($C143,PO!$B$2:$CJ$295,65,FALSE)</f>
        <v>215</v>
      </c>
      <c r="Q143" s="22">
        <f>VLOOKUP($C143,PO!$B$2:$CJ$295,26,FALSE)</f>
        <v>541</v>
      </c>
      <c r="R143" s="23"/>
    </row>
    <row r="144" spans="1:18" hidden="1" x14ac:dyDescent="0.2">
      <c r="A144" s="17">
        <v>134</v>
      </c>
      <c r="B144" s="27" t="str">
        <f t="shared" si="4"/>
        <v>***</v>
      </c>
      <c r="C144" t="str">
        <f>VLOOKUP(A144,PO!$IJ$3:$IL$295,3,FALSE)</f>
        <v>Ähtäri</v>
      </c>
      <c r="D144" s="32">
        <f>VLOOKUP($C144,PO!$B$2:$CJ$295,9,FALSE)</f>
        <v>49.099998474121094</v>
      </c>
      <c r="E144" s="32">
        <f>VLOOKUP($C144,PO!$B$2:$CJ$295,16,FALSE)</f>
        <v>61.7</v>
      </c>
      <c r="F144" s="35">
        <f>VLOOKUP($C144,PO!$B$2:$CJ$295,66,FALSE)</f>
        <v>-1.92276571393013</v>
      </c>
      <c r="G144" s="31">
        <f>VLOOKUP($C144,PO!$B$2:$CJ$295,67,FALSE)</f>
        <v>21198.07421875</v>
      </c>
      <c r="H144" s="35">
        <f>VLOOKUP($C144,PO!$B$2:$CJ$295,71,FALSE)</f>
        <v>8.9031338691711426E-2</v>
      </c>
      <c r="I144" s="50">
        <f>_xlfn.XLOOKUP($C144,PO!$B$3:$B$295,PO!CH$3:CH$295)</f>
        <v>1.9723865985870361</v>
      </c>
      <c r="J144" s="22">
        <f>VLOOKUP($C144,PO!$B$2:$CJ$295,87,FALSE)</f>
        <v>541</v>
      </c>
      <c r="K144" s="72">
        <f>1-VLOOKUP(C144,PO!$B$3:$II$295,242,FALSE)/SUM($D$5:$J$5)</f>
        <v>0.254492758392597</v>
      </c>
      <c r="L144" s="22">
        <f>VLOOKUP($C144,PO!$B$2:$CJ$295,48,FALSE)</f>
        <v>8506.0240963855413</v>
      </c>
      <c r="M144" s="40"/>
      <c r="N144" s="22"/>
      <c r="O144" s="22"/>
      <c r="P144" s="22">
        <f>VLOOKUP($C144,PO!$B$2:$CJ$295,65,FALSE)</f>
        <v>181.66667175292969</v>
      </c>
      <c r="Q144" s="22">
        <f>VLOOKUP($C144,PO!$B$2:$CJ$295,26,FALSE)</f>
        <v>599</v>
      </c>
      <c r="R144" s="23"/>
    </row>
    <row r="145" spans="1:18" hidden="1" x14ac:dyDescent="0.2">
      <c r="A145" s="17">
        <v>135</v>
      </c>
      <c r="B145" s="27" t="str">
        <f t="shared" si="4"/>
        <v>***</v>
      </c>
      <c r="C145" t="str">
        <f>VLOOKUP(A145,PO!$IJ$3:$IL$295,3,FALSE)</f>
        <v>Salo</v>
      </c>
      <c r="D145" s="32">
        <f>VLOOKUP($C145,PO!$B$2:$CJ$295,9,FALSE)</f>
        <v>46.5</v>
      </c>
      <c r="E145" s="32">
        <f>VLOOKUP($C145,PO!$B$2:$CJ$295,16,FALSE)</f>
        <v>74.900000000000006</v>
      </c>
      <c r="F145" s="35">
        <f>VLOOKUP($C145,PO!$B$2:$CJ$295,66,FALSE)</f>
        <v>-0.95830167531967159</v>
      </c>
      <c r="G145" s="31">
        <f>VLOOKUP($C145,PO!$B$2:$CJ$295,67,FALSE)</f>
        <v>22800.58984375</v>
      </c>
      <c r="H145" s="35">
        <f>VLOOKUP($C145,PO!$B$2:$CJ$295,71,FALSE)</f>
        <v>1.1440588235855103</v>
      </c>
      <c r="I145" s="50">
        <f>_xlfn.XLOOKUP($C145,PO!$B$3:$B$295,PO!CH$3:CH$295)</f>
        <v>2.5313715934753418</v>
      </c>
      <c r="J145" s="22">
        <f>VLOOKUP($C145,PO!$B$2:$CJ$295,87,FALSE)</f>
        <v>5279</v>
      </c>
      <c r="K145" s="72">
        <f>1-VLOOKUP(C145,PO!$B$3:$II$295,242,FALSE)/SUM($D$5:$J$5)</f>
        <v>0.25373858303162111</v>
      </c>
      <c r="L145" s="22">
        <f>VLOOKUP($C145,PO!$B$2:$CJ$295,48,FALSE)</f>
        <v>9202.4221453287191</v>
      </c>
      <c r="M145" s="40"/>
      <c r="N145" s="22"/>
      <c r="O145" s="22"/>
      <c r="P145" s="22">
        <f>VLOOKUP($C145,PO!$B$2:$CJ$295,65,FALSE)</f>
        <v>181</v>
      </c>
      <c r="Q145" s="22">
        <f>VLOOKUP($C145,PO!$B$2:$CJ$295,26,FALSE)</f>
        <v>715</v>
      </c>
      <c r="R145" s="23"/>
    </row>
    <row r="146" spans="1:18" hidden="1" x14ac:dyDescent="0.2">
      <c r="A146" s="17">
        <v>136</v>
      </c>
      <c r="B146" s="27" t="str">
        <f t="shared" si="4"/>
        <v>**</v>
      </c>
      <c r="C146" t="str">
        <f>VLOOKUP(A146,PO!$IJ$3:$IL$295,3,FALSE)</f>
        <v>Utajärvi</v>
      </c>
      <c r="D146" s="32">
        <f>VLOOKUP($C146,PO!$B$2:$CJ$295,9,FALSE)</f>
        <v>48.200000762939453</v>
      </c>
      <c r="E146" s="32">
        <f>VLOOKUP($C146,PO!$B$2:$CJ$295,16,FALSE)</f>
        <v>48.800000000000004</v>
      </c>
      <c r="F146" s="35">
        <f>VLOOKUP($C146,PO!$B$2:$CJ$295,66,FALSE)</f>
        <v>-0.68184208869934082</v>
      </c>
      <c r="G146" s="31">
        <f>VLOOKUP($C146,PO!$B$2:$CJ$295,67,FALSE)</f>
        <v>19525.181640625</v>
      </c>
      <c r="H146" s="35">
        <f>VLOOKUP($C146,PO!$B$2:$CJ$295,71,FALSE)</f>
        <v>0</v>
      </c>
      <c r="I146" s="50">
        <f>_xlfn.XLOOKUP($C146,PO!$B$3:$B$295,PO!CH$3:CH$295)</f>
        <v>4.4368600845336914</v>
      </c>
      <c r="J146" s="22">
        <f>VLOOKUP($C146,PO!$B$2:$CJ$295,87,FALSE)</f>
        <v>320</v>
      </c>
      <c r="K146" s="72">
        <f>1-VLOOKUP(C146,PO!$B$3:$II$295,242,FALSE)/SUM($D$5:$J$5)</f>
        <v>0.24353953878000412</v>
      </c>
      <c r="L146" s="22">
        <f>VLOOKUP($C146,PO!$B$2:$CJ$295,48,FALSE)</f>
        <v>11467.71653543307</v>
      </c>
      <c r="M146" s="40"/>
      <c r="N146" s="22"/>
      <c r="O146" s="22"/>
      <c r="P146" s="22">
        <f>VLOOKUP($C146,PO!$B$2:$CJ$295,65,FALSE)</f>
        <v>356</v>
      </c>
      <c r="Q146" s="22">
        <f>VLOOKUP($C146,PO!$B$2:$CJ$295,26,FALSE)</f>
        <v>604</v>
      </c>
      <c r="R146" s="23"/>
    </row>
    <row r="147" spans="1:18" hidden="1" x14ac:dyDescent="0.2">
      <c r="A147" s="17">
        <v>137</v>
      </c>
      <c r="B147" s="27" t="str">
        <f t="shared" si="4"/>
        <v>**</v>
      </c>
      <c r="C147" t="str">
        <f>VLOOKUP(A147,PO!$IJ$3:$IL$295,3,FALSE)</f>
        <v>Saarijärvi</v>
      </c>
      <c r="D147" s="32">
        <f>VLOOKUP($C147,PO!$B$2:$CJ$295,9,FALSE)</f>
        <v>49.400001525878906</v>
      </c>
      <c r="E147" s="32">
        <f>VLOOKUP($C147,PO!$B$2:$CJ$295,16,FALSE)</f>
        <v>58.2</v>
      </c>
      <c r="F147" s="35">
        <f>VLOOKUP($C147,PO!$B$2:$CJ$295,66,FALSE)</f>
        <v>-1.6893366962671279</v>
      </c>
      <c r="G147" s="31">
        <f>VLOOKUP($C147,PO!$B$2:$CJ$295,67,FALSE)</f>
        <v>19974.697265625</v>
      </c>
      <c r="H147" s="35">
        <f>VLOOKUP($C147,PO!$B$2:$CJ$295,71,FALSE)</f>
        <v>0.12890750169754028</v>
      </c>
      <c r="I147" s="50">
        <f>_xlfn.XLOOKUP($C147,PO!$B$3:$B$295,PO!CH$3:CH$295)</f>
        <v>3.2540676593780518</v>
      </c>
      <c r="J147" s="22">
        <f>VLOOKUP($C147,PO!$B$2:$CJ$295,87,FALSE)</f>
        <v>870</v>
      </c>
      <c r="K147" s="72">
        <f>1-VLOOKUP(C147,PO!$B$3:$II$295,242,FALSE)/SUM($D$5:$J$5)</f>
        <v>0.23831964271081618</v>
      </c>
      <c r="L147" s="22">
        <f>VLOOKUP($C147,PO!$B$2:$CJ$295,48,FALSE)</f>
        <v>9559.9305153445275</v>
      </c>
      <c r="M147" s="40"/>
      <c r="N147" s="22"/>
      <c r="O147" s="22"/>
      <c r="P147" s="22">
        <f>VLOOKUP($C147,PO!$B$2:$CJ$295,65,FALSE)</f>
        <v>145</v>
      </c>
      <c r="Q147" s="22">
        <f>VLOOKUP($C147,PO!$B$2:$CJ$295,26,FALSE)</f>
        <v>335</v>
      </c>
      <c r="R147" s="23"/>
    </row>
    <row r="148" spans="1:18" hidden="1" x14ac:dyDescent="0.2">
      <c r="A148" s="17">
        <v>138</v>
      </c>
      <c r="B148" s="27" t="str">
        <f t="shared" si="4"/>
        <v>**</v>
      </c>
      <c r="C148" t="str">
        <f>VLOOKUP(A148,PO!$IJ$3:$IL$295,3,FALSE)</f>
        <v>Sievi</v>
      </c>
      <c r="D148" s="32">
        <f>VLOOKUP($C148,PO!$B$2:$CJ$295,9,FALSE)</f>
        <v>38.599998474121094</v>
      </c>
      <c r="E148" s="32">
        <f>VLOOKUP($C148,PO!$B$2:$CJ$295,16,FALSE)</f>
        <v>50.1</v>
      </c>
      <c r="F148" s="35">
        <f>VLOOKUP($C148,PO!$B$2:$CJ$295,66,FALSE)</f>
        <v>0.96425661444664001</v>
      </c>
      <c r="G148" s="31">
        <f>VLOOKUP($C148,PO!$B$2:$CJ$295,67,FALSE)</f>
        <v>18408.013671875</v>
      </c>
      <c r="H148" s="35">
        <f>VLOOKUP($C148,PO!$B$2:$CJ$295,71,FALSE)</f>
        <v>0.16293278336524963</v>
      </c>
      <c r="I148" s="50">
        <f>_xlfn.XLOOKUP($C148,PO!$B$3:$B$295,PO!CH$3:CH$295)</f>
        <v>2.3312883377075195</v>
      </c>
      <c r="J148" s="22">
        <f>VLOOKUP($C148,PO!$B$2:$CJ$295,87,FALSE)</f>
        <v>880</v>
      </c>
      <c r="K148" s="72">
        <f>1-VLOOKUP(C148,PO!$B$3:$II$295,242,FALSE)/SUM($D$5:$J$5)</f>
        <v>0.23586058903214635</v>
      </c>
      <c r="L148" s="22">
        <f>VLOOKUP($C148,PO!$B$2:$CJ$295,48,FALSE)</f>
        <v>8253.5869191049915</v>
      </c>
      <c r="M148" s="40"/>
      <c r="N148" s="22"/>
      <c r="O148" s="22"/>
      <c r="P148" s="22">
        <f>VLOOKUP($C148,PO!$B$2:$CJ$295,65,FALSE)</f>
        <v>120.625</v>
      </c>
      <c r="Q148" s="22">
        <f>VLOOKUP($C148,PO!$B$2:$CJ$295,26,FALSE)</f>
        <v>648</v>
      </c>
      <c r="R148" s="23"/>
    </row>
    <row r="149" spans="1:18" hidden="1" x14ac:dyDescent="0.2">
      <c r="A149" s="17">
        <v>139</v>
      </c>
      <c r="B149" s="27" t="str">
        <f t="shared" si="4"/>
        <v>**</v>
      </c>
      <c r="C149" t="str">
        <f>VLOOKUP(A149,PO!$IJ$3:$IL$295,3,FALSE)</f>
        <v>Alajärvi</v>
      </c>
      <c r="D149" s="32">
        <f>VLOOKUP($C149,PO!$B$2:$CJ$295,9,FALSE)</f>
        <v>45.799999237060547</v>
      </c>
      <c r="E149" s="32">
        <f>VLOOKUP($C149,PO!$B$2:$CJ$295,16,FALSE)</f>
        <v>61.6</v>
      </c>
      <c r="F149" s="35">
        <f>VLOOKUP($C149,PO!$B$2:$CJ$295,66,FALSE)</f>
        <v>-4.3025768935680393</v>
      </c>
      <c r="G149" s="31">
        <f>VLOOKUP($C149,PO!$B$2:$CJ$295,67,FALSE)</f>
        <v>19432.6796875</v>
      </c>
      <c r="H149" s="35">
        <f>VLOOKUP($C149,PO!$B$2:$CJ$295,71,FALSE)</f>
        <v>0.1254967600107193</v>
      </c>
      <c r="I149" s="50">
        <f>_xlfn.XLOOKUP($C149,PO!$B$3:$B$295,PO!CH$3:CH$295)</f>
        <v>1.8982535600662231</v>
      </c>
      <c r="J149" s="22">
        <f>VLOOKUP($C149,PO!$B$2:$CJ$295,87,FALSE)</f>
        <v>1405</v>
      </c>
      <c r="K149" s="72">
        <f>1-VLOOKUP(C149,PO!$B$3:$II$295,242,FALSE)/SUM($D$5:$J$5)</f>
        <v>0.23499932363809484</v>
      </c>
      <c r="L149" s="22">
        <f>VLOOKUP($C149,PO!$B$2:$CJ$295,48,FALSE)</f>
        <v>10720.417168070599</v>
      </c>
      <c r="M149" s="40"/>
      <c r="N149" s="22"/>
      <c r="O149" s="22"/>
      <c r="P149" s="22">
        <f>VLOOKUP($C149,PO!$B$2:$CJ$295,65,FALSE)</f>
        <v>149.5</v>
      </c>
      <c r="Q149" s="22">
        <f>VLOOKUP($C149,PO!$B$2:$CJ$295,26,FALSE)</f>
        <v>608</v>
      </c>
      <c r="R149" s="23"/>
    </row>
    <row r="150" spans="1:18" hidden="1" x14ac:dyDescent="0.2">
      <c r="A150" s="17">
        <v>140</v>
      </c>
      <c r="B150" s="27" t="str">
        <f t="shared" si="4"/>
        <v>**</v>
      </c>
      <c r="C150" t="str">
        <f>VLOOKUP(A150,PO!$IJ$3:$IL$295,3,FALSE)</f>
        <v>Kaustinen</v>
      </c>
      <c r="D150" s="32">
        <f>VLOOKUP($C150,PO!$B$2:$CJ$295,9,FALSE)</f>
        <v>42.799999237060547</v>
      </c>
      <c r="E150" s="32">
        <f>VLOOKUP($C150,PO!$B$2:$CJ$295,16,FALSE)</f>
        <v>66.600000000000009</v>
      </c>
      <c r="F150" s="35">
        <f>VLOOKUP($C150,PO!$B$2:$CJ$295,66,FALSE)</f>
        <v>1.7009054094552993</v>
      </c>
      <c r="G150" s="31">
        <f>VLOOKUP($C150,PO!$B$2:$CJ$295,67,FALSE)</f>
        <v>20838.849609375</v>
      </c>
      <c r="H150" s="35">
        <f>VLOOKUP($C150,PO!$B$2:$CJ$295,71,FALSE)</f>
        <v>1.9713681936264038</v>
      </c>
      <c r="I150" s="50">
        <f>_xlfn.XLOOKUP($C150,PO!$B$3:$B$295,PO!CH$3:CH$295)</f>
        <v>3.5051546096801758</v>
      </c>
      <c r="J150" s="22">
        <f>VLOOKUP($C150,PO!$B$2:$CJ$295,87,FALSE)</f>
        <v>527</v>
      </c>
      <c r="K150" s="72">
        <f>1-VLOOKUP(C150,PO!$B$3:$II$295,242,FALSE)/SUM($D$5:$J$5)</f>
        <v>0.23413151073993543</v>
      </c>
      <c r="L150" s="22">
        <f>VLOOKUP($C150,PO!$B$2:$CJ$295,48,FALSE)</f>
        <v>7431.7968015051738</v>
      </c>
      <c r="M150" s="40"/>
      <c r="N150" s="22"/>
      <c r="O150" s="22"/>
      <c r="P150" s="22">
        <f>VLOOKUP($C150,PO!$B$2:$CJ$295,65,FALSE)</f>
        <v>107.40000152587891</v>
      </c>
      <c r="Q150" s="22">
        <f>VLOOKUP($C150,PO!$B$2:$CJ$295,26,FALSE)</f>
        <v>473</v>
      </c>
      <c r="R150" s="23"/>
    </row>
    <row r="151" spans="1:18" hidden="1" x14ac:dyDescent="0.2">
      <c r="A151" s="17">
        <v>141</v>
      </c>
      <c r="B151" s="27" t="str">
        <f t="shared" si="4"/>
        <v>**</v>
      </c>
      <c r="C151" t="str">
        <f>VLOOKUP(A151,PO!$IJ$3:$IL$295,3,FALSE)</f>
        <v>Utsjoki</v>
      </c>
      <c r="D151" s="32">
        <f>VLOOKUP($C151,PO!$B$2:$CJ$295,9,FALSE)</f>
        <v>48.700000762939453</v>
      </c>
      <c r="E151" s="32">
        <f>VLOOKUP($C151,PO!$B$2:$CJ$295,16,FALSE)</f>
        <v>28.1</v>
      </c>
      <c r="F151" s="35">
        <f>VLOOKUP($C151,PO!$B$2:$CJ$295,66,FALSE)</f>
        <v>-0.73289804458618169</v>
      </c>
      <c r="G151" s="31">
        <f>VLOOKUP($C151,PO!$B$2:$CJ$295,67,FALSE)</f>
        <v>22593.1328125</v>
      </c>
      <c r="H151" s="35">
        <f>VLOOKUP($C151,PO!$B$2:$CJ$295,71,FALSE)</f>
        <v>0.16501650214195251</v>
      </c>
      <c r="I151" s="50">
        <f>_xlfn.XLOOKUP($C151,PO!$B$3:$B$295,PO!CH$3:CH$295)</f>
        <v>0.91743117570877075</v>
      </c>
      <c r="J151" s="22">
        <f>VLOOKUP($C151,PO!$B$2:$CJ$295,87,FALSE)</f>
        <v>119</v>
      </c>
      <c r="K151" s="72">
        <f>1-VLOOKUP(C151,PO!$B$3:$II$295,242,FALSE)/SUM($D$5:$J$5)</f>
        <v>0.23207624078021605</v>
      </c>
      <c r="L151" s="22">
        <f>VLOOKUP($C151,PO!$B$2:$CJ$295,48,FALSE)</f>
        <v>22394.841201716739</v>
      </c>
      <c r="M151" s="40"/>
      <c r="N151" s="22"/>
      <c r="O151" s="22"/>
      <c r="P151" s="22">
        <f>VLOOKUP($C151,PO!$B$2:$CJ$295,65,FALSE)</f>
        <v>43</v>
      </c>
      <c r="Q151" s="22">
        <f>VLOOKUP($C151,PO!$B$2:$CJ$295,26,FALSE)</f>
        <v>1082</v>
      </c>
      <c r="R151" s="23"/>
    </row>
    <row r="152" spans="1:18" hidden="1" x14ac:dyDescent="0.2">
      <c r="A152" s="17">
        <v>142</v>
      </c>
      <c r="B152" s="27" t="str">
        <f t="shared" si="4"/>
        <v>**</v>
      </c>
      <c r="C152" t="str">
        <f>VLOOKUP(A152,PO!$IJ$3:$IL$295,3,FALSE)</f>
        <v>Oripää</v>
      </c>
      <c r="D152" s="32">
        <f>VLOOKUP($C152,PO!$B$2:$CJ$295,9,FALSE)</f>
        <v>45.5</v>
      </c>
      <c r="E152" s="32">
        <f>VLOOKUP($C152,PO!$B$2:$CJ$295,16,FALSE)</f>
        <v>54</v>
      </c>
      <c r="F152" s="35">
        <f>VLOOKUP($C152,PO!$B$2:$CJ$295,66,FALSE)</f>
        <v>-3.470856523513794</v>
      </c>
      <c r="G152" s="31">
        <f>VLOOKUP($C152,PO!$B$2:$CJ$295,67,FALSE)</f>
        <v>21513.78125</v>
      </c>
      <c r="H152" s="35">
        <f>VLOOKUP($C152,PO!$B$2:$CJ$295,71,FALSE)</f>
        <v>0.15048909187316895</v>
      </c>
      <c r="I152" s="50">
        <f>_xlfn.XLOOKUP($C152,PO!$B$3:$B$295,PO!CH$3:CH$295)</f>
        <v>1.0526316165924072</v>
      </c>
      <c r="J152" s="22">
        <f>VLOOKUP($C152,PO!$B$2:$CJ$295,87,FALSE)</f>
        <v>101</v>
      </c>
      <c r="K152" s="72">
        <f>1-VLOOKUP(C152,PO!$B$3:$II$295,242,FALSE)/SUM($D$5:$J$5)</f>
        <v>0.23194388718075265</v>
      </c>
      <c r="L152" s="22">
        <f>VLOOKUP($C152,PO!$B$2:$CJ$295,48,FALSE)</f>
        <v>6801.6877637130801</v>
      </c>
      <c r="M152" s="40"/>
      <c r="N152" s="22"/>
      <c r="O152" s="22"/>
      <c r="P152" s="22">
        <f>VLOOKUP($C152,PO!$B$2:$CJ$295,65,FALSE)</f>
        <v>101</v>
      </c>
      <c r="Q152" s="22">
        <f>VLOOKUP($C152,PO!$B$2:$CJ$295,26,FALSE)</f>
        <v>749</v>
      </c>
      <c r="R152" s="23"/>
    </row>
    <row r="153" spans="1:18" hidden="1" x14ac:dyDescent="0.2">
      <c r="A153" s="17">
        <v>143</v>
      </c>
      <c r="B153" s="27" t="str">
        <f t="shared" si="4"/>
        <v>**</v>
      </c>
      <c r="C153" t="str">
        <f>VLOOKUP(A153,PO!$IJ$3:$IL$295,3,FALSE)</f>
        <v>Juupajoki</v>
      </c>
      <c r="D153" s="32">
        <f>VLOOKUP($C153,PO!$B$2:$CJ$295,9,FALSE)</f>
        <v>48.700000762939453</v>
      </c>
      <c r="E153" s="32">
        <f>VLOOKUP($C153,PO!$B$2:$CJ$295,16,FALSE)</f>
        <v>45.6</v>
      </c>
      <c r="F153" s="35">
        <f>VLOOKUP($C153,PO!$B$2:$CJ$295,66,FALSE)</f>
        <v>-1.5446428537368775</v>
      </c>
      <c r="G153" s="31">
        <f>VLOOKUP($C153,PO!$B$2:$CJ$295,67,FALSE)</f>
        <v>21872.26953125</v>
      </c>
      <c r="H153" s="35">
        <f>VLOOKUP($C153,PO!$B$2:$CJ$295,71,FALSE)</f>
        <v>0.21691973507404327</v>
      </c>
      <c r="I153" s="50">
        <f>_xlfn.XLOOKUP($C153,PO!$B$3:$B$295,PO!CH$3:CH$295)</f>
        <v>1.1494252681732178</v>
      </c>
      <c r="J153" s="22">
        <f>VLOOKUP($C153,PO!$B$2:$CJ$295,87,FALSE)</f>
        <v>191</v>
      </c>
      <c r="K153" s="72">
        <f>1-VLOOKUP(C153,PO!$B$3:$II$295,242,FALSE)/SUM($D$5:$J$5)</f>
        <v>0.22823244624609096</v>
      </c>
      <c r="L153" s="22">
        <f>VLOOKUP($C153,PO!$B$2:$CJ$295,48,FALSE)</f>
        <v>10565.656565656565</v>
      </c>
      <c r="M153" s="40"/>
      <c r="N153" s="22"/>
      <c r="O153" s="22"/>
      <c r="P153" s="22">
        <f>VLOOKUP($C153,PO!$B$2:$CJ$295,65,FALSE)</f>
        <v>104</v>
      </c>
      <c r="Q153" s="22">
        <f>VLOOKUP($C153,PO!$B$2:$CJ$295,26,FALSE)</f>
        <v>747</v>
      </c>
      <c r="R153" s="23"/>
    </row>
    <row r="154" spans="1:18" hidden="1" x14ac:dyDescent="0.2">
      <c r="A154" s="17">
        <v>144</v>
      </c>
      <c r="B154" s="27" t="str">
        <f t="shared" si="4"/>
        <v>**</v>
      </c>
      <c r="C154" t="str">
        <f>VLOOKUP(A154,PO!$IJ$3:$IL$295,3,FALSE)</f>
        <v>Toivakka</v>
      </c>
      <c r="D154" s="32">
        <f>VLOOKUP($C154,PO!$B$2:$CJ$295,9,FALSE)</f>
        <v>45.900001525878906</v>
      </c>
      <c r="E154" s="32">
        <f>VLOOKUP($C154,PO!$B$2:$CJ$295,16,FALSE)</f>
        <v>43</v>
      </c>
      <c r="F154" s="35">
        <f>VLOOKUP($C154,PO!$B$2:$CJ$295,66,FALSE)</f>
        <v>3.1539424300193786</v>
      </c>
      <c r="G154" s="31">
        <f>VLOOKUP($C154,PO!$B$2:$CJ$295,67,FALSE)</f>
        <v>21226.712890625</v>
      </c>
      <c r="H154" s="35">
        <f>VLOOKUP($C154,PO!$B$2:$CJ$295,71,FALSE)</f>
        <v>4.1876047849655151E-2</v>
      </c>
      <c r="I154" s="50">
        <f>_xlfn.XLOOKUP($C154,PO!$B$3:$B$295,PO!CH$3:CH$295)</f>
        <v>0.96153843402862549</v>
      </c>
      <c r="J154" s="22">
        <f>VLOOKUP($C154,PO!$B$2:$CJ$295,87,FALSE)</f>
        <v>333</v>
      </c>
      <c r="K154" s="72">
        <f>1-VLOOKUP(C154,PO!$B$3:$II$295,242,FALSE)/SUM($D$5:$J$5)</f>
        <v>0.22753701134482407</v>
      </c>
      <c r="L154" s="22">
        <f>VLOOKUP($C154,PO!$B$2:$CJ$295,48,FALSE)</f>
        <v>10082.066869300912</v>
      </c>
      <c r="M154" s="40"/>
      <c r="N154" s="22"/>
      <c r="O154" s="22"/>
      <c r="P154" s="22">
        <f>VLOOKUP($C154,PO!$B$2:$CJ$295,65,FALSE)</f>
        <v>182.5</v>
      </c>
      <c r="Q154" s="22">
        <f>VLOOKUP($C154,PO!$B$2:$CJ$295,26,FALSE)</f>
        <v>683</v>
      </c>
      <c r="R154" s="23"/>
    </row>
    <row r="155" spans="1:18" hidden="1" x14ac:dyDescent="0.2">
      <c r="A155" s="17">
        <v>145</v>
      </c>
      <c r="B155" s="27" t="str">
        <f t="shared" si="4"/>
        <v>**</v>
      </c>
      <c r="C155" t="str">
        <f>VLOOKUP(A155,PO!$IJ$3:$IL$295,3,FALSE)</f>
        <v>Somero</v>
      </c>
      <c r="D155" s="32">
        <f>VLOOKUP($C155,PO!$B$2:$CJ$295,9,FALSE)</f>
        <v>49.099998474121094</v>
      </c>
      <c r="E155" s="32">
        <f>VLOOKUP($C155,PO!$B$2:$CJ$295,16,FALSE)</f>
        <v>57.5</v>
      </c>
      <c r="F155" s="35">
        <f>VLOOKUP($C155,PO!$B$2:$CJ$295,66,FALSE)</f>
        <v>-2.1411382436752318</v>
      </c>
      <c r="G155" s="31">
        <f>VLOOKUP($C155,PO!$B$2:$CJ$295,67,FALSE)</f>
        <v>21860.396484375</v>
      </c>
      <c r="H155" s="35">
        <f>VLOOKUP($C155,PO!$B$2:$CJ$295,71,FALSE)</f>
        <v>0.56250715255737305</v>
      </c>
      <c r="I155" s="50">
        <f>_xlfn.XLOOKUP($C155,PO!$B$3:$B$295,PO!CH$3:CH$295)</f>
        <v>4.5197739601135254</v>
      </c>
      <c r="J155" s="22">
        <f>VLOOKUP($C155,PO!$B$2:$CJ$295,87,FALSE)</f>
        <v>832</v>
      </c>
      <c r="K155" s="72">
        <f>1-VLOOKUP(C155,PO!$B$3:$II$295,242,FALSE)/SUM($D$5:$J$5)</f>
        <v>0.22722967058951371</v>
      </c>
      <c r="L155" s="22">
        <f>VLOOKUP($C155,PO!$B$2:$CJ$295,48,FALSE)</f>
        <v>9772.1518987341769</v>
      </c>
      <c r="M155" s="40"/>
      <c r="N155" s="22"/>
      <c r="O155" s="22"/>
      <c r="P155" s="22">
        <f>VLOOKUP($C155,PO!$B$2:$CJ$295,65,FALSE)</f>
        <v>166.19999694824219</v>
      </c>
      <c r="Q155" s="22">
        <f>VLOOKUP($C155,PO!$B$2:$CJ$295,26,FALSE)</f>
        <v>642</v>
      </c>
      <c r="R155" s="23"/>
    </row>
    <row r="156" spans="1:18" hidden="1" x14ac:dyDescent="0.2">
      <c r="A156" s="17">
        <v>146</v>
      </c>
      <c r="B156" s="27" t="str">
        <f t="shared" si="4"/>
        <v>**</v>
      </c>
      <c r="C156" t="str">
        <f>VLOOKUP(A156,PO!$IJ$3:$IL$295,3,FALSE)</f>
        <v>Muonio</v>
      </c>
      <c r="D156" s="32">
        <f>VLOOKUP($C156,PO!$B$2:$CJ$295,9,FALSE)</f>
        <v>46.299999237060547</v>
      </c>
      <c r="E156" s="32">
        <f>VLOOKUP($C156,PO!$B$2:$CJ$295,16,FALSE)</f>
        <v>51.400000000000006</v>
      </c>
      <c r="F156" s="35">
        <f>VLOOKUP($C156,PO!$B$2:$CJ$295,66,FALSE)</f>
        <v>3.5443037509918214</v>
      </c>
      <c r="G156" s="31">
        <f>VLOOKUP($C156,PO!$B$2:$CJ$295,67,FALSE)</f>
        <v>22570.53125</v>
      </c>
      <c r="H156" s="35">
        <f>VLOOKUP($C156,PO!$B$2:$CJ$295,71,FALSE)</f>
        <v>0.6065858006477356</v>
      </c>
      <c r="I156" s="50">
        <f>_xlfn.XLOOKUP($C156,PO!$B$3:$B$295,PO!CH$3:CH$295)</f>
        <v>2.1008403301239014</v>
      </c>
      <c r="J156" s="22">
        <f>VLOOKUP($C156,PO!$B$2:$CJ$295,87,FALSE)</f>
        <v>252</v>
      </c>
      <c r="K156" s="72">
        <f>1-VLOOKUP(C156,PO!$B$3:$II$295,242,FALSE)/SUM($D$5:$J$5)</f>
        <v>0.21559652105975513</v>
      </c>
      <c r="L156" s="22">
        <f>VLOOKUP($C156,PO!$B$2:$CJ$295,48,FALSE)</f>
        <v>11616.766467065869</v>
      </c>
      <c r="M156" s="40"/>
      <c r="N156" s="22"/>
      <c r="O156" s="22"/>
      <c r="P156" s="22">
        <f>VLOOKUP($C156,PO!$B$2:$CJ$295,65,FALSE)</f>
        <v>277</v>
      </c>
      <c r="Q156" s="22">
        <f>VLOOKUP($C156,PO!$B$2:$CJ$295,26,FALSE)</f>
        <v>615</v>
      </c>
      <c r="R156" s="23"/>
    </row>
    <row r="157" spans="1:18" hidden="1" x14ac:dyDescent="0.2">
      <c r="A157" s="17">
        <v>147</v>
      </c>
      <c r="B157" s="27" t="str">
        <f t="shared" si="4"/>
        <v>**</v>
      </c>
      <c r="C157" t="str">
        <f>VLOOKUP(A157,PO!$IJ$3:$IL$295,3,FALSE)</f>
        <v>Konnevesi</v>
      </c>
      <c r="D157" s="32">
        <f>VLOOKUP($C157,PO!$B$2:$CJ$295,9,FALSE)</f>
        <v>50.400001525878906</v>
      </c>
      <c r="E157" s="32">
        <f>VLOOKUP($C157,PO!$B$2:$CJ$295,16,FALSE)</f>
        <v>41.2</v>
      </c>
      <c r="F157" s="35">
        <f>VLOOKUP($C157,PO!$B$2:$CJ$295,66,FALSE)</f>
        <v>0.37104215025901793</v>
      </c>
      <c r="G157" s="31">
        <f>VLOOKUP($C157,PO!$B$2:$CJ$295,67,FALSE)</f>
        <v>20363.572265625</v>
      </c>
      <c r="H157" s="35">
        <f>VLOOKUP($C157,PO!$B$2:$CJ$295,71,FALSE)</f>
        <v>7.613246887922287E-2</v>
      </c>
      <c r="I157" s="50">
        <f>_xlfn.XLOOKUP($C157,PO!$B$3:$B$295,PO!CH$3:CH$295)</f>
        <v>2.1186439990997314</v>
      </c>
      <c r="J157" s="22">
        <f>VLOOKUP($C157,PO!$B$2:$CJ$295,87,FALSE)</f>
        <v>253</v>
      </c>
      <c r="K157" s="72">
        <f>1-VLOOKUP(C157,PO!$B$3:$II$295,242,FALSE)/SUM($D$5:$J$5)</f>
        <v>0.21056396371923469</v>
      </c>
      <c r="L157" s="22">
        <f>VLOOKUP($C157,PO!$B$2:$CJ$295,48,FALSE)</f>
        <v>11034.068136272545</v>
      </c>
      <c r="M157" s="40"/>
      <c r="N157" s="22"/>
      <c r="O157" s="22"/>
      <c r="P157" s="22">
        <f>VLOOKUP($C157,PO!$B$2:$CJ$295,65,FALSE)</f>
        <v>68.5</v>
      </c>
      <c r="Q157" s="22">
        <f>VLOOKUP($C157,PO!$B$2:$CJ$295,26,FALSE)</f>
        <v>498</v>
      </c>
      <c r="R157" s="23"/>
    </row>
    <row r="158" spans="1:18" hidden="1" x14ac:dyDescent="0.2">
      <c r="A158" s="17">
        <v>148</v>
      </c>
      <c r="B158" s="27" t="str">
        <f t="shared" si="4"/>
        <v>**</v>
      </c>
      <c r="C158" t="str">
        <f>VLOOKUP(A158,PO!$IJ$3:$IL$295,3,FALSE)</f>
        <v>Simo</v>
      </c>
      <c r="D158" s="32">
        <f>VLOOKUP($C158,PO!$B$2:$CJ$295,9,FALSE)</f>
        <v>49.599998474121094</v>
      </c>
      <c r="E158" s="32">
        <f>VLOOKUP($C158,PO!$B$2:$CJ$295,16,FALSE)</f>
        <v>53.7</v>
      </c>
      <c r="F158" s="35">
        <f>VLOOKUP($C158,PO!$B$2:$CJ$295,66,FALSE)</f>
        <v>-2.5965096712112428</v>
      </c>
      <c r="G158" s="31">
        <f>VLOOKUP($C158,PO!$B$2:$CJ$295,67,FALSE)</f>
        <v>22978.251953125</v>
      </c>
      <c r="H158" s="35">
        <f>VLOOKUP($C158,PO!$B$2:$CJ$295,71,FALSE)</f>
        <v>0.13386881351470947</v>
      </c>
      <c r="I158" s="50">
        <f>_xlfn.XLOOKUP($C158,PO!$B$3:$B$295,PO!CH$3:CH$295)</f>
        <v>3.3003299236297607</v>
      </c>
      <c r="J158" s="22">
        <f>VLOOKUP($C158,PO!$B$2:$CJ$295,87,FALSE)</f>
        <v>329</v>
      </c>
      <c r="K158" s="72">
        <f>1-VLOOKUP(C158,PO!$B$3:$II$295,242,FALSE)/SUM($D$5:$J$5)</f>
        <v>0.18690614668398564</v>
      </c>
      <c r="L158" s="22">
        <f>VLOOKUP($C158,PO!$B$2:$CJ$295,48,FALSE)</f>
        <v>9978.3616692426585</v>
      </c>
      <c r="M158" s="40"/>
      <c r="N158" s="22"/>
      <c r="O158" s="22"/>
      <c r="P158" s="22">
        <f>VLOOKUP($C158,PO!$B$2:$CJ$295,65,FALSE)</f>
        <v>164.5</v>
      </c>
      <c r="Q158" s="22">
        <f>VLOOKUP($C158,PO!$B$2:$CJ$295,26,FALSE)</f>
        <v>630</v>
      </c>
      <c r="R158" s="23"/>
    </row>
    <row r="159" spans="1:18" hidden="1" x14ac:dyDescent="0.2">
      <c r="A159" s="17">
        <v>149</v>
      </c>
      <c r="B159" s="27" t="str">
        <f t="shared" si="4"/>
        <v>**</v>
      </c>
      <c r="C159" t="str">
        <f>VLOOKUP(A159,PO!$IJ$3:$IL$295,3,FALSE)</f>
        <v>Kiuruvesi</v>
      </c>
      <c r="D159" s="32">
        <f>VLOOKUP($C159,PO!$B$2:$CJ$295,9,FALSE)</f>
        <v>48.099998474121094</v>
      </c>
      <c r="E159" s="32">
        <f>VLOOKUP($C159,PO!$B$2:$CJ$295,16,FALSE)</f>
        <v>50.900000000000006</v>
      </c>
      <c r="F159" s="35">
        <f>VLOOKUP($C159,PO!$B$2:$CJ$295,66,FALSE)</f>
        <v>-2.2300454139709474</v>
      </c>
      <c r="G159" s="31">
        <f>VLOOKUP($C159,PO!$B$2:$CJ$295,67,FALSE)</f>
        <v>19683.87890625</v>
      </c>
      <c r="H159" s="35">
        <f>VLOOKUP($C159,PO!$B$2:$CJ$295,71,FALSE)</f>
        <v>2.5006251409649849E-2</v>
      </c>
      <c r="I159" s="50">
        <f>_xlfn.XLOOKUP($C159,PO!$B$3:$B$295,PO!CH$3:CH$295)</f>
        <v>1.8413597345352173</v>
      </c>
      <c r="J159" s="22">
        <f>VLOOKUP($C159,PO!$B$2:$CJ$295,87,FALSE)</f>
        <v>768</v>
      </c>
      <c r="K159" s="72">
        <f>1-VLOOKUP(C159,PO!$B$3:$II$295,242,FALSE)/SUM($D$5:$J$5)</f>
        <v>0.18272115889525875</v>
      </c>
      <c r="L159" s="22">
        <f>VLOOKUP($C159,PO!$B$2:$CJ$295,48,FALSE)</f>
        <v>9037.0852309694201</v>
      </c>
      <c r="M159" s="40"/>
      <c r="N159" s="22"/>
      <c r="O159" s="22"/>
      <c r="P159" s="22">
        <f>VLOOKUP($C159,PO!$B$2:$CJ$295,65,FALSE)</f>
        <v>132.33332824707031</v>
      </c>
      <c r="Q159" s="22">
        <f>VLOOKUP($C159,PO!$B$2:$CJ$295,26,FALSE)</f>
        <v>703</v>
      </c>
      <c r="R159" s="23"/>
    </row>
    <row r="160" spans="1:18" hidden="1" x14ac:dyDescent="0.2">
      <c r="A160" s="17">
        <v>150</v>
      </c>
      <c r="B160" s="27" t="str">
        <f t="shared" si="4"/>
        <v>**</v>
      </c>
      <c r="C160" t="str">
        <f>VLOOKUP(A160,PO!$IJ$3:$IL$295,3,FALSE)</f>
        <v>Kuortane</v>
      </c>
      <c r="D160" s="32">
        <f>VLOOKUP($C160,PO!$B$2:$CJ$295,9,FALSE)</f>
        <v>48.700000762939453</v>
      </c>
      <c r="E160" s="32">
        <f>VLOOKUP($C160,PO!$B$2:$CJ$295,16,FALSE)</f>
        <v>36.200000000000003</v>
      </c>
      <c r="F160" s="35">
        <f>VLOOKUP($C160,PO!$B$2:$CJ$295,66,FALSE)</f>
        <v>-1.3452246069908143</v>
      </c>
      <c r="G160" s="31">
        <f>VLOOKUP($C160,PO!$B$2:$CJ$295,67,FALSE)</f>
        <v>20742.720703125</v>
      </c>
      <c r="H160" s="35">
        <f>VLOOKUP($C160,PO!$B$2:$CJ$295,71,FALSE)</f>
        <v>0.11264432221651077</v>
      </c>
      <c r="I160" s="50">
        <f>_xlfn.XLOOKUP($C160,PO!$B$3:$B$295,PO!CH$3:CH$295)</f>
        <v>2.5495750904083252</v>
      </c>
      <c r="J160" s="22">
        <f>VLOOKUP($C160,PO!$B$2:$CJ$295,87,FALSE)</f>
        <v>385</v>
      </c>
      <c r="K160" s="72">
        <f>1-VLOOKUP(C160,PO!$B$3:$II$295,242,FALSE)/SUM($D$5:$J$5)</f>
        <v>0.17228594437725309</v>
      </c>
      <c r="L160" s="22">
        <f>VLOOKUP($C160,PO!$B$2:$CJ$295,48,FALSE)</f>
        <v>10047.182175622542</v>
      </c>
      <c r="M160" s="40"/>
      <c r="N160" s="22"/>
      <c r="O160" s="22"/>
      <c r="P160" s="22">
        <f>VLOOKUP($C160,PO!$B$2:$CJ$295,65,FALSE)</f>
        <v>83.400001525878906</v>
      </c>
      <c r="Q160" s="22">
        <f>VLOOKUP($C160,PO!$B$2:$CJ$295,26,FALSE)</f>
        <v>595</v>
      </c>
      <c r="R160" s="23"/>
    </row>
    <row r="161" spans="1:18" hidden="1" x14ac:dyDescent="0.2">
      <c r="A161" s="17">
        <v>151</v>
      </c>
      <c r="B161" s="27" t="str">
        <f t="shared" si="4"/>
        <v>**</v>
      </c>
      <c r="C161" t="str">
        <f>VLOOKUP(A161,PO!$IJ$3:$IL$295,3,FALSE)</f>
        <v>Joroinen</v>
      </c>
      <c r="D161" s="32">
        <f>VLOOKUP($C161,PO!$B$2:$CJ$295,9,FALSE)</f>
        <v>48.5</v>
      </c>
      <c r="E161" s="32">
        <f>VLOOKUP($C161,PO!$B$2:$CJ$295,16,FALSE)</f>
        <v>57.6</v>
      </c>
      <c r="F161" s="35">
        <f>VLOOKUP($C161,PO!$B$2:$CJ$295,66,FALSE)</f>
        <v>-3.0219422578811646</v>
      </c>
      <c r="G161" s="31">
        <f>VLOOKUP($C161,PO!$B$2:$CJ$295,67,FALSE)</f>
        <v>21970.896484375</v>
      </c>
      <c r="H161" s="35">
        <f>VLOOKUP($C161,PO!$B$2:$CJ$295,71,FALSE)</f>
        <v>0.41955107450485229</v>
      </c>
      <c r="I161" s="50">
        <f>_xlfn.XLOOKUP($C161,PO!$B$3:$B$295,PO!CH$3:CH$295)</f>
        <v>2.7777776718139648</v>
      </c>
      <c r="J161" s="22">
        <f>VLOOKUP($C161,PO!$B$2:$CJ$295,87,FALSE)</f>
        <v>430</v>
      </c>
      <c r="K161" s="72">
        <f>1-VLOOKUP(C161,PO!$B$3:$II$295,242,FALSE)/SUM($D$5:$J$5)</f>
        <v>0.16820150500783948</v>
      </c>
      <c r="L161" s="22">
        <f>VLOOKUP($C161,PO!$B$2:$CJ$295,48,FALSE)</f>
        <v>9743.8928987194413</v>
      </c>
      <c r="M161" s="40"/>
      <c r="N161" s="22"/>
      <c r="O161" s="22"/>
      <c r="P161" s="22">
        <f>VLOOKUP($C161,PO!$B$2:$CJ$295,65,FALSE)</f>
        <v>214</v>
      </c>
      <c r="Q161" s="22">
        <f>VLOOKUP($C161,PO!$B$2:$CJ$295,26,FALSE)</f>
        <v>560</v>
      </c>
      <c r="R161" s="23"/>
    </row>
    <row r="162" spans="1:18" hidden="1" x14ac:dyDescent="0.2">
      <c r="A162" s="17">
        <v>152</v>
      </c>
      <c r="B162" s="27" t="str">
        <f t="shared" si="4"/>
        <v>**</v>
      </c>
      <c r="C162" t="str">
        <f>VLOOKUP(A162,PO!$IJ$3:$IL$295,3,FALSE)</f>
        <v>Lumijoki</v>
      </c>
      <c r="D162" s="32">
        <f>VLOOKUP($C162,PO!$B$2:$CJ$295,9,FALSE)</f>
        <v>37.299999237060547</v>
      </c>
      <c r="E162" s="32">
        <f>VLOOKUP($C162,PO!$B$2:$CJ$295,16,FALSE)</f>
        <v>65.5</v>
      </c>
      <c r="F162" s="35">
        <f>VLOOKUP($C162,PO!$B$2:$CJ$295,66,FALSE)</f>
        <v>1.765309065580368</v>
      </c>
      <c r="G162" s="31">
        <f>VLOOKUP($C162,PO!$B$2:$CJ$295,67,FALSE)</f>
        <v>19188.916015625</v>
      </c>
      <c r="H162" s="35">
        <f>VLOOKUP($C162,PO!$B$2:$CJ$295,71,FALSE)</f>
        <v>0.14851485192775726</v>
      </c>
      <c r="I162" s="50">
        <f>_xlfn.XLOOKUP($C162,PO!$B$3:$B$295,PO!CH$3:CH$295)</f>
        <v>1.8970190286636353</v>
      </c>
      <c r="J162" s="22">
        <f>VLOOKUP($C162,PO!$B$2:$CJ$295,87,FALSE)</f>
        <v>389</v>
      </c>
      <c r="K162" s="72">
        <f>1-VLOOKUP(C162,PO!$B$3:$II$295,242,FALSE)/SUM($D$5:$J$5)</f>
        <v>0.16038361535141443</v>
      </c>
      <c r="L162" s="22">
        <f>VLOOKUP($C162,PO!$B$2:$CJ$295,48,FALSE)</f>
        <v>8093.9947780678849</v>
      </c>
      <c r="M162" s="40"/>
      <c r="N162" s="22"/>
      <c r="O162" s="22"/>
      <c r="P162" s="22">
        <f>VLOOKUP($C162,PO!$B$2:$CJ$295,65,FALSE)</f>
        <v>430</v>
      </c>
      <c r="Q162" s="22">
        <f>VLOOKUP($C162,PO!$B$2:$CJ$295,26,FALSE)</f>
        <v>502</v>
      </c>
      <c r="R162" s="23"/>
    </row>
    <row r="163" spans="1:18" hidden="1" x14ac:dyDescent="0.2">
      <c r="A163" s="17">
        <v>153</v>
      </c>
      <c r="B163" s="27" t="str">
        <f t="shared" si="4"/>
        <v>**</v>
      </c>
      <c r="C163" t="str">
        <f>VLOOKUP(A163,PO!$IJ$3:$IL$295,3,FALSE)</f>
        <v>Pomarkku</v>
      </c>
      <c r="D163" s="32">
        <f>VLOOKUP($C163,PO!$B$2:$CJ$295,9,FALSE)</f>
        <v>48.700000762939453</v>
      </c>
      <c r="E163" s="32">
        <f>VLOOKUP($C163,PO!$B$2:$CJ$295,16,FALSE)</f>
        <v>61.400000000000006</v>
      </c>
      <c r="F163" s="35">
        <f>VLOOKUP($C163,PO!$B$2:$CJ$295,66,FALSE)</f>
        <v>-2.5976019859313966</v>
      </c>
      <c r="G163" s="31">
        <f>VLOOKUP($C163,PO!$B$2:$CJ$295,67,FALSE)</f>
        <v>20384.345703125</v>
      </c>
      <c r="H163" s="35">
        <f>VLOOKUP($C163,PO!$B$2:$CJ$295,71,FALSE)</f>
        <v>9.5739588141441345E-2</v>
      </c>
      <c r="I163" s="50">
        <f>_xlfn.XLOOKUP($C163,PO!$B$3:$B$295,PO!CH$3:CH$295)</f>
        <v>1.5463917255401611</v>
      </c>
      <c r="J163" s="22">
        <f>VLOOKUP($C163,PO!$B$2:$CJ$295,87,FALSE)</f>
        <v>207</v>
      </c>
      <c r="K163" s="72">
        <f>1-VLOOKUP(C163,PO!$B$3:$II$295,242,FALSE)/SUM($D$5:$J$5)</f>
        <v>0.15509033972891051</v>
      </c>
      <c r="L163" s="22">
        <f>VLOOKUP($C163,PO!$B$2:$CJ$295,48,FALSE)</f>
        <v>9602.8708133971286</v>
      </c>
      <c r="M163" s="40"/>
      <c r="N163" s="22"/>
      <c r="O163" s="22"/>
      <c r="P163" s="22">
        <f>VLOOKUP($C163,PO!$B$2:$CJ$295,65,FALSE)</f>
        <v>103.5</v>
      </c>
      <c r="Q163" s="22">
        <f>VLOOKUP($C163,PO!$B$2:$CJ$295,26,FALSE)</f>
        <v>457</v>
      </c>
      <c r="R163" s="23"/>
    </row>
    <row r="164" spans="1:18" hidden="1" x14ac:dyDescent="0.2">
      <c r="A164" s="17">
        <v>154</v>
      </c>
      <c r="B164" s="27" t="str">
        <f t="shared" si="4"/>
        <v>**</v>
      </c>
      <c r="C164" t="str">
        <f>VLOOKUP(A164,PO!$IJ$3:$IL$295,3,FALSE)</f>
        <v>Tervola</v>
      </c>
      <c r="D164" s="32">
        <f>VLOOKUP($C164,PO!$B$2:$CJ$295,9,FALSE)</f>
        <v>47.5</v>
      </c>
      <c r="E164" s="32">
        <f>VLOOKUP($C164,PO!$B$2:$CJ$295,16,FALSE)</f>
        <v>40.900000000000006</v>
      </c>
      <c r="F164" s="35">
        <f>VLOOKUP($C164,PO!$B$2:$CJ$295,66,FALSE)</f>
        <v>-2.6753814697265623</v>
      </c>
      <c r="G164" s="31">
        <f>VLOOKUP($C164,PO!$B$2:$CJ$295,67,FALSE)</f>
        <v>21625.83984375</v>
      </c>
      <c r="H164" s="35">
        <f>VLOOKUP($C164,PO!$B$2:$CJ$295,71,FALSE)</f>
        <v>0.33322227001190186</v>
      </c>
      <c r="I164" s="50">
        <f>_xlfn.XLOOKUP($C164,PO!$B$3:$B$295,PO!CH$3:CH$295)</f>
        <v>1.8656716346740723</v>
      </c>
      <c r="J164" s="22">
        <f>VLOOKUP($C164,PO!$B$2:$CJ$295,87,FALSE)</f>
        <v>281</v>
      </c>
      <c r="K164" s="72">
        <f>1-VLOOKUP(C164,PO!$B$3:$II$295,242,FALSE)/SUM($D$5:$J$5)</f>
        <v>0.14987551308167069</v>
      </c>
      <c r="L164" s="22">
        <f>VLOOKUP($C164,PO!$B$2:$CJ$295,48,FALSE)</f>
        <v>11761.4</v>
      </c>
      <c r="M164" s="40"/>
      <c r="N164" s="22"/>
      <c r="O164" s="22"/>
      <c r="P164" s="22">
        <f>VLOOKUP($C164,PO!$B$2:$CJ$295,65,FALSE)</f>
        <v>79.75</v>
      </c>
      <c r="Q164" s="22">
        <f>VLOOKUP($C164,PO!$B$2:$CJ$295,26,FALSE)</f>
        <v>712</v>
      </c>
      <c r="R164" s="23"/>
    </row>
    <row r="165" spans="1:18" hidden="1" x14ac:dyDescent="0.2">
      <c r="A165" s="17">
        <v>155</v>
      </c>
      <c r="B165" s="27" t="str">
        <f t="shared" si="4"/>
        <v>**</v>
      </c>
      <c r="C165" t="str">
        <f>VLOOKUP(A165,PO!$IJ$3:$IL$295,3,FALSE)</f>
        <v>Lieksa</v>
      </c>
      <c r="D165" s="32">
        <f>VLOOKUP($C165,PO!$B$2:$CJ$295,9,FALSE)</f>
        <v>52.900001525878906</v>
      </c>
      <c r="E165" s="32">
        <f>VLOOKUP($C165,PO!$B$2:$CJ$295,16,FALSE)</f>
        <v>69.8</v>
      </c>
      <c r="F165" s="35">
        <f>VLOOKUP($C165,PO!$B$2:$CJ$295,66,FALSE)</f>
        <v>-1.8199276328086853</v>
      </c>
      <c r="G165" s="31">
        <f>VLOOKUP($C165,PO!$B$2:$CJ$295,67,FALSE)</f>
        <v>20972.1875</v>
      </c>
      <c r="H165" s="35">
        <f>VLOOKUP($C165,PO!$B$2:$CJ$295,71,FALSE)</f>
        <v>9.187798947095871E-2</v>
      </c>
      <c r="I165" s="50">
        <f>_xlfn.XLOOKUP($C165,PO!$B$3:$B$295,PO!CH$3:CH$295)</f>
        <v>2.5677602291107178</v>
      </c>
      <c r="J165" s="22">
        <f>VLOOKUP($C165,PO!$B$2:$CJ$295,87,FALSE)</f>
        <v>774</v>
      </c>
      <c r="K165" s="72">
        <f>1-VLOOKUP(C165,PO!$B$3:$II$295,242,FALSE)/SUM($D$5:$J$5)</f>
        <v>0.14255835149054974</v>
      </c>
      <c r="L165" s="22">
        <f>VLOOKUP($C165,PO!$B$2:$CJ$295,48,FALSE)</f>
        <v>10304.798962386511</v>
      </c>
      <c r="M165" s="40"/>
      <c r="N165" s="22"/>
      <c r="O165" s="22"/>
      <c r="P165" s="22">
        <f>VLOOKUP($C165,PO!$B$2:$CJ$295,65,FALSE)</f>
        <v>133.16667175292969</v>
      </c>
      <c r="Q165" s="22">
        <f>VLOOKUP($C165,PO!$B$2:$CJ$295,26,FALSE)</f>
        <v>642</v>
      </c>
      <c r="R165" s="23"/>
    </row>
    <row r="166" spans="1:18" hidden="1" x14ac:dyDescent="0.2">
      <c r="A166" s="17">
        <v>156</v>
      </c>
      <c r="B166" s="27" t="str">
        <f t="shared" si="4"/>
        <v>**</v>
      </c>
      <c r="C166" t="str">
        <f>VLOOKUP(A166,PO!$IJ$3:$IL$295,3,FALSE)</f>
        <v>Pielavesi</v>
      </c>
      <c r="D166" s="32">
        <f>VLOOKUP($C166,PO!$B$2:$CJ$295,9,FALSE)</f>
        <v>51</v>
      </c>
      <c r="E166" s="32">
        <f>VLOOKUP($C166,PO!$B$2:$CJ$295,16,FALSE)</f>
        <v>41.900000000000006</v>
      </c>
      <c r="F166" s="35">
        <f>VLOOKUP($C166,PO!$B$2:$CJ$295,66,FALSE)</f>
        <v>-0.20070010423660278</v>
      </c>
      <c r="G166" s="31">
        <f>VLOOKUP($C166,PO!$B$2:$CJ$295,67,FALSE)</f>
        <v>18886.177734375</v>
      </c>
      <c r="H166" s="35">
        <f>VLOOKUP($C166,PO!$B$2:$CJ$295,71,FALSE)</f>
        <v>0.18219085037708282</v>
      </c>
      <c r="I166" s="50">
        <f>_xlfn.XLOOKUP($C166,PO!$B$3:$B$295,PO!CH$3:CH$295)</f>
        <v>2.2935779094696045</v>
      </c>
      <c r="J166" s="22">
        <f>VLOOKUP($C166,PO!$B$2:$CJ$295,87,FALSE)</f>
        <v>469</v>
      </c>
      <c r="K166" s="72">
        <f>1-VLOOKUP(C166,PO!$B$3:$II$295,242,FALSE)/SUM($D$5:$J$5)</f>
        <v>0.14176972829812917</v>
      </c>
      <c r="L166" s="22">
        <f>VLOOKUP($C166,PO!$B$2:$CJ$295,48,FALSE)</f>
        <v>10288.568257491675</v>
      </c>
      <c r="M166" s="40"/>
      <c r="N166" s="22"/>
      <c r="O166" s="22"/>
      <c r="P166" s="22">
        <f>VLOOKUP($C166,PO!$B$2:$CJ$295,65,FALSE)</f>
        <v>168</v>
      </c>
      <c r="Q166" s="22">
        <f>VLOOKUP($C166,PO!$B$2:$CJ$295,26,FALSE)</f>
        <v>1032</v>
      </c>
      <c r="R166" s="23"/>
    </row>
    <row r="167" spans="1:18" hidden="1" x14ac:dyDescent="0.2">
      <c r="A167" s="17">
        <v>157</v>
      </c>
      <c r="B167" s="27" t="str">
        <f t="shared" si="4"/>
        <v>**</v>
      </c>
      <c r="C167" t="str">
        <f>VLOOKUP(A167,PO!$IJ$3:$IL$295,3,FALSE)</f>
        <v>Pukkila</v>
      </c>
      <c r="D167" s="32">
        <f>VLOOKUP($C167,PO!$B$2:$CJ$295,9,FALSE)</f>
        <v>45.200000762939453</v>
      </c>
      <c r="E167" s="32">
        <f>VLOOKUP($C167,PO!$B$2:$CJ$295,16,FALSE)</f>
        <v>39.900000000000006</v>
      </c>
      <c r="F167" s="35">
        <f>VLOOKUP($C167,PO!$B$2:$CJ$295,66,FALSE)</f>
        <v>-3.2207272887229919</v>
      </c>
      <c r="G167" s="31">
        <f>VLOOKUP($C167,PO!$B$2:$CJ$295,67,FALSE)</f>
        <v>23526.880859375</v>
      </c>
      <c r="H167" s="35">
        <f>VLOOKUP($C167,PO!$B$2:$CJ$295,71,FALSE)</f>
        <v>0.91397851705551147</v>
      </c>
      <c r="I167" s="50">
        <f>_xlfn.XLOOKUP($C167,PO!$B$3:$B$295,PO!CH$3:CH$295)</f>
        <v>0</v>
      </c>
      <c r="J167" s="22">
        <f>VLOOKUP($C167,PO!$B$2:$CJ$295,87,FALSE)</f>
        <v>129</v>
      </c>
      <c r="K167" s="72">
        <f>1-VLOOKUP(C167,PO!$B$3:$II$295,242,FALSE)/SUM($D$5:$J$5)</f>
        <v>0.13890002341229879</v>
      </c>
      <c r="L167" s="22">
        <f>VLOOKUP($C167,PO!$B$2:$CJ$295,48,FALSE)</f>
        <v>9709.7791798107264</v>
      </c>
      <c r="M167" s="40"/>
      <c r="N167" s="22"/>
      <c r="O167" s="22"/>
      <c r="P167" s="22">
        <f>VLOOKUP($C167,PO!$B$2:$CJ$295,65,FALSE)</f>
        <v>147</v>
      </c>
      <c r="Q167" s="22">
        <f>VLOOKUP($C167,PO!$B$2:$CJ$295,26,FALSE)</f>
        <v>825</v>
      </c>
      <c r="R167" s="23"/>
    </row>
    <row r="168" spans="1:18" hidden="1" x14ac:dyDescent="0.2">
      <c r="A168" s="17">
        <v>158</v>
      </c>
      <c r="B168" s="27" t="str">
        <f t="shared" si="4"/>
        <v>**</v>
      </c>
      <c r="C168" t="str">
        <f>VLOOKUP(A168,PO!$IJ$3:$IL$295,3,FALSE)</f>
        <v>Liminka</v>
      </c>
      <c r="D168" s="32">
        <f>VLOOKUP($C168,PO!$B$2:$CJ$295,9,FALSE)</f>
        <v>32.400001525878906</v>
      </c>
      <c r="E168" s="32">
        <f>VLOOKUP($C168,PO!$B$2:$CJ$295,16,FALSE)</f>
        <v>80.100000000000009</v>
      </c>
      <c r="F168" s="35">
        <f>VLOOKUP($C168,PO!$B$2:$CJ$295,66,FALSE)</f>
        <v>2.1861910820007324</v>
      </c>
      <c r="G168" s="31">
        <f>VLOOKUP($C168,PO!$B$2:$CJ$295,67,FALSE)</f>
        <v>20495.33203125</v>
      </c>
      <c r="H168" s="35">
        <f>VLOOKUP($C168,PO!$B$2:$CJ$295,71,FALSE)</f>
        <v>0.10793837904930115</v>
      </c>
      <c r="I168" s="50">
        <f>_xlfn.XLOOKUP($C168,PO!$B$3:$B$295,PO!CH$3:CH$295)</f>
        <v>1.1910433769226074</v>
      </c>
      <c r="J168" s="22">
        <f>VLOOKUP($C168,PO!$B$2:$CJ$295,87,FALSE)</f>
        <v>2207</v>
      </c>
      <c r="K168" s="72">
        <f>1-VLOOKUP(C168,PO!$B$3:$II$295,242,FALSE)/SUM($D$5:$J$5)</f>
        <v>0.13385571545977182</v>
      </c>
      <c r="L168" s="22">
        <f>VLOOKUP($C168,PO!$B$2:$CJ$295,48,FALSE)</f>
        <v>6638.4701912260971</v>
      </c>
      <c r="M168" s="40"/>
      <c r="N168" s="22"/>
      <c r="O168" s="22"/>
      <c r="P168" s="22">
        <f>VLOOKUP($C168,PO!$B$2:$CJ$295,65,FALSE)</f>
        <v>744.33331298828125</v>
      </c>
      <c r="Q168" s="22">
        <f>VLOOKUP($C168,PO!$B$2:$CJ$295,26,FALSE)</f>
        <v>379</v>
      </c>
      <c r="R168" s="23"/>
    </row>
    <row r="169" spans="1:18" hidden="1" x14ac:dyDescent="0.2">
      <c r="A169" s="17">
        <v>159</v>
      </c>
      <c r="B169" s="27" t="str">
        <f t="shared" si="4"/>
        <v>**</v>
      </c>
      <c r="C169" t="str">
        <f>VLOOKUP(A169,PO!$IJ$3:$IL$295,3,FALSE)</f>
        <v>Humppila</v>
      </c>
      <c r="D169" s="32">
        <f>VLOOKUP($C169,PO!$B$2:$CJ$295,9,FALSE)</f>
        <v>47.700000762939453</v>
      </c>
      <c r="E169" s="32">
        <f>VLOOKUP($C169,PO!$B$2:$CJ$295,16,FALSE)</f>
        <v>61.2</v>
      </c>
      <c r="F169" s="35">
        <f>VLOOKUP($C169,PO!$B$2:$CJ$295,66,FALSE)</f>
        <v>-4.0046842217445375</v>
      </c>
      <c r="G169" s="31">
        <f>VLOOKUP($C169,PO!$B$2:$CJ$295,67,FALSE)</f>
        <v>21598.78515625</v>
      </c>
      <c r="H169" s="35">
        <f>VLOOKUP($C169,PO!$B$2:$CJ$295,71,FALSE)</f>
        <v>9.1575093567371368E-2</v>
      </c>
      <c r="I169" s="50">
        <f>_xlfn.XLOOKUP($C169,PO!$B$3:$B$295,PO!CH$3:CH$295)</f>
        <v>0.9523809552192688</v>
      </c>
      <c r="J169" s="22">
        <f>VLOOKUP($C169,PO!$B$2:$CJ$295,87,FALSE)</f>
        <v>220</v>
      </c>
      <c r="K169" s="72">
        <f>1-VLOOKUP(C169,PO!$B$3:$II$295,242,FALSE)/SUM($D$5:$J$5)</f>
        <v>0.12686081174187935</v>
      </c>
      <c r="L169" s="22">
        <f>VLOOKUP($C169,PO!$B$2:$CJ$295,48,FALSE)</f>
        <v>9259.0909090909099</v>
      </c>
      <c r="M169" s="40"/>
      <c r="N169" s="22"/>
      <c r="O169" s="22"/>
      <c r="P169" s="22">
        <f>VLOOKUP($C169,PO!$B$2:$CJ$295,65,FALSE)</f>
        <v>110</v>
      </c>
      <c r="Q169" s="22">
        <f>VLOOKUP($C169,PO!$B$2:$CJ$295,26,FALSE)</f>
        <v>671</v>
      </c>
      <c r="R169" s="23"/>
    </row>
    <row r="170" spans="1:18" hidden="1" x14ac:dyDescent="0.2">
      <c r="A170" s="17">
        <v>160</v>
      </c>
      <c r="B170" s="27" t="str">
        <f t="shared" si="4"/>
        <v>**</v>
      </c>
      <c r="C170" t="str">
        <f>VLOOKUP(A170,PO!$IJ$3:$IL$295,3,FALSE)</f>
        <v>Nurmes</v>
      </c>
      <c r="D170" s="32">
        <f>VLOOKUP($C170,PO!$B$2:$CJ$295,9,FALSE)</f>
        <v>51.099998474121094</v>
      </c>
      <c r="E170" s="32">
        <f>VLOOKUP($C170,PO!$B$2:$CJ$295,16,FALSE)</f>
        <v>61.1</v>
      </c>
      <c r="F170" s="35">
        <f>VLOOKUP($C170,PO!$B$2:$CJ$295,66,FALSE)</f>
        <v>-2.1595270395278932</v>
      </c>
      <c r="G170" s="31">
        <f>VLOOKUP($C170,PO!$B$2:$CJ$295,67,FALSE)</f>
        <v>20134.900390625</v>
      </c>
      <c r="H170" s="35">
        <f>VLOOKUP($C170,PO!$B$2:$CJ$295,71,FALSE)</f>
        <v>7.3283083736896515E-2</v>
      </c>
      <c r="I170" s="50">
        <f>_xlfn.XLOOKUP($C170,PO!$B$3:$B$295,PO!CH$3:CH$295)</f>
        <v>1.2693935632705688</v>
      </c>
      <c r="J170" s="22">
        <f>VLOOKUP($C170,PO!$B$2:$CJ$295,87,FALSE)</f>
        <v>779</v>
      </c>
      <c r="K170" s="72">
        <f>1-VLOOKUP(C170,PO!$B$3:$II$295,242,FALSE)/SUM($D$5:$J$5)</f>
        <v>0.12373641077734465</v>
      </c>
      <c r="L170" s="22">
        <f>VLOOKUP($C170,PO!$B$2:$CJ$295,48,FALSE)</f>
        <v>11972.584856396867</v>
      </c>
      <c r="M170" s="40"/>
      <c r="N170" s="22"/>
      <c r="O170" s="22"/>
      <c r="P170" s="22">
        <f>VLOOKUP($C170,PO!$B$2:$CJ$295,65,FALSE)</f>
        <v>277.66665649414063</v>
      </c>
      <c r="Q170" s="22">
        <f>VLOOKUP($C170,PO!$B$2:$CJ$295,26,FALSE)</f>
        <v>731</v>
      </c>
      <c r="R170" s="23"/>
    </row>
    <row r="171" spans="1:18" hidden="1" x14ac:dyDescent="0.2">
      <c r="A171" s="17">
        <v>161</v>
      </c>
      <c r="B171" s="27" t="str">
        <f t="shared" si="4"/>
        <v>**</v>
      </c>
      <c r="C171" t="str">
        <f>VLOOKUP(A171,PO!$IJ$3:$IL$295,3,FALSE)</f>
        <v>Kangasniemi</v>
      </c>
      <c r="D171" s="32">
        <f>VLOOKUP($C171,PO!$B$2:$CJ$295,9,FALSE)</f>
        <v>51.799999237060547</v>
      </c>
      <c r="E171" s="32">
        <f>VLOOKUP($C171,PO!$B$2:$CJ$295,16,FALSE)</f>
        <v>50.6</v>
      </c>
      <c r="F171" s="35">
        <f>VLOOKUP($C171,PO!$B$2:$CJ$295,66,FALSE)</f>
        <v>-0.97858482003211977</v>
      </c>
      <c r="G171" s="31">
        <f>VLOOKUP($C171,PO!$B$2:$CJ$295,67,FALSE)</f>
        <v>20361.076171875</v>
      </c>
      <c r="H171" s="35">
        <f>VLOOKUP($C171,PO!$B$2:$CJ$295,71,FALSE)</f>
        <v>0.13069455325603485</v>
      </c>
      <c r="I171" s="50">
        <f>_xlfn.XLOOKUP($C171,PO!$B$3:$B$295,PO!CH$3:CH$295)</f>
        <v>2.5510203838348389</v>
      </c>
      <c r="J171" s="22">
        <f>VLOOKUP($C171,PO!$B$2:$CJ$295,87,FALSE)</f>
        <v>432</v>
      </c>
      <c r="K171" s="72">
        <f>1-VLOOKUP(C171,PO!$B$3:$II$295,242,FALSE)/SUM($D$5:$J$5)</f>
        <v>0.12268347703698212</v>
      </c>
      <c r="L171" s="22">
        <f>VLOOKUP($C171,PO!$B$2:$CJ$295,48,FALSE)</f>
        <v>10672.853828306264</v>
      </c>
      <c r="M171" s="40"/>
      <c r="N171" s="22"/>
      <c r="O171" s="22"/>
      <c r="P171" s="22">
        <f>VLOOKUP($C171,PO!$B$2:$CJ$295,65,FALSE)</f>
        <v>78.5</v>
      </c>
      <c r="Q171" s="22">
        <f>VLOOKUP($C171,PO!$B$2:$CJ$295,26,FALSE)</f>
        <v>498</v>
      </c>
      <c r="R171" s="23"/>
    </row>
    <row r="172" spans="1:18" hidden="1" x14ac:dyDescent="0.2">
      <c r="A172" s="17">
        <v>162</v>
      </c>
      <c r="B172" s="27" t="str">
        <f t="shared" si="4"/>
        <v>**</v>
      </c>
      <c r="C172" t="str">
        <f>VLOOKUP(A172,PO!$IJ$3:$IL$295,3,FALSE)</f>
        <v>Veteli</v>
      </c>
      <c r="D172" s="32">
        <f>VLOOKUP($C172,PO!$B$2:$CJ$295,9,FALSE)</f>
        <v>47.299999237060547</v>
      </c>
      <c r="E172" s="32">
        <f>VLOOKUP($C172,PO!$B$2:$CJ$295,16,FALSE)</f>
        <v>55</v>
      </c>
      <c r="F172" s="35">
        <f>VLOOKUP($C172,PO!$B$2:$CJ$295,66,FALSE)</f>
        <v>1.8615982770919799</v>
      </c>
      <c r="G172" s="31">
        <f>VLOOKUP($C172,PO!$B$2:$CJ$295,67,FALSE)</f>
        <v>20595.984375</v>
      </c>
      <c r="H172" s="35">
        <f>VLOOKUP($C172,PO!$B$2:$CJ$295,71,FALSE)</f>
        <v>1.5735388994216919</v>
      </c>
      <c r="I172" s="50">
        <f>_xlfn.XLOOKUP($C172,PO!$B$3:$B$295,PO!CH$3:CH$295)</f>
        <v>3.1746032238006592</v>
      </c>
      <c r="J172" s="22">
        <f>VLOOKUP($C172,PO!$B$2:$CJ$295,87,FALSE)</f>
        <v>340</v>
      </c>
      <c r="K172" s="72">
        <f>1-VLOOKUP(C172,PO!$B$3:$II$295,242,FALSE)/SUM($D$5:$J$5)</f>
        <v>0.12071794611051723</v>
      </c>
      <c r="L172" s="22">
        <f>VLOOKUP($C172,PO!$B$2:$CJ$295,48,FALSE)</f>
        <v>10491.899852724595</v>
      </c>
      <c r="M172" s="40"/>
      <c r="N172" s="22"/>
      <c r="O172" s="22"/>
      <c r="P172" s="22">
        <f>VLOOKUP($C172,PO!$B$2:$CJ$295,65,FALSE)</f>
        <v>93.5</v>
      </c>
      <c r="Q172" s="22">
        <f>VLOOKUP($C172,PO!$B$2:$CJ$295,26,FALSE)</f>
        <v>656</v>
      </c>
      <c r="R172" s="23"/>
    </row>
    <row r="173" spans="1:18" hidden="1" x14ac:dyDescent="0.2">
      <c r="A173" s="17">
        <v>163</v>
      </c>
      <c r="B173" s="27" t="str">
        <f t="shared" si="4"/>
        <v>**</v>
      </c>
      <c r="C173" t="str">
        <f>VLOOKUP(A173,PO!$IJ$3:$IL$295,3,FALSE)</f>
        <v>Järvenpää</v>
      </c>
      <c r="D173" s="32">
        <f>VLOOKUP($C173,PO!$B$2:$CJ$295,9,FALSE)</f>
        <v>41</v>
      </c>
      <c r="E173" s="32">
        <f>VLOOKUP($C173,PO!$B$2:$CJ$295,16,FALSE)</f>
        <v>99.9</v>
      </c>
      <c r="F173" s="35">
        <f>VLOOKUP($C173,PO!$B$2:$CJ$295,66,FALSE)</f>
        <v>2.2705372333526612</v>
      </c>
      <c r="G173" s="31">
        <f>VLOOKUP($C173,PO!$B$2:$CJ$295,67,FALSE)</f>
        <v>27403.65625</v>
      </c>
      <c r="H173" s="35">
        <f>VLOOKUP($C173,PO!$B$2:$CJ$295,71,FALSE)</f>
        <v>1.0226259231567383</v>
      </c>
      <c r="I173" s="50">
        <f>_xlfn.XLOOKUP($C173,PO!$B$3:$B$295,PO!CH$3:CH$295)</f>
        <v>1.8295739889144897</v>
      </c>
      <c r="J173" s="22">
        <f>VLOOKUP($C173,PO!$B$2:$CJ$295,87,FALSE)</f>
        <v>4414</v>
      </c>
      <c r="K173" s="72">
        <f>1-VLOOKUP(C173,PO!$B$3:$II$295,242,FALSE)/SUM($D$5:$J$5)</f>
        <v>0.1099679876619406</v>
      </c>
      <c r="L173" s="22">
        <f>VLOOKUP($C173,PO!$B$2:$CJ$295,48,FALSE)</f>
        <v>10002.266802674827</v>
      </c>
      <c r="M173" s="40"/>
      <c r="N173" s="22"/>
      <c r="O173" s="22"/>
      <c r="P173" s="22">
        <f>VLOOKUP($C173,PO!$B$2:$CJ$295,65,FALSE)</f>
        <v>419.72726440429688</v>
      </c>
      <c r="Q173" s="22">
        <f>VLOOKUP($C173,PO!$B$2:$CJ$295,26,FALSE)</f>
        <v>605</v>
      </c>
      <c r="R173" s="23"/>
    </row>
    <row r="174" spans="1:18" hidden="1" x14ac:dyDescent="0.2">
      <c r="A174" s="17">
        <v>164</v>
      </c>
      <c r="B174" s="27" t="str">
        <f t="shared" si="4"/>
        <v>**</v>
      </c>
      <c r="C174" t="str">
        <f>VLOOKUP(A174,PO!$IJ$3:$IL$295,3,FALSE)</f>
        <v>Punkalaidun</v>
      </c>
      <c r="D174" s="32">
        <f>VLOOKUP($C174,PO!$B$2:$CJ$295,9,FALSE)</f>
        <v>50.700000762939453</v>
      </c>
      <c r="E174" s="32">
        <f>VLOOKUP($C174,PO!$B$2:$CJ$295,16,FALSE)</f>
        <v>41.2</v>
      </c>
      <c r="F174" s="35">
        <f>VLOOKUP($C174,PO!$B$2:$CJ$295,66,FALSE)</f>
        <v>-1.0852351486682892</v>
      </c>
      <c r="G174" s="31">
        <f>VLOOKUP($C174,PO!$B$2:$CJ$295,67,FALSE)</f>
        <v>20524.4375</v>
      </c>
      <c r="H174" s="35">
        <f>VLOOKUP($C174,PO!$B$2:$CJ$295,71,FALSE)</f>
        <v>0.10608203709125519</v>
      </c>
      <c r="I174" s="50">
        <f>_xlfn.XLOOKUP($C174,PO!$B$3:$B$295,PO!CH$3:CH$295)</f>
        <v>1.1320754289627075</v>
      </c>
      <c r="J174" s="22">
        <f>VLOOKUP($C174,PO!$B$2:$CJ$295,87,FALSE)</f>
        <v>288</v>
      </c>
      <c r="K174" s="72">
        <f>1-VLOOKUP(C174,PO!$B$3:$II$295,242,FALSE)/SUM($D$5:$J$5)</f>
        <v>0.10779269457459317</v>
      </c>
      <c r="L174" s="22">
        <f>VLOOKUP($C174,PO!$B$2:$CJ$295,48,FALSE)</f>
        <v>10927.437168141592</v>
      </c>
      <c r="M174" s="40"/>
      <c r="N174" s="22"/>
      <c r="O174" s="22"/>
      <c r="P174" s="22">
        <f>VLOOKUP($C174,PO!$B$2:$CJ$295,65,FALSE)</f>
        <v>101.66666412353516</v>
      </c>
      <c r="Q174" s="22">
        <f>VLOOKUP($C174,PO!$B$2:$CJ$295,26,FALSE)</f>
        <v>624</v>
      </c>
      <c r="R174" s="23"/>
    </row>
    <row r="175" spans="1:18" hidden="1" x14ac:dyDescent="0.2">
      <c r="A175" s="17">
        <v>165</v>
      </c>
      <c r="B175" s="27" t="str">
        <f t="shared" si="4"/>
        <v>**</v>
      </c>
      <c r="C175" t="str">
        <f>VLOOKUP(A175,PO!$IJ$3:$IL$295,3,FALSE)</f>
        <v>Kuhmo</v>
      </c>
      <c r="D175" s="32">
        <f>VLOOKUP($C175,PO!$B$2:$CJ$295,9,FALSE)</f>
        <v>52.400001525878906</v>
      </c>
      <c r="E175" s="32">
        <f>VLOOKUP($C175,PO!$B$2:$CJ$295,16,FALSE)</f>
        <v>64.100000000000009</v>
      </c>
      <c r="F175" s="35">
        <f>VLOOKUP($C175,PO!$B$2:$CJ$295,66,FALSE)</f>
        <v>-1.8896473586559295</v>
      </c>
      <c r="G175" s="31">
        <f>VLOOKUP($C175,PO!$B$2:$CJ$295,67,FALSE)</f>
        <v>20646.890625</v>
      </c>
      <c r="H175" s="35">
        <f>VLOOKUP($C175,PO!$B$2:$CJ$295,71,FALSE)</f>
        <v>7.3260076344013214E-2</v>
      </c>
      <c r="I175" s="50">
        <f>_xlfn.XLOOKUP($C175,PO!$B$3:$B$295,PO!CH$3:CH$295)</f>
        <v>1.7543859481811523</v>
      </c>
      <c r="J175" s="22">
        <f>VLOOKUP($C175,PO!$B$2:$CJ$295,87,FALSE)</f>
        <v>659</v>
      </c>
      <c r="K175" s="72">
        <f>1-VLOOKUP(C175,PO!$B$3:$II$295,242,FALSE)/SUM($D$5:$J$5)</f>
        <v>0.107206037361958</v>
      </c>
      <c r="L175" s="22">
        <f>VLOOKUP($C175,PO!$B$2:$CJ$295,48,FALSE)</f>
        <v>10238.759689922481</v>
      </c>
      <c r="M175" s="40"/>
      <c r="N175" s="22"/>
      <c r="O175" s="22"/>
      <c r="P175" s="22">
        <f>VLOOKUP($C175,PO!$B$2:$CJ$295,65,FALSE)</f>
        <v>166.25</v>
      </c>
      <c r="Q175" s="22">
        <f>VLOOKUP($C175,PO!$B$2:$CJ$295,26,FALSE)</f>
        <v>511</v>
      </c>
      <c r="R175" s="23"/>
    </row>
    <row r="176" spans="1:18" hidden="1" x14ac:dyDescent="0.2">
      <c r="A176" s="17">
        <v>166</v>
      </c>
      <c r="B176" s="27" t="str">
        <f t="shared" si="4"/>
        <v>**</v>
      </c>
      <c r="C176" t="str">
        <f>VLOOKUP(A176,PO!$IJ$3:$IL$295,3,FALSE)</f>
        <v>Mäntyharju</v>
      </c>
      <c r="D176" s="32">
        <f>VLOOKUP($C176,PO!$B$2:$CJ$295,9,FALSE)</f>
        <v>51.900001525878906</v>
      </c>
      <c r="E176" s="32">
        <f>VLOOKUP($C176,PO!$B$2:$CJ$295,16,FALSE)</f>
        <v>63.400000000000006</v>
      </c>
      <c r="F176" s="35">
        <f>VLOOKUP($C176,PO!$B$2:$CJ$295,66,FALSE)</f>
        <v>-2.5109269857406615</v>
      </c>
      <c r="G176" s="31">
        <f>VLOOKUP($C176,PO!$B$2:$CJ$295,67,FALSE)</f>
        <v>21685.095703125</v>
      </c>
      <c r="H176" s="35">
        <f>VLOOKUP($C176,PO!$B$2:$CJ$295,71,FALSE)</f>
        <v>0.20721809566020966</v>
      </c>
      <c r="I176" s="50">
        <f>_xlfn.XLOOKUP($C176,PO!$B$3:$B$295,PO!CH$3:CH$295)</f>
        <v>1.4150943756103516</v>
      </c>
      <c r="J176" s="22">
        <f>VLOOKUP($C176,PO!$B$2:$CJ$295,87,FALSE)</f>
        <v>460</v>
      </c>
      <c r="K176" s="72">
        <f>1-VLOOKUP(C176,PO!$B$3:$II$295,242,FALSE)/SUM($D$5:$J$5)</f>
        <v>0.10690449253272283</v>
      </c>
      <c r="L176" s="22">
        <f>VLOOKUP($C176,PO!$B$2:$CJ$295,48,FALSE)</f>
        <v>10997.844827586207</v>
      </c>
      <c r="M176" s="40"/>
      <c r="N176" s="22"/>
      <c r="O176" s="22"/>
      <c r="P176" s="22">
        <f>VLOOKUP($C176,PO!$B$2:$CJ$295,65,FALSE)</f>
        <v>171.66667175292969</v>
      </c>
      <c r="Q176" s="22">
        <f>VLOOKUP($C176,PO!$B$2:$CJ$295,26,FALSE)</f>
        <v>908</v>
      </c>
      <c r="R176" s="23"/>
    </row>
    <row r="177" spans="1:18" hidden="1" x14ac:dyDescent="0.2">
      <c r="A177" s="17">
        <v>167</v>
      </c>
      <c r="B177" s="27" t="str">
        <f t="shared" si="4"/>
        <v>**</v>
      </c>
      <c r="C177" t="str">
        <f>VLOOKUP(A177,PO!$IJ$3:$IL$295,3,FALSE)</f>
        <v>Tyrnävä</v>
      </c>
      <c r="D177" s="32">
        <f>VLOOKUP($C177,PO!$B$2:$CJ$295,9,FALSE)</f>
        <v>34.599998474121094</v>
      </c>
      <c r="E177" s="32">
        <f>VLOOKUP($C177,PO!$B$2:$CJ$295,16,FALSE)</f>
        <v>71.900000000000006</v>
      </c>
      <c r="F177" s="35">
        <f>VLOOKUP($C177,PO!$B$2:$CJ$295,66,FALSE)</f>
        <v>2.4031232237815856</v>
      </c>
      <c r="G177" s="31">
        <f>VLOOKUP($C177,PO!$B$2:$CJ$295,67,FALSE)</f>
        <v>19020.607421875</v>
      </c>
      <c r="H177" s="35">
        <f>VLOOKUP($C177,PO!$B$2:$CJ$295,71,FALSE)</f>
        <v>0.22600571811199188</v>
      </c>
      <c r="I177" s="50">
        <f>_xlfn.XLOOKUP($C177,PO!$B$3:$B$295,PO!CH$3:CH$295)</f>
        <v>1.9490255117416382</v>
      </c>
      <c r="J177" s="22">
        <f>VLOOKUP($C177,PO!$B$2:$CJ$295,87,FALSE)</f>
        <v>1391</v>
      </c>
      <c r="K177" s="72">
        <f>1-VLOOKUP(C177,PO!$B$3:$II$295,242,FALSE)/SUM($D$5:$J$5)</f>
        <v>0.1062075067005861</v>
      </c>
      <c r="L177" s="22">
        <f>VLOOKUP($C177,PO!$B$2:$CJ$295,48,FALSE)</f>
        <v>7383.0168398423502</v>
      </c>
      <c r="M177" s="40"/>
      <c r="N177" s="22"/>
      <c r="O177" s="22"/>
      <c r="P177" s="22">
        <f>VLOOKUP($C177,PO!$B$2:$CJ$295,65,FALSE)</f>
        <v>368.5</v>
      </c>
      <c r="Q177" s="22">
        <f>VLOOKUP($C177,PO!$B$2:$CJ$295,26,FALSE)</f>
        <v>398</v>
      </c>
      <c r="R177" s="23"/>
    </row>
    <row r="178" spans="1:18" hidden="1" x14ac:dyDescent="0.2">
      <c r="A178" s="17">
        <v>168</v>
      </c>
      <c r="B178" s="27" t="str">
        <f t="shared" si="4"/>
        <v>**</v>
      </c>
      <c r="C178" t="str">
        <f>VLOOKUP(A178,PO!$IJ$3:$IL$295,3,FALSE)</f>
        <v>Joutsa</v>
      </c>
      <c r="D178" s="32">
        <f>VLOOKUP($C178,PO!$B$2:$CJ$295,9,FALSE)</f>
        <v>53.299999237060547</v>
      </c>
      <c r="E178" s="32">
        <f>VLOOKUP($C178,PO!$B$2:$CJ$295,16,FALSE)</f>
        <v>59.5</v>
      </c>
      <c r="F178" s="35">
        <f>VLOOKUP($C178,PO!$B$2:$CJ$295,66,FALSE)</f>
        <v>-1.0445142209529876</v>
      </c>
      <c r="G178" s="31">
        <f>VLOOKUP($C178,PO!$B$2:$CJ$295,67,FALSE)</f>
        <v>20678.435546875</v>
      </c>
      <c r="H178" s="35">
        <f>VLOOKUP($C178,PO!$B$2:$CJ$295,71,FALSE)</f>
        <v>0.20562028884887695</v>
      </c>
      <c r="I178" s="50">
        <f>_xlfn.XLOOKUP($C178,PO!$B$3:$B$295,PO!CH$3:CH$295)</f>
        <v>2.4691357612609863</v>
      </c>
      <c r="J178" s="22">
        <f>VLOOKUP($C178,PO!$B$2:$CJ$295,87,FALSE)</f>
        <v>341</v>
      </c>
      <c r="K178" s="72">
        <f>1-VLOOKUP(C178,PO!$B$3:$II$295,242,FALSE)/SUM($D$5:$J$5)</f>
        <v>9.8985274365091303E-2</v>
      </c>
      <c r="L178" s="22">
        <f>VLOOKUP($C178,PO!$B$2:$CJ$295,48,FALSE)</f>
        <v>11114.114114114114</v>
      </c>
      <c r="M178" s="40"/>
      <c r="N178" s="22"/>
      <c r="O178" s="22"/>
      <c r="P178" s="22">
        <f>VLOOKUP($C178,PO!$B$2:$CJ$295,65,FALSE)</f>
        <v>116.66666412353516</v>
      </c>
      <c r="Q178" s="22">
        <f>VLOOKUP($C178,PO!$B$2:$CJ$295,26,FALSE)</f>
        <v>611</v>
      </c>
      <c r="R178" s="23"/>
    </row>
    <row r="179" spans="1:18" hidden="1" x14ac:dyDescent="0.2">
      <c r="A179" s="17">
        <v>169</v>
      </c>
      <c r="B179" s="27" t="str">
        <f t="shared" si="4"/>
        <v>**</v>
      </c>
      <c r="C179" t="str">
        <f>VLOOKUP(A179,PO!$IJ$3:$IL$295,3,FALSE)</f>
        <v>Luumäki</v>
      </c>
      <c r="D179" s="32">
        <f>VLOOKUP($C179,PO!$B$2:$CJ$295,9,FALSE)</f>
        <v>50.900001525878906</v>
      </c>
      <c r="E179" s="32">
        <f>VLOOKUP($C179,PO!$B$2:$CJ$295,16,FALSE)</f>
        <v>62.400000000000006</v>
      </c>
      <c r="F179" s="35">
        <f>VLOOKUP($C179,PO!$B$2:$CJ$295,66,FALSE)</f>
        <v>-2.939035487174988</v>
      </c>
      <c r="G179" s="31">
        <f>VLOOKUP($C179,PO!$B$2:$CJ$295,67,FALSE)</f>
        <v>21862.904296875</v>
      </c>
      <c r="H179" s="35">
        <f>VLOOKUP($C179,PO!$B$2:$CJ$295,71,FALSE)</f>
        <v>0.32355478405952454</v>
      </c>
      <c r="I179" s="50">
        <f>_xlfn.XLOOKUP($C179,PO!$B$3:$B$295,PO!CH$3:CH$295)</f>
        <v>1.5060241222381592</v>
      </c>
      <c r="J179" s="22">
        <f>VLOOKUP($C179,PO!$B$2:$CJ$295,87,FALSE)</f>
        <v>397</v>
      </c>
      <c r="K179" s="72">
        <f>1-VLOOKUP(C179,PO!$B$3:$II$295,242,FALSE)/SUM($D$5:$J$5)</f>
        <v>9.5227940845398762E-2</v>
      </c>
      <c r="L179" s="22">
        <f>VLOOKUP($C179,PO!$B$2:$CJ$295,48,FALSE)</f>
        <v>12464.285714285714</v>
      </c>
      <c r="M179" s="40"/>
      <c r="N179" s="22"/>
      <c r="O179" s="22"/>
      <c r="P179" s="22">
        <f>VLOOKUP($C179,PO!$B$2:$CJ$295,65,FALSE)</f>
        <v>198.5</v>
      </c>
      <c r="Q179" s="22">
        <f>VLOOKUP($C179,PO!$B$2:$CJ$295,26,FALSE)</f>
        <v>555</v>
      </c>
      <c r="R179" s="23"/>
    </row>
    <row r="180" spans="1:18" hidden="1" x14ac:dyDescent="0.2">
      <c r="A180" s="17">
        <v>170</v>
      </c>
      <c r="B180" s="27" t="str">
        <f t="shared" si="4"/>
        <v>**</v>
      </c>
      <c r="C180" t="str">
        <f>VLOOKUP(A180,PO!$IJ$3:$IL$295,3,FALSE)</f>
        <v>Sauvo</v>
      </c>
      <c r="D180" s="32">
        <f>VLOOKUP($C180,PO!$B$2:$CJ$295,9,FALSE)</f>
        <v>46.700000762939453</v>
      </c>
      <c r="E180" s="32">
        <f>VLOOKUP($C180,PO!$B$2:$CJ$295,16,FALSE)</f>
        <v>42.6</v>
      </c>
      <c r="F180" s="35">
        <f>VLOOKUP($C180,PO!$B$2:$CJ$295,66,FALSE)</f>
        <v>-0.36273021101951597</v>
      </c>
      <c r="G180" s="31">
        <f>VLOOKUP($C180,PO!$B$2:$CJ$295,67,FALSE)</f>
        <v>23783.99609375</v>
      </c>
      <c r="H180" s="35">
        <f>VLOOKUP($C180,PO!$B$2:$CJ$295,71,FALSE)</f>
        <v>2.5127334594726563</v>
      </c>
      <c r="I180" s="50">
        <f>_xlfn.XLOOKUP($C180,PO!$B$3:$B$295,PO!CH$3:CH$295)</f>
        <v>2.0905923843383789</v>
      </c>
      <c r="J180" s="22">
        <f>VLOOKUP($C180,PO!$B$2:$CJ$295,87,FALSE)</f>
        <v>312</v>
      </c>
      <c r="K180" s="72">
        <f>1-VLOOKUP(C180,PO!$B$3:$II$295,242,FALSE)/SUM($D$5:$J$5)</f>
        <v>8.9989043977839134E-2</v>
      </c>
      <c r="L180" s="22">
        <f>VLOOKUP($C180,PO!$B$2:$CJ$295,48,FALSE)</f>
        <v>9921.6965742251232</v>
      </c>
      <c r="M180" s="40"/>
      <c r="N180" s="22"/>
      <c r="O180" s="22"/>
      <c r="P180" s="22">
        <f>VLOOKUP($C180,PO!$B$2:$CJ$295,65,FALSE)</f>
        <v>341</v>
      </c>
      <c r="Q180" s="22">
        <f>VLOOKUP($C180,PO!$B$2:$CJ$295,26,FALSE)</f>
        <v>547</v>
      </c>
      <c r="R180" s="23"/>
    </row>
    <row r="181" spans="1:18" hidden="1" x14ac:dyDescent="0.2">
      <c r="A181" s="17">
        <v>171</v>
      </c>
      <c r="B181" s="27" t="str">
        <f t="shared" si="4"/>
        <v>**</v>
      </c>
      <c r="C181" t="str">
        <f>VLOOKUP(A181,PO!$IJ$3:$IL$295,3,FALSE)</f>
        <v>Kinnula</v>
      </c>
      <c r="D181" s="32">
        <f>VLOOKUP($C181,PO!$B$2:$CJ$295,9,FALSE)</f>
        <v>47.599998474121094</v>
      </c>
      <c r="E181" s="32">
        <f>VLOOKUP($C181,PO!$B$2:$CJ$295,16,FALSE)</f>
        <v>51.900000000000006</v>
      </c>
      <c r="F181" s="35">
        <f>VLOOKUP($C181,PO!$B$2:$CJ$295,66,FALSE)</f>
        <v>-2.3166428923606874</v>
      </c>
      <c r="G181" s="31">
        <f>VLOOKUP($C181,PO!$B$2:$CJ$295,67,FALSE)</f>
        <v>17965.00390625</v>
      </c>
      <c r="H181" s="35">
        <f>VLOOKUP($C181,PO!$B$2:$CJ$295,71,FALSE)</f>
        <v>6.1728395521640778E-2</v>
      </c>
      <c r="I181" s="50">
        <f>_xlfn.XLOOKUP($C181,PO!$B$3:$B$295,PO!CH$3:CH$295)</f>
        <v>1.8867924213409424</v>
      </c>
      <c r="J181" s="22">
        <f>VLOOKUP($C181,PO!$B$2:$CJ$295,87,FALSE)</f>
        <v>173</v>
      </c>
      <c r="K181" s="72">
        <f>1-VLOOKUP(C181,PO!$B$3:$II$295,242,FALSE)/SUM($D$5:$J$5)</f>
        <v>8.9831377419781866E-2</v>
      </c>
      <c r="L181" s="22">
        <f>VLOOKUP($C181,PO!$B$2:$CJ$295,48,FALSE)</f>
        <v>8758.6206896551721</v>
      </c>
      <c r="M181" s="40"/>
      <c r="N181" s="22"/>
      <c r="O181" s="22"/>
      <c r="P181" s="22">
        <f>VLOOKUP($C181,PO!$B$2:$CJ$295,65,FALSE)</f>
        <v>97.5</v>
      </c>
      <c r="Q181" s="22">
        <f>VLOOKUP($C181,PO!$B$2:$CJ$295,26,FALSE)</f>
        <v>571</v>
      </c>
      <c r="R181" s="23"/>
    </row>
    <row r="182" spans="1:18" hidden="1" x14ac:dyDescent="0.2">
      <c r="A182" s="17">
        <v>172</v>
      </c>
      <c r="B182" s="27" t="str">
        <f t="shared" si="4"/>
        <v>**</v>
      </c>
      <c r="C182" t="str">
        <f>VLOOKUP(A182,PO!$IJ$3:$IL$295,3,FALSE)</f>
        <v>Kouvola</v>
      </c>
      <c r="D182" s="32">
        <f>VLOOKUP($C182,PO!$B$2:$CJ$295,9,FALSE)</f>
        <v>47.099998474121094</v>
      </c>
      <c r="E182" s="32">
        <f>VLOOKUP($C182,PO!$B$2:$CJ$295,16,FALSE)</f>
        <v>85.9</v>
      </c>
      <c r="F182" s="35">
        <f>VLOOKUP($C182,PO!$B$2:$CJ$295,66,FALSE)</f>
        <v>-2.1086377620697023</v>
      </c>
      <c r="G182" s="31">
        <f>VLOOKUP($C182,PO!$B$2:$CJ$295,67,FALSE)</f>
        <v>23988.486328125</v>
      </c>
      <c r="H182" s="35">
        <f>VLOOKUP($C182,PO!$B$2:$CJ$295,71,FALSE)</f>
        <v>0.34708267450332642</v>
      </c>
      <c r="I182" s="50">
        <f>_xlfn.XLOOKUP($C182,PO!$B$3:$B$295,PO!CH$3:CH$295)</f>
        <v>2.8489575386047363</v>
      </c>
      <c r="J182" s="22">
        <f>VLOOKUP($C182,PO!$B$2:$CJ$295,87,FALSE)</f>
        <v>7298</v>
      </c>
      <c r="K182" s="72">
        <f>1-VLOOKUP(C182,PO!$B$3:$II$295,242,FALSE)/SUM($D$5:$J$5)</f>
        <v>8.2442110499883148E-2</v>
      </c>
      <c r="L182" s="22">
        <f>VLOOKUP($C182,PO!$B$2:$CJ$295,48,FALSE)</f>
        <v>9761.5252686308486</v>
      </c>
      <c r="M182" s="40"/>
      <c r="N182" s="22"/>
      <c r="O182" s="22"/>
      <c r="P182" s="22">
        <f>VLOOKUP($C182,PO!$B$2:$CJ$295,65,FALSE)</f>
        <v>217.64706420898438</v>
      </c>
      <c r="Q182" s="22">
        <f>VLOOKUP($C182,PO!$B$2:$CJ$295,26,FALSE)</f>
        <v>433</v>
      </c>
      <c r="R182" s="23"/>
    </row>
    <row r="183" spans="1:18" hidden="1" x14ac:dyDescent="0.2">
      <c r="A183" s="17">
        <v>173</v>
      </c>
      <c r="B183" s="27" t="str">
        <f t="shared" si="4"/>
        <v>**</v>
      </c>
      <c r="C183" t="str">
        <f>VLOOKUP(A183,PO!$IJ$3:$IL$295,3,FALSE)</f>
        <v>Taivassalo</v>
      </c>
      <c r="D183" s="32">
        <f>VLOOKUP($C183,PO!$B$2:$CJ$295,9,FALSE)</f>
        <v>50.799999237060547</v>
      </c>
      <c r="E183" s="32">
        <f>VLOOKUP($C183,PO!$B$2:$CJ$295,16,FALSE)</f>
        <v>38.1</v>
      </c>
      <c r="F183" s="35">
        <f>VLOOKUP($C183,PO!$B$2:$CJ$295,66,FALSE)</f>
        <v>1.303418755531311</v>
      </c>
      <c r="G183" s="31">
        <f>VLOOKUP($C183,PO!$B$2:$CJ$295,67,FALSE)</f>
        <v>24018.1640625</v>
      </c>
      <c r="H183" s="35">
        <f>VLOOKUP($C183,PO!$B$2:$CJ$295,71,FALSE)</f>
        <v>0.79316657781600952</v>
      </c>
      <c r="I183" s="50">
        <f>_xlfn.XLOOKUP($C183,PO!$B$3:$B$295,PO!CH$3:CH$295)</f>
        <v>2.0979020595550537</v>
      </c>
      <c r="J183" s="22">
        <f>VLOOKUP($C183,PO!$B$2:$CJ$295,87,FALSE)</f>
        <v>152</v>
      </c>
      <c r="K183" s="72">
        <f>1-VLOOKUP(C183,PO!$B$3:$II$295,242,FALSE)/SUM($D$5:$J$5)</f>
        <v>7.9343520305377724E-2</v>
      </c>
      <c r="L183" s="22">
        <f>VLOOKUP($C183,PO!$B$2:$CJ$295,48,FALSE)</f>
        <v>12092.409240924093</v>
      </c>
      <c r="M183" s="40"/>
      <c r="N183" s="22"/>
      <c r="O183" s="22"/>
      <c r="P183" s="22">
        <f>VLOOKUP($C183,PO!$B$2:$CJ$295,65,FALSE)</f>
        <v>152</v>
      </c>
      <c r="Q183" s="22">
        <f>VLOOKUP($C183,PO!$B$2:$CJ$295,26,FALSE)</f>
        <v>776</v>
      </c>
      <c r="R183" s="23"/>
    </row>
    <row r="184" spans="1:18" hidden="1" x14ac:dyDescent="0.2">
      <c r="A184" s="17">
        <v>174</v>
      </c>
      <c r="B184" s="27" t="str">
        <f t="shared" si="4"/>
        <v>**</v>
      </c>
      <c r="C184" t="str">
        <f>VLOOKUP(A184,PO!$IJ$3:$IL$295,3,FALSE)</f>
        <v>Evijärvi</v>
      </c>
      <c r="D184" s="32">
        <f>VLOOKUP($C184,PO!$B$2:$CJ$295,9,FALSE)</f>
        <v>46.599998474121094</v>
      </c>
      <c r="E184" s="32">
        <f>VLOOKUP($C184,PO!$B$2:$CJ$295,16,FALSE)</f>
        <v>36.1</v>
      </c>
      <c r="F184" s="35">
        <f>VLOOKUP($C184,PO!$B$2:$CJ$295,66,FALSE)</f>
        <v>0.77473938465118408</v>
      </c>
      <c r="G184" s="31">
        <f>VLOOKUP($C184,PO!$B$2:$CJ$295,67,FALSE)</f>
        <v>20602.3046875</v>
      </c>
      <c r="H184" s="35">
        <f>VLOOKUP($C184,PO!$B$2:$CJ$295,71,FALSE)</f>
        <v>2.0206184387207031</v>
      </c>
      <c r="I184" s="50">
        <f>_xlfn.XLOOKUP($C184,PO!$B$3:$B$295,PO!CH$3:CH$295)</f>
        <v>2.0408163070678711</v>
      </c>
      <c r="J184" s="22">
        <f>VLOOKUP($C184,PO!$B$2:$CJ$295,87,FALSE)</f>
        <v>262</v>
      </c>
      <c r="K184" s="72">
        <f>1-VLOOKUP(C184,PO!$B$3:$II$295,242,FALSE)/SUM($D$5:$J$5)</f>
        <v>7.9335683205399632E-2</v>
      </c>
      <c r="L184" s="22">
        <f>VLOOKUP($C184,PO!$B$2:$CJ$295,48,FALSE)</f>
        <v>11001.862197392924</v>
      </c>
      <c r="M184" s="40"/>
      <c r="N184" s="22"/>
      <c r="O184" s="22"/>
      <c r="P184" s="22">
        <f>VLOOKUP($C184,PO!$B$2:$CJ$295,65,FALSE)</f>
        <v>98.666664123535156</v>
      </c>
      <c r="Q184" s="22">
        <f>VLOOKUP($C184,PO!$B$2:$CJ$295,26,FALSE)</f>
        <v>528</v>
      </c>
      <c r="R184" s="23"/>
    </row>
    <row r="185" spans="1:18" hidden="1" x14ac:dyDescent="0.2">
      <c r="A185" s="17">
        <v>175</v>
      </c>
      <c r="B185" s="27" t="str">
        <f t="shared" si="4"/>
        <v>**</v>
      </c>
      <c r="C185" t="str">
        <f>VLOOKUP(A185,PO!$IJ$3:$IL$295,3,FALSE)</f>
        <v>Kemijärvi</v>
      </c>
      <c r="D185" s="32">
        <f>VLOOKUP($C185,PO!$B$2:$CJ$295,9,FALSE)</f>
        <v>54</v>
      </c>
      <c r="E185" s="32">
        <f>VLOOKUP($C185,PO!$B$2:$CJ$295,16,FALSE)</f>
        <v>69.900000000000006</v>
      </c>
      <c r="F185" s="35">
        <f>VLOOKUP($C185,PO!$B$2:$CJ$295,66,FALSE)</f>
        <v>-2.2045383572578432</v>
      </c>
      <c r="G185" s="31">
        <f>VLOOKUP($C185,PO!$B$2:$CJ$295,67,FALSE)</f>
        <v>22513.318359375</v>
      </c>
      <c r="H185" s="35">
        <f>VLOOKUP($C185,PO!$B$2:$CJ$295,71,FALSE)</f>
        <v>4.1242782026529312E-2</v>
      </c>
      <c r="I185" s="50">
        <f>_xlfn.XLOOKUP($C185,PO!$B$3:$B$295,PO!CH$3:CH$295)</f>
        <v>0.45454546809196472</v>
      </c>
      <c r="J185" s="22">
        <f>VLOOKUP($C185,PO!$B$2:$CJ$295,87,FALSE)</f>
        <v>465</v>
      </c>
      <c r="K185" s="72">
        <f>1-VLOOKUP(C185,PO!$B$3:$II$295,242,FALSE)/SUM($D$5:$J$5)</f>
        <v>7.7623095229527261E-2</v>
      </c>
      <c r="L185" s="22">
        <f>VLOOKUP($C185,PO!$B$2:$CJ$295,48,FALSE)</f>
        <v>12054.545454545454</v>
      </c>
      <c r="M185" s="40"/>
      <c r="N185" s="22"/>
      <c r="O185" s="22"/>
      <c r="P185" s="22">
        <f>VLOOKUP($C185,PO!$B$2:$CJ$295,65,FALSE)</f>
        <v>155</v>
      </c>
      <c r="Q185" s="22">
        <f>VLOOKUP($C185,PO!$B$2:$CJ$295,26,FALSE)</f>
        <v>595</v>
      </c>
      <c r="R185" s="23"/>
    </row>
    <row r="186" spans="1:18" hidden="1" x14ac:dyDescent="0.2">
      <c r="A186" s="17">
        <v>176</v>
      </c>
      <c r="B186" s="27" t="str">
        <f t="shared" si="4"/>
        <v>**</v>
      </c>
      <c r="C186" t="str">
        <f>VLOOKUP(A186,PO!$IJ$3:$IL$295,3,FALSE)</f>
        <v>Siikalatva</v>
      </c>
      <c r="D186" s="32">
        <f>VLOOKUP($C186,PO!$B$2:$CJ$295,9,FALSE)</f>
        <v>48.299999237060547</v>
      </c>
      <c r="E186" s="32">
        <f>VLOOKUP($C186,PO!$B$2:$CJ$295,16,FALSE)</f>
        <v>47.2</v>
      </c>
      <c r="F186" s="35">
        <f>VLOOKUP($C186,PO!$B$2:$CJ$295,66,FALSE)</f>
        <v>-3.0148845434188845</v>
      </c>
      <c r="G186" s="31">
        <f>VLOOKUP($C186,PO!$B$2:$CJ$295,67,FALSE)</f>
        <v>19653.484375</v>
      </c>
      <c r="H186" s="35">
        <f>VLOOKUP($C186,PO!$B$2:$CJ$295,71,FALSE)</f>
        <v>7.6467216014862061E-2</v>
      </c>
      <c r="I186" s="50">
        <f>_xlfn.XLOOKUP($C186,PO!$B$3:$B$295,PO!CH$3:CH$295)</f>
        <v>2.8985507488250732</v>
      </c>
      <c r="J186" s="22">
        <f>VLOOKUP($C186,PO!$B$2:$CJ$295,87,FALSE)</f>
        <v>538</v>
      </c>
      <c r="K186" s="72">
        <f>1-VLOOKUP(C186,PO!$B$3:$II$295,242,FALSE)/SUM($D$5:$J$5)</f>
        <v>7.5185640165488121E-2</v>
      </c>
      <c r="L186" s="22">
        <f>VLOOKUP($C186,PO!$B$2:$CJ$295,48,FALSE)</f>
        <v>11570.075757575758</v>
      </c>
      <c r="M186" s="40"/>
      <c r="N186" s="22"/>
      <c r="O186" s="22"/>
      <c r="P186" s="22">
        <f>VLOOKUP($C186,PO!$B$2:$CJ$295,65,FALSE)</f>
        <v>90.333335876464844</v>
      </c>
      <c r="Q186" s="22">
        <f>VLOOKUP($C186,PO!$B$2:$CJ$295,26,FALSE)</f>
        <v>611</v>
      </c>
      <c r="R186" s="23"/>
    </row>
    <row r="187" spans="1:18" hidden="1" x14ac:dyDescent="0.2">
      <c r="A187" s="17">
        <v>177</v>
      </c>
      <c r="B187" s="27" t="str">
        <f t="shared" si="4"/>
        <v>**</v>
      </c>
      <c r="C187" t="str">
        <f>VLOOKUP(A187,PO!$IJ$3:$IL$295,3,FALSE)</f>
        <v>Perho</v>
      </c>
      <c r="D187" s="32">
        <f>VLOOKUP($C187,PO!$B$2:$CJ$295,9,FALSE)</f>
        <v>40.200000762939453</v>
      </c>
      <c r="E187" s="32">
        <f>VLOOKUP($C187,PO!$B$2:$CJ$295,16,FALSE)</f>
        <v>38.1</v>
      </c>
      <c r="F187" s="35">
        <f>VLOOKUP($C187,PO!$B$2:$CJ$295,66,FALSE)</f>
        <v>1.7567196011543273</v>
      </c>
      <c r="G187" s="31">
        <f>VLOOKUP($C187,PO!$B$2:$CJ$295,67,FALSE)</f>
        <v>17228.421875</v>
      </c>
      <c r="H187" s="35">
        <f>VLOOKUP($C187,PO!$B$2:$CJ$295,71,FALSE)</f>
        <v>0.43494018912315369</v>
      </c>
      <c r="I187" s="50">
        <f>_xlfn.XLOOKUP($C187,PO!$B$3:$B$295,PO!CH$3:CH$295)</f>
        <v>2.4943311214447021</v>
      </c>
      <c r="J187" s="22">
        <f>VLOOKUP($C187,PO!$B$2:$CJ$295,87,FALSE)</f>
        <v>462</v>
      </c>
      <c r="K187" s="72">
        <f>1-VLOOKUP(C187,PO!$B$3:$II$295,242,FALSE)/SUM($D$5:$J$5)</f>
        <v>7.1081000233545577E-2</v>
      </c>
      <c r="L187" s="22">
        <f>VLOOKUP($C187,PO!$B$2:$CJ$295,48,FALSE)</f>
        <v>8975.0812567713983</v>
      </c>
      <c r="M187" s="40"/>
      <c r="N187" s="22"/>
      <c r="O187" s="22"/>
      <c r="P187" s="22">
        <f>VLOOKUP($C187,PO!$B$2:$CJ$295,65,FALSE)</f>
        <v>126.75</v>
      </c>
      <c r="Q187" s="22">
        <f>VLOOKUP($C187,PO!$B$2:$CJ$295,26,FALSE)</f>
        <v>494</v>
      </c>
      <c r="R187" s="23"/>
    </row>
    <row r="188" spans="1:18" hidden="1" x14ac:dyDescent="0.2">
      <c r="A188" s="17">
        <v>178</v>
      </c>
      <c r="B188" s="27" t="str">
        <f t="shared" si="4"/>
        <v>**</v>
      </c>
      <c r="C188" t="str">
        <f>VLOOKUP(A188,PO!$IJ$3:$IL$295,3,FALSE)</f>
        <v>Tuusula</v>
      </c>
      <c r="D188" s="32">
        <f>VLOOKUP($C188,PO!$B$2:$CJ$295,9,FALSE)</f>
        <v>41.5</v>
      </c>
      <c r="E188" s="32">
        <f>VLOOKUP($C188,PO!$B$2:$CJ$295,16,FALSE)</f>
        <v>94.7</v>
      </c>
      <c r="F188" s="35">
        <f>VLOOKUP($C188,PO!$B$2:$CJ$295,66,FALSE)</f>
        <v>0.75129560828208919</v>
      </c>
      <c r="G188" s="31">
        <f>VLOOKUP($C188,PO!$B$2:$CJ$295,67,FALSE)</f>
        <v>29274.181640625</v>
      </c>
      <c r="H188" s="35">
        <f>VLOOKUP($C188,PO!$B$2:$CJ$295,71,FALSE)</f>
        <v>1.5052202939987183</v>
      </c>
      <c r="I188" s="50">
        <f>_xlfn.XLOOKUP($C188,PO!$B$3:$B$295,PO!CH$3:CH$295)</f>
        <v>1.3684210777282715</v>
      </c>
      <c r="J188" s="22">
        <f>VLOOKUP($C188,PO!$B$2:$CJ$295,87,FALSE)</f>
        <v>5196</v>
      </c>
      <c r="K188" s="72">
        <f>1-VLOOKUP(C188,PO!$B$3:$II$295,242,FALSE)/SUM($D$5:$J$5)</f>
        <v>6.8937030880491967E-2</v>
      </c>
      <c r="L188" s="22">
        <f>VLOOKUP($C188,PO!$B$2:$CJ$295,48,FALSE)</f>
        <v>10235.248177311169</v>
      </c>
      <c r="M188" s="40"/>
      <c r="N188" s="22"/>
      <c r="O188" s="22"/>
      <c r="P188" s="22">
        <f>VLOOKUP($C188,PO!$B$2:$CJ$295,65,FALSE)</f>
        <v>289.5</v>
      </c>
      <c r="Q188" s="22">
        <f>VLOOKUP($C188,PO!$B$2:$CJ$295,26,FALSE)</f>
        <v>517</v>
      </c>
      <c r="R188" s="23"/>
    </row>
    <row r="189" spans="1:18" hidden="1" x14ac:dyDescent="0.2">
      <c r="A189" s="17">
        <v>179</v>
      </c>
      <c r="B189" s="27" t="str">
        <f t="shared" si="4"/>
        <v>**</v>
      </c>
      <c r="C189" t="str">
        <f>VLOOKUP(A189,PO!$IJ$3:$IL$295,3,FALSE)</f>
        <v>Merikarvia</v>
      </c>
      <c r="D189" s="32">
        <f>VLOOKUP($C189,PO!$B$2:$CJ$295,9,FALSE)</f>
        <v>50.700000762939453</v>
      </c>
      <c r="E189" s="32">
        <f>VLOOKUP($C189,PO!$B$2:$CJ$295,16,FALSE)</f>
        <v>57.900000000000006</v>
      </c>
      <c r="F189" s="35">
        <f>VLOOKUP($C189,PO!$B$2:$CJ$295,66,FALSE)</f>
        <v>-2.2098405599594115</v>
      </c>
      <c r="G189" s="31">
        <f>VLOOKUP($C189,PO!$B$2:$CJ$295,67,FALSE)</f>
        <v>20487.166015625</v>
      </c>
      <c r="H189" s="35">
        <f>VLOOKUP($C189,PO!$B$2:$CJ$295,71,FALSE)</f>
        <v>0.42386695742607117</v>
      </c>
      <c r="I189" s="50">
        <f>_xlfn.XLOOKUP($C189,PO!$B$3:$B$295,PO!CH$3:CH$295)</f>
        <v>1.1764706373214722</v>
      </c>
      <c r="J189" s="22">
        <f>VLOOKUP($C189,PO!$B$2:$CJ$295,87,FALSE)</f>
        <v>273</v>
      </c>
      <c r="K189" s="72">
        <f>1-VLOOKUP(C189,PO!$B$3:$II$295,242,FALSE)/SUM($D$5:$J$5)</f>
        <v>6.7824053574569221E-2</v>
      </c>
      <c r="L189" s="22">
        <f>VLOOKUP($C189,PO!$B$2:$CJ$295,48,FALSE)</f>
        <v>9999.9962894248602</v>
      </c>
      <c r="M189" s="40"/>
      <c r="N189" s="22"/>
      <c r="O189" s="22"/>
      <c r="P189" s="22">
        <f>VLOOKUP($C189,PO!$B$2:$CJ$295,65,FALSE)</f>
        <v>136.5</v>
      </c>
      <c r="Q189" s="22">
        <f>VLOOKUP($C189,PO!$B$2:$CJ$295,26,FALSE)</f>
        <v>636</v>
      </c>
      <c r="R189" s="23"/>
    </row>
    <row r="190" spans="1:18" hidden="1" x14ac:dyDescent="0.2">
      <c r="A190" s="17">
        <v>180</v>
      </c>
      <c r="B190" s="27" t="str">
        <f t="shared" si="4"/>
        <v>**</v>
      </c>
      <c r="C190" t="str">
        <f>VLOOKUP(A190,PO!$IJ$3:$IL$295,3,FALSE)</f>
        <v>Nurmijärvi</v>
      </c>
      <c r="D190" s="32">
        <f>VLOOKUP($C190,PO!$B$2:$CJ$295,9,FALSE)</f>
        <v>40.099998474121094</v>
      </c>
      <c r="E190" s="32">
        <f>VLOOKUP($C190,PO!$B$2:$CJ$295,16,FALSE)</f>
        <v>88.600000000000009</v>
      </c>
      <c r="F190" s="35">
        <f>VLOOKUP($C190,PO!$B$2:$CJ$295,66,FALSE)</f>
        <v>-0.34202844388782977</v>
      </c>
      <c r="G190" s="31">
        <f>VLOOKUP($C190,PO!$B$2:$CJ$295,67,FALSE)</f>
        <v>27530.9609375</v>
      </c>
      <c r="H190" s="35">
        <f>VLOOKUP($C190,PO!$B$2:$CJ$295,71,FALSE)</f>
        <v>1.2118251323699951</v>
      </c>
      <c r="I190" s="50">
        <f>_xlfn.XLOOKUP($C190,PO!$B$3:$B$295,PO!CH$3:CH$295)</f>
        <v>0.8854559063911438</v>
      </c>
      <c r="J190" s="22">
        <f>VLOOKUP($C190,PO!$B$2:$CJ$295,87,FALSE)</f>
        <v>5873</v>
      </c>
      <c r="K190" s="72">
        <f>1-VLOOKUP(C190,PO!$B$3:$II$295,242,FALSE)/SUM($D$5:$J$5)</f>
        <v>6.3697460042883347E-2</v>
      </c>
      <c r="L190" s="22">
        <f>VLOOKUP($C190,PO!$B$2:$CJ$295,48,FALSE)</f>
        <v>8835.5080700549443</v>
      </c>
      <c r="M190" s="40"/>
      <c r="N190" s="22"/>
      <c r="O190" s="22"/>
      <c r="P190" s="22">
        <f>VLOOKUP($C190,PO!$B$2:$CJ$295,65,FALSE)</f>
        <v>281.09524536132813</v>
      </c>
      <c r="Q190" s="22">
        <f>VLOOKUP($C190,PO!$B$2:$CJ$295,26,FALSE)</f>
        <v>550</v>
      </c>
      <c r="R190" s="23"/>
    </row>
    <row r="191" spans="1:18" hidden="1" x14ac:dyDescent="0.2">
      <c r="A191" s="17">
        <v>181</v>
      </c>
      <c r="B191" s="27" t="str">
        <f t="shared" si="4"/>
        <v>**</v>
      </c>
      <c r="C191" t="str">
        <f>VLOOKUP(A191,PO!$IJ$3:$IL$295,3,FALSE)</f>
        <v>Paltamo</v>
      </c>
      <c r="D191" s="32">
        <f>VLOOKUP($C191,PO!$B$2:$CJ$295,9,FALSE)</f>
        <v>50.599998474121094</v>
      </c>
      <c r="E191" s="32">
        <f>VLOOKUP($C191,PO!$B$2:$CJ$295,16,FALSE)</f>
        <v>59.5</v>
      </c>
      <c r="F191" s="35">
        <f>VLOOKUP($C191,PO!$B$2:$CJ$295,66,FALSE)</f>
        <v>-2.6997152090072634</v>
      </c>
      <c r="G191" s="31">
        <f>VLOOKUP($C191,PO!$B$2:$CJ$295,67,FALSE)</f>
        <v>20584.9140625</v>
      </c>
      <c r="H191" s="35">
        <f>VLOOKUP($C191,PO!$B$2:$CJ$295,71,FALSE)</f>
        <v>6.1106018722057343E-2</v>
      </c>
      <c r="I191" s="50">
        <f>_xlfn.XLOOKUP($C191,PO!$B$3:$B$295,PO!CH$3:CH$295)</f>
        <v>1.532567024230957</v>
      </c>
      <c r="J191" s="22">
        <f>VLOOKUP($C191,PO!$B$2:$CJ$295,87,FALSE)</f>
        <v>294</v>
      </c>
      <c r="K191" s="72">
        <f>1-VLOOKUP(C191,PO!$B$3:$II$295,242,FALSE)/SUM($D$5:$J$5)</f>
        <v>6.1082662399923104E-2</v>
      </c>
      <c r="L191" s="22">
        <f>VLOOKUP($C191,PO!$B$2:$CJ$295,48,FALSE)</f>
        <v>9627.7602523659298</v>
      </c>
      <c r="M191" s="40"/>
      <c r="N191" s="22"/>
      <c r="O191" s="22"/>
      <c r="P191" s="22">
        <f>VLOOKUP($C191,PO!$B$2:$CJ$295,65,FALSE)</f>
        <v>147</v>
      </c>
      <c r="Q191" s="22">
        <f>VLOOKUP($C191,PO!$B$2:$CJ$295,26,FALSE)</f>
        <v>786</v>
      </c>
      <c r="R191" s="23"/>
    </row>
    <row r="192" spans="1:18" hidden="1" x14ac:dyDescent="0.2">
      <c r="A192" s="17">
        <v>182</v>
      </c>
      <c r="B192" s="27" t="str">
        <f t="shared" si="4"/>
        <v>**</v>
      </c>
      <c r="C192" t="str">
        <f>VLOOKUP(A192,PO!$IJ$3:$IL$295,3,FALSE)</f>
        <v>Ypäjä</v>
      </c>
      <c r="D192" s="32">
        <f>VLOOKUP($C192,PO!$B$2:$CJ$295,9,FALSE)</f>
        <v>47.900001525878906</v>
      </c>
      <c r="E192" s="32">
        <f>VLOOKUP($C192,PO!$B$2:$CJ$295,16,FALSE)</f>
        <v>40.900000000000006</v>
      </c>
      <c r="F192" s="35">
        <f>VLOOKUP($C192,PO!$B$2:$CJ$295,66,FALSE)</f>
        <v>-2.9435276389122009</v>
      </c>
      <c r="G192" s="31">
        <f>VLOOKUP($C192,PO!$B$2:$CJ$295,67,FALSE)</f>
        <v>21781.412109375</v>
      </c>
      <c r="H192" s="35">
        <f>VLOOKUP($C192,PO!$B$2:$CJ$295,71,FALSE)</f>
        <v>0.68288516998291016</v>
      </c>
      <c r="I192" s="50">
        <f>_xlfn.XLOOKUP($C192,PO!$B$3:$B$295,PO!CH$3:CH$295)</f>
        <v>0</v>
      </c>
      <c r="J192" s="22">
        <f>VLOOKUP($C192,PO!$B$2:$CJ$295,87,FALSE)</f>
        <v>209</v>
      </c>
      <c r="K192" s="72">
        <f>1-VLOOKUP(C192,PO!$B$3:$II$295,242,FALSE)/SUM($D$5:$J$5)</f>
        <v>5.5610839887814789E-2</v>
      </c>
      <c r="L192" s="22">
        <f>VLOOKUP($C192,PO!$B$2:$CJ$295,48,FALSE)</f>
        <v>11202.933985330073</v>
      </c>
      <c r="M192" s="40"/>
      <c r="N192" s="22"/>
      <c r="O192" s="22"/>
      <c r="P192" s="22">
        <f>VLOOKUP($C192,PO!$B$2:$CJ$295,65,FALSE)</f>
        <v>209</v>
      </c>
      <c r="Q192" s="22">
        <f>VLOOKUP($C192,PO!$B$2:$CJ$295,26,FALSE)</f>
        <v>721</v>
      </c>
      <c r="R192" s="23"/>
    </row>
    <row r="193" spans="1:18" hidden="1" x14ac:dyDescent="0.2">
      <c r="A193" s="17">
        <v>183</v>
      </c>
      <c r="B193" s="27" t="str">
        <f t="shared" si="4"/>
        <v>**</v>
      </c>
      <c r="C193" t="str">
        <f>VLOOKUP(A193,PO!$IJ$3:$IL$295,3,FALSE)</f>
        <v>Kolari</v>
      </c>
      <c r="D193" s="32">
        <f>VLOOKUP($C193,PO!$B$2:$CJ$295,9,FALSE)</f>
        <v>46.5</v>
      </c>
      <c r="E193" s="32">
        <f>VLOOKUP($C193,PO!$B$2:$CJ$295,16,FALSE)</f>
        <v>49.300000000000004</v>
      </c>
      <c r="F193" s="35">
        <f>VLOOKUP($C193,PO!$B$2:$CJ$295,66,FALSE)</f>
        <v>4.6566828012466432</v>
      </c>
      <c r="G193" s="31">
        <f>VLOOKUP($C193,PO!$B$2:$CJ$295,67,FALSE)</f>
        <v>21707.703125</v>
      </c>
      <c r="H193" s="35">
        <f>VLOOKUP($C193,PO!$B$2:$CJ$295,71,FALSE)</f>
        <v>0.80603224039077759</v>
      </c>
      <c r="I193" s="50">
        <f>_xlfn.XLOOKUP($C193,PO!$B$3:$B$295,PO!CH$3:CH$295)</f>
        <v>2.9069766998291016</v>
      </c>
      <c r="J193" s="22">
        <f>VLOOKUP($C193,PO!$B$2:$CJ$295,87,FALSE)</f>
        <v>364</v>
      </c>
      <c r="K193" s="72">
        <f>1-VLOOKUP(C193,PO!$B$3:$II$295,242,FALSE)/SUM($D$5:$J$5)</f>
        <v>5.4910288658546524E-2</v>
      </c>
      <c r="L193" s="22">
        <f>VLOOKUP($C193,PO!$B$2:$CJ$295,48,FALSE)</f>
        <v>11761.394101876676</v>
      </c>
      <c r="M193" s="40"/>
      <c r="N193" s="22"/>
      <c r="O193" s="22"/>
      <c r="P193" s="22">
        <f>VLOOKUP($C193,PO!$B$2:$CJ$295,65,FALSE)</f>
        <v>102.5</v>
      </c>
      <c r="Q193" s="22">
        <f>VLOOKUP($C193,PO!$B$2:$CJ$295,26,FALSE)</f>
        <v>1181</v>
      </c>
      <c r="R193" s="23"/>
    </row>
    <row r="194" spans="1:18" hidden="1" x14ac:dyDescent="0.2">
      <c r="A194" s="17">
        <v>184</v>
      </c>
      <c r="B194" s="27" t="str">
        <f t="shared" si="4"/>
        <v>**</v>
      </c>
      <c r="C194" t="str">
        <f>VLOOKUP(A194,PO!$IJ$3:$IL$295,3,FALSE)</f>
        <v>Virrat</v>
      </c>
      <c r="D194" s="32">
        <f>VLOOKUP($C194,PO!$B$2:$CJ$295,9,FALSE)</f>
        <v>51.700000762939453</v>
      </c>
      <c r="E194" s="32">
        <f>VLOOKUP($C194,PO!$B$2:$CJ$295,16,FALSE)</f>
        <v>51.6</v>
      </c>
      <c r="F194" s="35">
        <f>VLOOKUP($C194,PO!$B$2:$CJ$295,66,FALSE)</f>
        <v>-2.4192490994930269</v>
      </c>
      <c r="G194" s="31">
        <f>VLOOKUP($C194,PO!$B$2:$CJ$295,67,FALSE)</f>
        <v>21030.64453125</v>
      </c>
      <c r="H194" s="35">
        <f>VLOOKUP($C194,PO!$B$2:$CJ$295,71,FALSE)</f>
        <v>0.10696821659803391</v>
      </c>
      <c r="I194" s="50">
        <f>_xlfn.XLOOKUP($C194,PO!$B$3:$B$295,PO!CH$3:CH$295)</f>
        <v>2.6615970134735107</v>
      </c>
      <c r="J194" s="22">
        <f>VLOOKUP($C194,PO!$B$2:$CJ$295,87,FALSE)</f>
        <v>559</v>
      </c>
      <c r="K194" s="72">
        <f>1-VLOOKUP(C194,PO!$B$3:$II$295,242,FALSE)/SUM($D$5:$J$5)</f>
        <v>4.5074684018065247E-2</v>
      </c>
      <c r="L194" s="22">
        <f>VLOOKUP($C194,PO!$B$2:$CJ$295,48,FALSE)</f>
        <v>11672.334825425247</v>
      </c>
      <c r="M194" s="40"/>
      <c r="N194" s="22"/>
      <c r="O194" s="22"/>
      <c r="P194" s="22">
        <f>VLOOKUP($C194,PO!$B$2:$CJ$295,65,FALSE)</f>
        <v>118.19999694824219</v>
      </c>
      <c r="Q194" s="22">
        <f>VLOOKUP($C194,PO!$B$2:$CJ$295,26,FALSE)</f>
        <v>773</v>
      </c>
      <c r="R194" s="23"/>
    </row>
    <row r="195" spans="1:18" hidden="1" x14ac:dyDescent="0.2">
      <c r="A195" s="17">
        <v>185</v>
      </c>
      <c r="B195" s="27" t="str">
        <f t="shared" si="4"/>
        <v>**</v>
      </c>
      <c r="C195" t="str">
        <f>VLOOKUP(A195,PO!$IJ$3:$IL$295,3,FALSE)</f>
        <v>Karstula</v>
      </c>
      <c r="D195" s="32">
        <f>VLOOKUP($C195,PO!$B$2:$CJ$295,9,FALSE)</f>
        <v>50.299999237060547</v>
      </c>
      <c r="E195" s="32">
        <f>VLOOKUP($C195,PO!$B$2:$CJ$295,16,FALSE)</f>
        <v>50.6</v>
      </c>
      <c r="F195" s="35">
        <f>VLOOKUP($C195,PO!$B$2:$CJ$295,66,FALSE)</f>
        <v>-2.2579567432403564</v>
      </c>
      <c r="G195" s="31">
        <f>VLOOKUP($C195,PO!$B$2:$CJ$295,67,FALSE)</f>
        <v>19543.5</v>
      </c>
      <c r="H195" s="35">
        <f>VLOOKUP($C195,PO!$B$2:$CJ$295,71,FALSE)</f>
        <v>7.5968600809574127E-2</v>
      </c>
      <c r="I195" s="50">
        <f>_xlfn.XLOOKUP($C195,PO!$B$3:$B$295,PO!CH$3:CH$295)</f>
        <v>1.3774104118347168</v>
      </c>
      <c r="J195" s="22">
        <f>VLOOKUP($C195,PO!$B$2:$CJ$295,87,FALSE)</f>
        <v>391</v>
      </c>
      <c r="K195" s="72">
        <f>1-VLOOKUP(C195,PO!$B$3:$II$295,242,FALSE)/SUM($D$5:$J$5)</f>
        <v>4.4184567255442619E-2</v>
      </c>
      <c r="L195" s="22">
        <f>VLOOKUP($C195,PO!$B$2:$CJ$295,48,FALSE)</f>
        <v>10549.93514915694</v>
      </c>
      <c r="M195" s="40"/>
      <c r="N195" s="22"/>
      <c r="O195" s="22"/>
      <c r="P195" s="22">
        <f>VLOOKUP($C195,PO!$B$2:$CJ$295,65,FALSE)</f>
        <v>419</v>
      </c>
      <c r="Q195" s="22">
        <f>VLOOKUP($C195,PO!$B$2:$CJ$295,26,FALSE)</f>
        <v>491</v>
      </c>
      <c r="R195" s="23"/>
    </row>
    <row r="196" spans="1:18" hidden="1" x14ac:dyDescent="0.2">
      <c r="A196" s="17">
        <v>186</v>
      </c>
      <c r="B196" s="27" t="str">
        <f t="shared" si="4"/>
        <v>**</v>
      </c>
      <c r="C196" t="str">
        <f>VLOOKUP(A196,PO!$IJ$3:$IL$295,3,FALSE)</f>
        <v>Rautalampi</v>
      </c>
      <c r="D196" s="32">
        <f>VLOOKUP($C196,PO!$B$2:$CJ$295,9,FALSE)</f>
        <v>50.700000762939453</v>
      </c>
      <c r="E196" s="32">
        <f>VLOOKUP($C196,PO!$B$2:$CJ$295,16,FALSE)</f>
        <v>48.300000000000004</v>
      </c>
      <c r="F196" s="35">
        <f>VLOOKUP($C196,PO!$B$2:$CJ$295,66,FALSE)</f>
        <v>-2.1457016527652741</v>
      </c>
      <c r="G196" s="31">
        <f>VLOOKUP($C196,PO!$B$2:$CJ$295,67,FALSE)</f>
        <v>20183.525390625</v>
      </c>
      <c r="H196" s="35">
        <f>VLOOKUP($C196,PO!$B$2:$CJ$295,71,FALSE)</f>
        <v>9.6123039722442627E-2</v>
      </c>
      <c r="I196" s="50">
        <f>_xlfn.XLOOKUP($C196,PO!$B$3:$B$295,PO!CH$3:CH$295)</f>
        <v>2.8880865573883057</v>
      </c>
      <c r="J196" s="22">
        <f>VLOOKUP($C196,PO!$B$2:$CJ$295,87,FALSE)</f>
        <v>301</v>
      </c>
      <c r="K196" s="72">
        <f>1-VLOOKUP(C196,PO!$B$3:$II$295,242,FALSE)/SUM($D$5:$J$5)</f>
        <v>4.1177833828045074E-2</v>
      </c>
      <c r="L196" s="22">
        <f>VLOOKUP($C196,PO!$B$2:$CJ$295,48,FALSE)</f>
        <v>10473.154362416108</v>
      </c>
      <c r="M196" s="40"/>
      <c r="N196" s="22"/>
      <c r="O196" s="22"/>
      <c r="P196" s="22">
        <f>VLOOKUP($C196,PO!$B$2:$CJ$295,65,FALSE)</f>
        <v>148</v>
      </c>
      <c r="Q196" s="22">
        <f>VLOOKUP($C196,PO!$B$2:$CJ$295,26,FALSE)</f>
        <v>529</v>
      </c>
      <c r="R196" s="23"/>
    </row>
    <row r="197" spans="1:18" hidden="1" x14ac:dyDescent="0.2">
      <c r="A197" s="17">
        <v>187</v>
      </c>
      <c r="B197" s="27" t="str">
        <f t="shared" si="4"/>
        <v>**</v>
      </c>
      <c r="C197" t="str">
        <f>VLOOKUP(A197,PO!$IJ$3:$IL$295,3,FALSE)</f>
        <v>Kivijärvi</v>
      </c>
      <c r="D197" s="32">
        <f>VLOOKUP($C197,PO!$B$2:$CJ$295,9,FALSE)</f>
        <v>52.799999237060547</v>
      </c>
      <c r="E197" s="32">
        <f>VLOOKUP($C197,PO!$B$2:$CJ$295,16,FALSE)</f>
        <v>52.2</v>
      </c>
      <c r="F197" s="35">
        <f>VLOOKUP($C197,PO!$B$2:$CJ$295,66,FALSE)</f>
        <v>0.68573791980743404</v>
      </c>
      <c r="G197" s="31">
        <f>VLOOKUP($C197,PO!$B$2:$CJ$295,67,FALSE)</f>
        <v>18598.498046875</v>
      </c>
      <c r="H197" s="35">
        <f>VLOOKUP($C197,PO!$B$2:$CJ$295,71,FALSE)</f>
        <v>0</v>
      </c>
      <c r="I197" s="50">
        <f>_xlfn.XLOOKUP($C197,PO!$B$3:$B$295,PO!CH$3:CH$295)</f>
        <v>0</v>
      </c>
      <c r="J197" s="22">
        <f>VLOOKUP($C197,PO!$B$2:$CJ$295,87,FALSE)</f>
        <v>94</v>
      </c>
      <c r="K197" s="72">
        <f>1-VLOOKUP(C197,PO!$B$3:$II$295,242,FALSE)/SUM($D$5:$J$5)</f>
        <v>3.7353844330116348E-2</v>
      </c>
      <c r="L197" s="22">
        <f>VLOOKUP($C197,PO!$B$2:$CJ$295,48,FALSE)</f>
        <v>14172.043010752688</v>
      </c>
      <c r="M197" s="40"/>
      <c r="N197" s="22"/>
      <c r="O197" s="22"/>
      <c r="P197" s="22">
        <f>VLOOKUP($C197,PO!$B$2:$CJ$295,65,FALSE)</f>
        <v>101</v>
      </c>
      <c r="Q197" s="22">
        <f>VLOOKUP($C197,PO!$B$2:$CJ$295,26,FALSE)</f>
        <v>645</v>
      </c>
      <c r="R197" s="23"/>
    </row>
    <row r="198" spans="1:18" hidden="1" x14ac:dyDescent="0.2">
      <c r="A198" s="17">
        <v>188</v>
      </c>
      <c r="B198" s="27" t="str">
        <f t="shared" si="4"/>
        <v>**</v>
      </c>
      <c r="C198" t="str">
        <f>VLOOKUP(A198,PO!$IJ$3:$IL$295,3,FALSE)</f>
        <v>Uurainen</v>
      </c>
      <c r="D198" s="32">
        <f>VLOOKUP($C198,PO!$B$2:$CJ$295,9,FALSE)</f>
        <v>39.5</v>
      </c>
      <c r="E198" s="32">
        <f>VLOOKUP($C198,PO!$B$2:$CJ$295,16,FALSE)</f>
        <v>45.900000000000006</v>
      </c>
      <c r="F198" s="35">
        <f>VLOOKUP($C198,PO!$B$2:$CJ$295,66,FALSE)</f>
        <v>4.0120197057724001</v>
      </c>
      <c r="G198" s="31">
        <f>VLOOKUP($C198,PO!$B$2:$CJ$295,67,FALSE)</f>
        <v>20001.970703125</v>
      </c>
      <c r="H198" s="35">
        <f>VLOOKUP($C198,PO!$B$2:$CJ$295,71,FALSE)</f>
        <v>0.13583265244960785</v>
      </c>
      <c r="I198" s="50">
        <f>_xlfn.XLOOKUP($C198,PO!$B$3:$B$295,PO!CH$3:CH$295)</f>
        <v>1.3961606025695801</v>
      </c>
      <c r="J198" s="22">
        <f>VLOOKUP($C198,PO!$B$2:$CJ$295,87,FALSE)</f>
        <v>616</v>
      </c>
      <c r="K198" s="72">
        <f>1-VLOOKUP(C198,PO!$B$3:$II$295,242,FALSE)/SUM($D$5:$J$5)</f>
        <v>3.1108550138531976E-2</v>
      </c>
      <c r="L198" s="22">
        <f>VLOOKUP($C198,PO!$B$2:$CJ$295,48,FALSE)</f>
        <v>8922.8269699431348</v>
      </c>
      <c r="M198" s="40"/>
      <c r="N198" s="22"/>
      <c r="O198" s="22"/>
      <c r="P198" s="22">
        <f>VLOOKUP($C198,PO!$B$2:$CJ$295,65,FALSE)</f>
        <v>154</v>
      </c>
      <c r="Q198" s="22">
        <f>VLOOKUP($C198,PO!$B$2:$CJ$295,26,FALSE)</f>
        <v>500</v>
      </c>
      <c r="R198" s="23"/>
    </row>
    <row r="199" spans="1:18" hidden="1" x14ac:dyDescent="0.2">
      <c r="A199" s="17">
        <v>189</v>
      </c>
      <c r="B199" s="27" t="str">
        <f t="shared" si="4"/>
        <v>**</v>
      </c>
      <c r="C199" t="str">
        <f>VLOOKUP(A199,PO!$IJ$3:$IL$295,3,FALSE)</f>
        <v>Ristijärvi</v>
      </c>
      <c r="D199" s="32">
        <f>VLOOKUP($C199,PO!$B$2:$CJ$295,9,FALSE)</f>
        <v>54.200000762939453</v>
      </c>
      <c r="E199" s="32">
        <f>VLOOKUP($C199,PO!$B$2:$CJ$295,16,FALSE)</f>
        <v>42.1</v>
      </c>
      <c r="F199" s="35">
        <f>VLOOKUP($C199,PO!$B$2:$CJ$295,66,FALSE)</f>
        <v>-0.10609622001647949</v>
      </c>
      <c r="G199" s="31">
        <f>VLOOKUP($C199,PO!$B$2:$CJ$295,67,FALSE)</f>
        <v>21386.779296875</v>
      </c>
      <c r="H199" s="35">
        <f>VLOOKUP($C199,PO!$B$2:$CJ$295,71,FALSE)</f>
        <v>0</v>
      </c>
      <c r="I199" s="50">
        <f>_xlfn.XLOOKUP($C199,PO!$B$3:$B$295,PO!CH$3:CH$295)</f>
        <v>3.7037036418914795</v>
      </c>
      <c r="J199" s="22">
        <f>VLOOKUP($C199,PO!$B$2:$CJ$295,87,FALSE)</f>
        <v>88</v>
      </c>
      <c r="K199" s="72">
        <f>1-VLOOKUP(C199,PO!$B$3:$II$295,242,FALSE)/SUM($D$5:$J$5)</f>
        <v>2.8195654838920614E-2</v>
      </c>
      <c r="L199" s="22">
        <f>VLOOKUP($C199,PO!$B$2:$CJ$295,48,FALSE)</f>
        <v>13392.670157068063</v>
      </c>
      <c r="M199" s="40"/>
      <c r="N199" s="22"/>
      <c r="O199" s="22"/>
      <c r="P199" s="22">
        <f>VLOOKUP($C199,PO!$B$2:$CJ$295,65,FALSE)</f>
        <v>99</v>
      </c>
      <c r="Q199" s="22">
        <f>VLOOKUP($C199,PO!$B$2:$CJ$295,26,FALSE)</f>
        <v>876</v>
      </c>
      <c r="R199" s="23"/>
    </row>
    <row r="200" spans="1:18" hidden="1" x14ac:dyDescent="0.2">
      <c r="A200" s="17">
        <v>190</v>
      </c>
      <c r="B200" s="27" t="str">
        <f t="shared" si="4"/>
        <v>**</v>
      </c>
      <c r="C200" t="str">
        <f>VLOOKUP(A200,PO!$IJ$3:$IL$295,3,FALSE)</f>
        <v>Kuopio</v>
      </c>
      <c r="D200" s="32">
        <f>VLOOKUP($C200,PO!$B$2:$CJ$295,9,FALSE)</f>
        <v>42.400001525878906</v>
      </c>
      <c r="E200" s="32">
        <f>VLOOKUP($C200,PO!$B$2:$CJ$295,16,FALSE)</f>
        <v>86.5</v>
      </c>
      <c r="F200" s="35">
        <f>VLOOKUP($C200,PO!$B$2:$CJ$295,66,FALSE)</f>
        <v>0.56049352735280988</v>
      </c>
      <c r="G200" s="31">
        <f>VLOOKUP($C200,PO!$B$2:$CJ$295,67,FALSE)</f>
        <v>23518.603515625</v>
      </c>
      <c r="H200" s="35">
        <f>VLOOKUP($C200,PO!$B$2:$CJ$295,71,FALSE)</f>
        <v>0.10395533591508865</v>
      </c>
      <c r="I200" s="50">
        <f>_xlfn.XLOOKUP($C200,PO!$B$3:$B$295,PO!CH$3:CH$295)</f>
        <v>1.8715225458145142</v>
      </c>
      <c r="J200" s="22">
        <f>VLOOKUP($C200,PO!$B$2:$CJ$295,87,FALSE)</f>
        <v>10569</v>
      </c>
      <c r="K200" s="72">
        <f>1-VLOOKUP(C200,PO!$B$3:$II$295,242,FALSE)/SUM($D$5:$J$5)</f>
        <v>1.6242981375798049E-2</v>
      </c>
      <c r="L200" s="22">
        <f>VLOOKUP($C200,PO!$B$2:$CJ$295,48,FALSE)</f>
        <v>9728.9860535243115</v>
      </c>
      <c r="M200" s="40"/>
      <c r="N200" s="22"/>
      <c r="O200" s="22"/>
      <c r="P200" s="22">
        <f>VLOOKUP($C200,PO!$B$2:$CJ$295,65,FALSE)</f>
        <v>265.43902587890625</v>
      </c>
      <c r="Q200" s="22">
        <f>VLOOKUP($C200,PO!$B$2:$CJ$295,26,FALSE)</f>
        <v>452</v>
      </c>
      <c r="R200" s="23"/>
    </row>
    <row r="201" spans="1:18" hidden="1" x14ac:dyDescent="0.2">
      <c r="A201" s="17">
        <v>191</v>
      </c>
      <c r="B201" s="27" t="str">
        <f t="shared" si="4"/>
        <v>**</v>
      </c>
      <c r="C201" t="str">
        <f>VLOOKUP(A201,PO!$IJ$3:$IL$295,3,FALSE)</f>
        <v>Koski Tl</v>
      </c>
      <c r="D201" s="32">
        <f>VLOOKUP($C201,PO!$B$2:$CJ$295,9,FALSE)</f>
        <v>49.900001525878906</v>
      </c>
      <c r="E201" s="32">
        <f>VLOOKUP($C201,PO!$B$2:$CJ$295,16,FALSE)</f>
        <v>52.7</v>
      </c>
      <c r="F201" s="35">
        <f>VLOOKUP($C201,PO!$B$2:$CJ$295,66,FALSE)</f>
        <v>-3.7595273017883302</v>
      </c>
      <c r="G201" s="31">
        <f>VLOOKUP($C201,PO!$B$2:$CJ$295,67,FALSE)</f>
        <v>21320.89453125</v>
      </c>
      <c r="H201" s="35">
        <f>VLOOKUP($C201,PO!$B$2:$CJ$295,71,FALSE)</f>
        <v>0.21663777530193329</v>
      </c>
      <c r="I201" s="50">
        <f>_xlfn.XLOOKUP($C201,PO!$B$3:$B$295,PO!CH$3:CH$295)</f>
        <v>2.6615970134735107</v>
      </c>
      <c r="J201" s="22">
        <f>VLOOKUP($C201,PO!$B$2:$CJ$295,87,FALSE)</f>
        <v>295</v>
      </c>
      <c r="K201" s="72">
        <f>1-VLOOKUP(C201,PO!$B$3:$II$295,242,FALSE)/SUM($D$5:$J$5)</f>
        <v>1.3945566233740103E-2</v>
      </c>
      <c r="L201" s="22">
        <f>VLOOKUP($C201,PO!$B$2:$CJ$295,48,FALSE)</f>
        <v>10828.150572831424</v>
      </c>
      <c r="M201" s="40"/>
      <c r="N201" s="22"/>
      <c r="O201" s="22"/>
      <c r="P201" s="22">
        <f>VLOOKUP($C201,PO!$B$2:$CJ$295,65,FALSE)</f>
        <v>147.5</v>
      </c>
      <c r="Q201" s="22">
        <f>VLOOKUP($C201,PO!$B$2:$CJ$295,26,FALSE)</f>
        <v>828</v>
      </c>
      <c r="R201" s="23"/>
    </row>
    <row r="202" spans="1:18" hidden="1" x14ac:dyDescent="0.2">
      <c r="A202" s="17">
        <v>192</v>
      </c>
      <c r="B202" s="27" t="str">
        <f t="shared" si="4"/>
        <v>**</v>
      </c>
      <c r="C202" t="str">
        <f>VLOOKUP(A202,PO!$IJ$3:$IL$295,3,FALSE)</f>
        <v>Lahti</v>
      </c>
      <c r="D202" s="32">
        <f>VLOOKUP($C202,PO!$B$2:$CJ$295,9,FALSE)</f>
        <v>44.099998474121094</v>
      </c>
      <c r="E202" s="32">
        <f>VLOOKUP($C202,PO!$B$2:$CJ$295,16,FALSE)</f>
        <v>97.600000000000009</v>
      </c>
      <c r="F202" s="35">
        <f>VLOOKUP($C202,PO!$B$2:$CJ$295,66,FALSE)</f>
        <v>1.0546108089387416</v>
      </c>
      <c r="G202" s="31">
        <f>VLOOKUP($C202,PO!$B$2:$CJ$295,67,FALSE)</f>
        <v>23526.630859375</v>
      </c>
      <c r="H202" s="35">
        <f>VLOOKUP($C202,PO!$B$2:$CJ$295,71,FALSE)</f>
        <v>0.39141067862510681</v>
      </c>
      <c r="I202" s="50">
        <f>_xlfn.XLOOKUP($C202,PO!$B$3:$B$295,PO!CH$3:CH$295)</f>
        <v>1.4412887096405029</v>
      </c>
      <c r="J202" s="22">
        <f>VLOOKUP($C202,PO!$B$2:$CJ$295,87,FALSE)</f>
        <v>10432</v>
      </c>
      <c r="K202" s="72">
        <f>1-VLOOKUP(C202,PO!$B$3:$II$295,242,FALSE)/SUM($D$5:$J$5)</f>
        <v>8.1827941596278597E-3</v>
      </c>
      <c r="L202" s="22">
        <f>VLOOKUP($C202,PO!$B$2:$CJ$295,48,FALSE)</f>
        <v>9272.6757779249037</v>
      </c>
      <c r="M202" s="40"/>
      <c r="N202" s="22"/>
      <c r="O202" s="22"/>
      <c r="P202" s="22">
        <f>VLOOKUP($C202,PO!$B$2:$CJ$295,65,FALSE)</f>
        <v>480.16665649414063</v>
      </c>
      <c r="Q202" s="22">
        <f>VLOOKUP($C202,PO!$B$2:$CJ$295,26,FALSE)</f>
        <v>572</v>
      </c>
      <c r="R202" s="23"/>
    </row>
    <row r="203" spans="1:18" hidden="1" x14ac:dyDescent="0.2">
      <c r="A203" s="17">
        <v>193</v>
      </c>
      <c r="B203" s="27" t="str">
        <f t="shared" si="4"/>
        <v>**</v>
      </c>
      <c r="C203" t="str">
        <f>VLOOKUP(A203,PO!$IJ$3:$IL$295,3,FALSE)</f>
        <v>Virolahti</v>
      </c>
      <c r="D203" s="32">
        <f>VLOOKUP($C203,PO!$B$2:$CJ$295,9,FALSE)</f>
        <v>50.599998474121094</v>
      </c>
      <c r="E203" s="32">
        <f>VLOOKUP($C203,PO!$B$2:$CJ$295,16,FALSE)</f>
        <v>45.7</v>
      </c>
      <c r="F203" s="35">
        <f>VLOOKUP($C203,PO!$B$2:$CJ$295,66,FALSE)</f>
        <v>-2.9222871869802476</v>
      </c>
      <c r="G203" s="31">
        <f>VLOOKUP($C203,PO!$B$2:$CJ$295,67,FALSE)</f>
        <v>21491.677734375</v>
      </c>
      <c r="H203" s="35">
        <f>VLOOKUP($C203,PO!$B$2:$CJ$295,71,FALSE)</f>
        <v>0.41814088821411133</v>
      </c>
      <c r="I203" s="50">
        <f>_xlfn.XLOOKUP($C203,PO!$B$3:$B$295,PO!CH$3:CH$295)</f>
        <v>2.0304567813873291</v>
      </c>
      <c r="J203" s="22">
        <f>VLOOKUP($C203,PO!$B$2:$CJ$295,87,FALSE)</f>
        <v>435</v>
      </c>
      <c r="K203" s="72">
        <f>1-VLOOKUP(C203,PO!$B$3:$II$295,242,FALSE)/SUM($D$5:$J$5)</f>
        <v>7.8140548426680612E-3</v>
      </c>
      <c r="L203" s="22">
        <f>VLOOKUP($C203,PO!$B$2:$CJ$295,48,FALSE)</f>
        <v>11643.705463182898</v>
      </c>
      <c r="M203" s="40"/>
      <c r="N203" s="22"/>
      <c r="O203" s="22"/>
      <c r="P203" s="22">
        <f>VLOOKUP($C203,PO!$B$2:$CJ$295,65,FALSE)</f>
        <v>94.333335876464844</v>
      </c>
      <c r="Q203" s="22">
        <f>VLOOKUP($C203,PO!$B$2:$CJ$295,26,FALSE)</f>
        <v>710</v>
      </c>
      <c r="R203" s="23"/>
    </row>
    <row r="204" spans="1:18" hidden="1" x14ac:dyDescent="0.2">
      <c r="A204" s="17">
        <v>194</v>
      </c>
      <c r="B204" s="27" t="str">
        <f t="shared" ref="B204:B267" si="5">IF(K204&lt;0,"*",IF(K204&lt;0.25,"**",IF(K204&lt;0.5,"***",IF(K204&lt;0.75,"****","*****"))))</f>
        <v>**</v>
      </c>
      <c r="C204" t="str">
        <f>VLOOKUP(A204,PO!$IJ$3:$IL$295,3,FALSE)</f>
        <v>Miehikkälä</v>
      </c>
      <c r="D204" s="32">
        <f>VLOOKUP($C204,PO!$B$2:$CJ$295,9,FALSE)</f>
        <v>53.099998474121094</v>
      </c>
      <c r="E204" s="32">
        <f>VLOOKUP($C204,PO!$B$2:$CJ$295,16,FALSE)</f>
        <v>30.3</v>
      </c>
      <c r="F204" s="35">
        <f>VLOOKUP($C204,PO!$B$2:$CJ$295,66,FALSE)</f>
        <v>0</v>
      </c>
      <c r="G204" s="31">
        <f>VLOOKUP($C204,PO!$B$2:$CJ$295,67,FALSE)</f>
        <v>20504.158203125</v>
      </c>
      <c r="H204" s="35">
        <f>VLOOKUP($C204,PO!$B$2:$CJ$295,71,FALSE)</f>
        <v>0.2692514955997467</v>
      </c>
      <c r="I204" s="50">
        <f>_xlfn.XLOOKUP($C204,PO!$B$3:$B$295,PO!CH$3:CH$295)</f>
        <v>0</v>
      </c>
      <c r="J204" s="22">
        <f>VLOOKUP($C204,PO!$B$2:$CJ$295,87,FALSE)</f>
        <v>0</v>
      </c>
      <c r="K204" s="72">
        <f>1-VLOOKUP(C204,PO!$B$3:$II$295,242,FALSE)/SUM($D$5:$J$5)</f>
        <v>7.7175371833327899E-3</v>
      </c>
      <c r="L204" s="22">
        <f>VLOOKUP($C204,PO!$B$2:$CJ$295,48,FALSE)</f>
        <v>0</v>
      </c>
      <c r="M204" s="40"/>
      <c r="N204" s="22"/>
      <c r="O204" s="22"/>
      <c r="P204" s="22">
        <f>VLOOKUP($C204,PO!$B$2:$CJ$295,65,FALSE)</f>
        <v>50.666667938232422</v>
      </c>
      <c r="Q204" s="22">
        <f>VLOOKUP($C204,PO!$B$2:$CJ$295,26,FALSE)</f>
        <v>0</v>
      </c>
      <c r="R204" s="23"/>
    </row>
    <row r="205" spans="1:18" hidden="1" x14ac:dyDescent="0.2">
      <c r="A205" s="17">
        <v>195</v>
      </c>
      <c r="B205" s="27" t="str">
        <f t="shared" si="5"/>
        <v>*</v>
      </c>
      <c r="C205" t="str">
        <f>VLOOKUP(A205,PO!$IJ$3:$IL$295,3,FALSE)</f>
        <v>Kihniö</v>
      </c>
      <c r="D205" s="32">
        <f>VLOOKUP($C205,PO!$B$2:$CJ$295,9,FALSE)</f>
        <v>50.5</v>
      </c>
      <c r="E205" s="32">
        <f>VLOOKUP($C205,PO!$B$2:$CJ$295,16,FALSE)</f>
        <v>34.800000000000004</v>
      </c>
      <c r="F205" s="35">
        <f>VLOOKUP($C205,PO!$B$2:$CJ$295,66,FALSE)</f>
        <v>-1.355423355102539</v>
      </c>
      <c r="G205" s="31">
        <f>VLOOKUP($C205,PO!$B$2:$CJ$295,67,FALSE)</f>
        <v>19313.40625</v>
      </c>
      <c r="H205" s="35">
        <f>VLOOKUP($C205,PO!$B$2:$CJ$295,71,FALSE)</f>
        <v>0</v>
      </c>
      <c r="I205" s="50">
        <f>_xlfn.XLOOKUP($C205,PO!$B$3:$B$295,PO!CH$3:CH$295)</f>
        <v>3.3783783912658691</v>
      </c>
      <c r="J205" s="22">
        <f>VLOOKUP($C205,PO!$B$2:$CJ$295,87,FALSE)</f>
        <v>162</v>
      </c>
      <c r="K205" s="72">
        <f>1-VLOOKUP(C205,PO!$B$3:$II$295,242,FALSE)/SUM($D$5:$J$5)</f>
        <v>-6.6815363513315074E-3</v>
      </c>
      <c r="L205" s="22">
        <f>VLOOKUP($C205,PO!$B$2:$CJ$295,48,FALSE)</f>
        <v>11814.696485623002</v>
      </c>
      <c r="M205" s="40"/>
      <c r="N205" s="22"/>
      <c r="O205" s="22"/>
      <c r="P205" s="22">
        <f>VLOOKUP($C205,PO!$B$2:$CJ$295,65,FALSE)</f>
        <v>180</v>
      </c>
      <c r="Q205" s="22">
        <f>VLOOKUP($C205,PO!$B$2:$CJ$295,26,FALSE)</f>
        <v>807</v>
      </c>
      <c r="R205" s="23"/>
    </row>
    <row r="206" spans="1:18" hidden="1" x14ac:dyDescent="0.2">
      <c r="A206" s="17">
        <v>196</v>
      </c>
      <c r="B206" s="27" t="str">
        <f t="shared" si="5"/>
        <v>*</v>
      </c>
      <c r="C206" t="str">
        <f>VLOOKUP(A206,PO!$IJ$3:$IL$295,3,FALSE)</f>
        <v>Pornainen</v>
      </c>
      <c r="D206" s="32">
        <f>VLOOKUP($C206,PO!$B$2:$CJ$295,9,FALSE)</f>
        <v>40.299999237060547</v>
      </c>
      <c r="E206" s="32">
        <f>VLOOKUP($C206,PO!$B$2:$CJ$295,16,FALSE)</f>
        <v>66.8</v>
      </c>
      <c r="F206" s="35">
        <f>VLOOKUP($C206,PO!$B$2:$CJ$295,66,FALSE)</f>
        <v>-2.3761985480785368</v>
      </c>
      <c r="G206" s="31">
        <f>VLOOKUP($C206,PO!$B$2:$CJ$295,67,FALSE)</f>
        <v>25566.88671875</v>
      </c>
      <c r="H206" s="35">
        <f>VLOOKUP($C206,PO!$B$2:$CJ$295,71,FALSE)</f>
        <v>2.2840118408203125</v>
      </c>
      <c r="I206" s="50">
        <f>_xlfn.XLOOKUP($C206,PO!$B$3:$B$295,PO!CH$3:CH$295)</f>
        <v>0</v>
      </c>
      <c r="J206" s="22">
        <f>VLOOKUP($C206,PO!$B$2:$CJ$295,87,FALSE)</f>
        <v>731</v>
      </c>
      <c r="K206" s="72">
        <f>1-VLOOKUP(C206,PO!$B$3:$II$295,242,FALSE)/SUM($D$5:$J$5)</f>
        <v>-1.4615530694722878E-2</v>
      </c>
      <c r="L206" s="22">
        <f>VLOOKUP($C206,PO!$B$2:$CJ$295,48,FALSE)</f>
        <v>9372.9050279329604</v>
      </c>
      <c r="M206" s="40"/>
      <c r="N206" s="22"/>
      <c r="O206" s="22"/>
      <c r="P206" s="22">
        <f>VLOOKUP($C206,PO!$B$2:$CJ$295,65,FALSE)</f>
        <v>266.33334350585938</v>
      </c>
      <c r="Q206" s="22">
        <f>VLOOKUP($C206,PO!$B$2:$CJ$295,26,FALSE)</f>
        <v>563</v>
      </c>
      <c r="R206" s="23"/>
    </row>
    <row r="207" spans="1:18" hidden="1" x14ac:dyDescent="0.2">
      <c r="A207" s="17">
        <v>197</v>
      </c>
      <c r="B207" s="27" t="str">
        <f t="shared" si="5"/>
        <v>*</v>
      </c>
      <c r="C207" t="str">
        <f>VLOOKUP(A207,PO!$IJ$3:$IL$295,3,FALSE)</f>
        <v>Rautavaara</v>
      </c>
      <c r="D207" s="32">
        <f>VLOOKUP($C207,PO!$B$2:$CJ$295,9,FALSE)</f>
        <v>54.299999237060547</v>
      </c>
      <c r="E207" s="32">
        <f>VLOOKUP($C207,PO!$B$2:$CJ$295,16,FALSE)</f>
        <v>45.2</v>
      </c>
      <c r="F207" s="35">
        <f>VLOOKUP($C207,PO!$B$2:$CJ$295,66,FALSE)</f>
        <v>0.46364408731460571</v>
      </c>
      <c r="G207" s="31">
        <f>VLOOKUP($C207,PO!$B$2:$CJ$295,67,FALSE)</f>
        <v>18968.779296875</v>
      </c>
      <c r="H207" s="35">
        <f>VLOOKUP($C207,PO!$B$2:$CJ$295,71,FALSE)</f>
        <v>0</v>
      </c>
      <c r="I207" s="50">
        <f>_xlfn.XLOOKUP($C207,PO!$B$3:$B$295,PO!CH$3:CH$295)</f>
        <v>4.8000001907348633</v>
      </c>
      <c r="J207" s="22">
        <f>VLOOKUP($C207,PO!$B$2:$CJ$295,87,FALSE)</f>
        <v>141</v>
      </c>
      <c r="K207" s="72">
        <f>1-VLOOKUP(C207,PO!$B$3:$II$295,242,FALSE)/SUM($D$5:$J$5)</f>
        <v>-2.8315009954618997E-2</v>
      </c>
      <c r="L207" s="22">
        <f>VLOOKUP($C207,PO!$B$2:$CJ$295,48,FALSE)</f>
        <v>12121.863799283154</v>
      </c>
      <c r="M207" s="40"/>
      <c r="N207" s="22"/>
      <c r="O207" s="22"/>
      <c r="P207" s="22">
        <f>VLOOKUP($C207,PO!$B$2:$CJ$295,65,FALSE)</f>
        <v>154</v>
      </c>
      <c r="Q207" s="22">
        <f>VLOOKUP($C207,PO!$B$2:$CJ$295,26,FALSE)</f>
        <v>770</v>
      </c>
      <c r="R207" s="23"/>
    </row>
    <row r="208" spans="1:18" hidden="1" x14ac:dyDescent="0.2">
      <c r="A208" s="17">
        <v>198</v>
      </c>
      <c r="B208" s="27" t="str">
        <f t="shared" si="5"/>
        <v>*</v>
      </c>
      <c r="C208" t="str">
        <f>VLOOKUP(A208,PO!$IJ$3:$IL$295,3,FALSE)</f>
        <v>Juva</v>
      </c>
      <c r="D208" s="32">
        <f>VLOOKUP($C208,PO!$B$2:$CJ$295,9,FALSE)</f>
        <v>51.5</v>
      </c>
      <c r="E208" s="32">
        <f>VLOOKUP($C208,PO!$B$2:$CJ$295,16,FALSE)</f>
        <v>51.6</v>
      </c>
      <c r="F208" s="35">
        <f>VLOOKUP($C208,PO!$B$2:$CJ$295,66,FALSE)</f>
        <v>-3.0492356777191163</v>
      </c>
      <c r="G208" s="31">
        <f>VLOOKUP($C208,PO!$B$2:$CJ$295,67,FALSE)</f>
        <v>20491.833984375</v>
      </c>
      <c r="H208" s="35">
        <f>VLOOKUP($C208,PO!$B$2:$CJ$295,71,FALSE)</f>
        <v>0.31066057085990906</v>
      </c>
      <c r="I208" s="50">
        <f>_xlfn.XLOOKUP($C208,PO!$B$3:$B$295,PO!CH$3:CH$295)</f>
        <v>2.4017467498779297</v>
      </c>
      <c r="J208" s="22">
        <f>VLOOKUP($C208,PO!$B$2:$CJ$295,87,FALSE)</f>
        <v>500</v>
      </c>
      <c r="K208" s="72">
        <f>1-VLOOKUP(C208,PO!$B$3:$II$295,242,FALSE)/SUM($D$5:$J$5)</f>
        <v>-2.8977199628194894E-2</v>
      </c>
      <c r="L208" s="22">
        <f>VLOOKUP($C208,PO!$B$2:$CJ$295,48,FALSE)</f>
        <v>12276.573787409701</v>
      </c>
      <c r="M208" s="40"/>
      <c r="N208" s="22"/>
      <c r="O208" s="22"/>
      <c r="P208" s="22">
        <f>VLOOKUP($C208,PO!$B$2:$CJ$295,65,FALSE)</f>
        <v>107.59999847412109</v>
      </c>
      <c r="Q208" s="22">
        <f>VLOOKUP($C208,PO!$B$2:$CJ$295,26,FALSE)</f>
        <v>771</v>
      </c>
      <c r="R208" s="23"/>
    </row>
    <row r="209" spans="1:18" hidden="1" x14ac:dyDescent="0.2">
      <c r="A209" s="17">
        <v>199</v>
      </c>
      <c r="B209" s="27" t="str">
        <f t="shared" si="5"/>
        <v>*</v>
      </c>
      <c r="C209" t="str">
        <f>VLOOKUP(A209,PO!$IJ$3:$IL$295,3,FALSE)</f>
        <v>Askola</v>
      </c>
      <c r="D209" s="32">
        <f>VLOOKUP($C209,PO!$B$2:$CJ$295,9,FALSE)</f>
        <v>41.799999237060547</v>
      </c>
      <c r="E209" s="32">
        <f>VLOOKUP($C209,PO!$B$2:$CJ$295,16,FALSE)</f>
        <v>53.900000000000006</v>
      </c>
      <c r="F209" s="35">
        <f>VLOOKUP($C209,PO!$B$2:$CJ$295,66,FALSE)</f>
        <v>-1.0842398226261138</v>
      </c>
      <c r="G209" s="31">
        <f>VLOOKUP($C209,PO!$B$2:$CJ$295,67,FALSE)</f>
        <v>24276.240234375</v>
      </c>
      <c r="H209" s="35">
        <f>VLOOKUP($C209,PO!$B$2:$CJ$295,71,FALSE)</f>
        <v>3.4392070770263672</v>
      </c>
      <c r="I209" s="50">
        <f>_xlfn.XLOOKUP($C209,PO!$B$3:$B$295,PO!CH$3:CH$295)</f>
        <v>0.66445183753967285</v>
      </c>
      <c r="J209" s="22">
        <f>VLOOKUP($C209,PO!$B$2:$CJ$295,87,FALSE)</f>
        <v>668</v>
      </c>
      <c r="K209" s="72">
        <f>1-VLOOKUP(C209,PO!$B$3:$II$295,242,FALSE)/SUM($D$5:$J$5)</f>
        <v>-3.2843007888019082E-2</v>
      </c>
      <c r="L209" s="22">
        <f>VLOOKUP($C209,PO!$B$2:$CJ$295,48,FALSE)</f>
        <v>10634.873323397913</v>
      </c>
      <c r="M209" s="40"/>
      <c r="N209" s="22"/>
      <c r="O209" s="22"/>
      <c r="P209" s="22">
        <f>VLOOKUP($C209,PO!$B$2:$CJ$295,65,FALSE)</f>
        <v>133.60000610351563</v>
      </c>
      <c r="Q209" s="22">
        <f>VLOOKUP($C209,PO!$B$2:$CJ$295,26,FALSE)</f>
        <v>749</v>
      </c>
      <c r="R209" s="23"/>
    </row>
    <row r="210" spans="1:18" hidden="1" x14ac:dyDescent="0.2">
      <c r="A210" s="17">
        <v>200</v>
      </c>
      <c r="B210" s="27" t="str">
        <f t="shared" si="5"/>
        <v>*</v>
      </c>
      <c r="C210" t="str">
        <f>VLOOKUP(A210,PO!$IJ$3:$IL$295,3,FALSE)</f>
        <v>Hailuoto</v>
      </c>
      <c r="D210" s="32">
        <f>VLOOKUP($C210,PO!$B$2:$CJ$295,9,FALSE)</f>
        <v>52.200000762939453</v>
      </c>
      <c r="E210" s="32">
        <f>VLOOKUP($C210,PO!$B$2:$CJ$295,16,FALSE)</f>
        <v>53.800000000000004</v>
      </c>
      <c r="F210" s="35">
        <f>VLOOKUP($C210,PO!$B$2:$CJ$295,66,FALSE)</f>
        <v>3.8810803890228271</v>
      </c>
      <c r="G210" s="31">
        <f>VLOOKUP($C210,PO!$B$2:$CJ$295,67,FALSE)</f>
        <v>23232.16796875</v>
      </c>
      <c r="H210" s="35">
        <f>VLOOKUP($C210,PO!$B$2:$CJ$295,71,FALSE)</f>
        <v>0</v>
      </c>
      <c r="I210" s="50">
        <f>_xlfn.XLOOKUP($C210,PO!$B$3:$B$295,PO!CH$3:CH$295)</f>
        <v>2.6315789222717285</v>
      </c>
      <c r="J210" s="22">
        <f>VLOOKUP($C210,PO!$B$2:$CJ$295,87,FALSE)</f>
        <v>80</v>
      </c>
      <c r="K210" s="72">
        <f>1-VLOOKUP(C210,PO!$B$3:$II$295,242,FALSE)/SUM($D$5:$J$5)</f>
        <v>-4.1156710935719154E-2</v>
      </c>
      <c r="L210" s="22">
        <f>VLOOKUP($C210,PO!$B$2:$CJ$295,48,FALSE)</f>
        <v>13276.073619631901</v>
      </c>
      <c r="M210" s="40"/>
      <c r="N210" s="22"/>
      <c r="O210" s="22"/>
      <c r="P210" s="22">
        <f>VLOOKUP($C210,PO!$B$2:$CJ$295,65,FALSE)</f>
        <v>80</v>
      </c>
      <c r="Q210" s="22">
        <f>VLOOKUP($C210,PO!$B$2:$CJ$295,26,FALSE)</f>
        <v>675</v>
      </c>
      <c r="R210" s="23"/>
    </row>
    <row r="211" spans="1:18" hidden="1" x14ac:dyDescent="0.2">
      <c r="A211" s="17">
        <v>201</v>
      </c>
      <c r="B211" s="27" t="str">
        <f t="shared" si="5"/>
        <v>*</v>
      </c>
      <c r="C211" t="str">
        <f>VLOOKUP(A211,PO!$IJ$3:$IL$295,3,FALSE)</f>
        <v>Kitee</v>
      </c>
      <c r="D211" s="32">
        <f>VLOOKUP($C211,PO!$B$2:$CJ$295,9,FALSE)</f>
        <v>52</v>
      </c>
      <c r="E211" s="32">
        <f>VLOOKUP($C211,PO!$B$2:$CJ$295,16,FALSE)</f>
        <v>54.400000000000006</v>
      </c>
      <c r="F211" s="35">
        <f>VLOOKUP($C211,PO!$B$2:$CJ$295,66,FALSE)</f>
        <v>-3.3092000246047975</v>
      </c>
      <c r="G211" s="31">
        <f>VLOOKUP($C211,PO!$B$2:$CJ$295,67,FALSE)</f>
        <v>20424.048828125</v>
      </c>
      <c r="H211" s="35">
        <f>VLOOKUP($C211,PO!$B$2:$CJ$295,71,FALSE)</f>
        <v>9.8658250644803047E-3</v>
      </c>
      <c r="I211" s="50">
        <f>_xlfn.XLOOKUP($C211,PO!$B$3:$B$295,PO!CH$3:CH$295)</f>
        <v>1.3812154531478882</v>
      </c>
      <c r="J211" s="22">
        <f>VLOOKUP($C211,PO!$B$2:$CJ$295,87,FALSE)</f>
        <v>798</v>
      </c>
      <c r="K211" s="72">
        <f>1-VLOOKUP(C211,PO!$B$3:$II$295,242,FALSE)/SUM($D$5:$J$5)</f>
        <v>-4.1846492476153907E-2</v>
      </c>
      <c r="L211" s="22">
        <f>VLOOKUP($C211,PO!$B$2:$CJ$295,48,FALSE)</f>
        <v>12904.550928891736</v>
      </c>
      <c r="M211" s="40"/>
      <c r="N211" s="22"/>
      <c r="O211" s="22"/>
      <c r="P211" s="22">
        <f>VLOOKUP($C211,PO!$B$2:$CJ$295,65,FALSE)</f>
        <v>195.75</v>
      </c>
      <c r="Q211" s="22">
        <f>VLOOKUP($C211,PO!$B$2:$CJ$295,26,FALSE)</f>
        <v>683</v>
      </c>
      <c r="R211" s="23"/>
    </row>
    <row r="212" spans="1:18" hidden="1" x14ac:dyDescent="0.2">
      <c r="A212" s="17">
        <v>202</v>
      </c>
      <c r="B212" s="27" t="str">
        <f t="shared" si="5"/>
        <v>*</v>
      </c>
      <c r="C212" t="str">
        <f>VLOOKUP(A212,PO!$IJ$3:$IL$295,3,FALSE)</f>
        <v>Lohja</v>
      </c>
      <c r="D212" s="32">
        <f>VLOOKUP($C212,PO!$B$2:$CJ$295,9,FALSE)</f>
        <v>44.700000762939453</v>
      </c>
      <c r="E212" s="32">
        <f>VLOOKUP($C212,PO!$B$2:$CJ$295,16,FALSE)</f>
        <v>82.800000000000011</v>
      </c>
      <c r="F212" s="35">
        <f>VLOOKUP($C212,PO!$B$2:$CJ$295,66,FALSE)</f>
        <v>-0.82338651120662687</v>
      </c>
      <c r="G212" s="31">
        <f>VLOOKUP($C212,PO!$B$2:$CJ$295,67,FALSE)</f>
        <v>25497.728515625</v>
      </c>
      <c r="H212" s="35">
        <f>VLOOKUP($C212,PO!$B$2:$CJ$295,71,FALSE)</f>
        <v>3.5178940296173096</v>
      </c>
      <c r="I212" s="50">
        <f>_xlfn.XLOOKUP($C212,PO!$B$3:$B$295,PO!CH$3:CH$295)</f>
        <v>2.0246295928955078</v>
      </c>
      <c r="J212" s="22">
        <f>VLOOKUP($C212,PO!$B$2:$CJ$295,87,FALSE)</f>
        <v>5366</v>
      </c>
      <c r="K212" s="72">
        <f>1-VLOOKUP(C212,PO!$B$3:$II$295,242,FALSE)/SUM($D$5:$J$5)</f>
        <v>-5.4285891927620566E-2</v>
      </c>
      <c r="L212" s="22">
        <f>VLOOKUP($C212,PO!$B$2:$CJ$295,48,FALSE)</f>
        <v>10304.408873911823</v>
      </c>
      <c r="M212" s="40"/>
      <c r="N212" s="22"/>
      <c r="O212" s="22"/>
      <c r="P212" s="22">
        <f>VLOOKUP($C212,PO!$B$2:$CJ$295,65,FALSE)</f>
        <v>201.96296691894531</v>
      </c>
      <c r="Q212" s="22">
        <f>VLOOKUP($C212,PO!$B$2:$CJ$295,26,FALSE)</f>
        <v>687</v>
      </c>
      <c r="R212" s="23"/>
    </row>
    <row r="213" spans="1:18" hidden="1" x14ac:dyDescent="0.2">
      <c r="A213" s="17">
        <v>203</v>
      </c>
      <c r="B213" s="27" t="str">
        <f t="shared" si="5"/>
        <v>*</v>
      </c>
      <c r="C213" t="str">
        <f>VLOOKUP(A213,PO!$IJ$3:$IL$295,3,FALSE)</f>
        <v>Parikkala</v>
      </c>
      <c r="D213" s="32">
        <f>VLOOKUP($C213,PO!$B$2:$CJ$295,9,FALSE)</f>
        <v>54.099998474121094</v>
      </c>
      <c r="E213" s="32">
        <f>VLOOKUP($C213,PO!$B$2:$CJ$295,16,FALSE)</f>
        <v>45</v>
      </c>
      <c r="F213" s="35">
        <f>VLOOKUP($C213,PO!$B$2:$CJ$295,66,FALSE)</f>
        <v>-1.8860522747039794</v>
      </c>
      <c r="G213" s="31">
        <f>VLOOKUP($C213,PO!$B$2:$CJ$295,67,FALSE)</f>
        <v>21059.431640625</v>
      </c>
      <c r="H213" s="35">
        <f>VLOOKUP($C213,PO!$B$2:$CJ$295,71,FALSE)</f>
        <v>0.19011406600475311</v>
      </c>
      <c r="I213" s="50">
        <f>_xlfn.XLOOKUP($C213,PO!$B$3:$B$295,PO!CH$3:CH$295)</f>
        <v>1.4336917400360107</v>
      </c>
      <c r="J213" s="22">
        <f>VLOOKUP($C213,PO!$B$2:$CJ$295,87,FALSE)</f>
        <v>304</v>
      </c>
      <c r="K213" s="72">
        <f>1-VLOOKUP(C213,PO!$B$3:$II$295,242,FALSE)/SUM($D$5:$J$5)</f>
        <v>-6.3792687090673095E-2</v>
      </c>
      <c r="L213" s="22">
        <f>VLOOKUP($C213,PO!$B$2:$CJ$295,48,FALSE)</f>
        <v>11460.420032310178</v>
      </c>
      <c r="M213" s="40"/>
      <c r="N213" s="22"/>
      <c r="O213" s="22"/>
      <c r="P213" s="22">
        <f>VLOOKUP($C213,PO!$B$2:$CJ$295,65,FALSE)</f>
        <v>152</v>
      </c>
      <c r="Q213" s="22">
        <f>VLOOKUP($C213,PO!$B$2:$CJ$295,26,FALSE)</f>
        <v>783</v>
      </c>
      <c r="R213" s="23"/>
    </row>
    <row r="214" spans="1:18" hidden="1" x14ac:dyDescent="0.2">
      <c r="A214" s="17">
        <v>204</v>
      </c>
      <c r="B214" s="27" t="str">
        <f t="shared" si="5"/>
        <v>*</v>
      </c>
      <c r="C214" t="str">
        <f>VLOOKUP(A214,PO!$IJ$3:$IL$295,3,FALSE)</f>
        <v>Ilomantsi</v>
      </c>
      <c r="D214" s="32">
        <f>VLOOKUP($C214,PO!$B$2:$CJ$295,9,FALSE)</f>
        <v>55.099998474121094</v>
      </c>
      <c r="E214" s="32">
        <f>VLOOKUP($C214,PO!$B$2:$CJ$295,16,FALSE)</f>
        <v>53.7</v>
      </c>
      <c r="F214" s="35">
        <f>VLOOKUP($C214,PO!$B$2:$CJ$295,66,FALSE)</f>
        <v>-1.5031350672245025</v>
      </c>
      <c r="G214" s="31">
        <f>VLOOKUP($C214,PO!$B$2:$CJ$295,67,FALSE)</f>
        <v>20549.51953125</v>
      </c>
      <c r="H214" s="35">
        <f>VLOOKUP($C214,PO!$B$2:$CJ$295,71,FALSE)</f>
        <v>8.235536515712738E-2</v>
      </c>
      <c r="I214" s="50">
        <f>_xlfn.XLOOKUP($C214,PO!$B$3:$B$295,PO!CH$3:CH$295)</f>
        <v>3.6544849872589111</v>
      </c>
      <c r="J214" s="22">
        <f>VLOOKUP($C214,PO!$B$2:$CJ$295,87,FALSE)</f>
        <v>335</v>
      </c>
      <c r="K214" s="72">
        <f>1-VLOOKUP(C214,PO!$B$3:$II$295,242,FALSE)/SUM($D$5:$J$5)</f>
        <v>-6.7189239193490069E-2</v>
      </c>
      <c r="L214" s="22">
        <f>VLOOKUP($C214,PO!$B$2:$CJ$295,48,FALSE)</f>
        <v>13896.223270440252</v>
      </c>
      <c r="M214" s="40"/>
      <c r="N214" s="22"/>
      <c r="O214" s="22"/>
      <c r="P214" s="22">
        <f>VLOOKUP($C214,PO!$B$2:$CJ$295,65,FALSE)</f>
        <v>121.66666412353516</v>
      </c>
      <c r="Q214" s="22">
        <f>VLOOKUP($C214,PO!$B$2:$CJ$295,26,FALSE)</f>
        <v>915</v>
      </c>
      <c r="R214" s="23"/>
    </row>
    <row r="215" spans="1:18" hidden="1" x14ac:dyDescent="0.2">
      <c r="A215" s="17">
        <v>205</v>
      </c>
      <c r="B215" s="27" t="str">
        <f t="shared" si="5"/>
        <v>*</v>
      </c>
      <c r="C215" t="str">
        <f>VLOOKUP(A215,PO!$IJ$3:$IL$295,3,FALSE)</f>
        <v>Halsua</v>
      </c>
      <c r="D215" s="32">
        <f>VLOOKUP($C215,PO!$B$2:$CJ$295,9,FALSE)</f>
        <v>49.5</v>
      </c>
      <c r="E215" s="32">
        <f>VLOOKUP($C215,PO!$B$2:$CJ$295,16,FALSE)</f>
        <v>42.800000000000004</v>
      </c>
      <c r="F215" s="35">
        <f>VLOOKUP($C215,PO!$B$2:$CJ$295,66,FALSE)</f>
        <v>-2.7912193059921266</v>
      </c>
      <c r="G215" s="31">
        <f>VLOOKUP($C215,PO!$B$2:$CJ$295,67,FALSE)</f>
        <v>20143.30859375</v>
      </c>
      <c r="H215" s="35">
        <f>VLOOKUP($C215,PO!$B$2:$CJ$295,71,FALSE)</f>
        <v>0.70984917879104614</v>
      </c>
      <c r="I215" s="50">
        <f>_xlfn.XLOOKUP($C215,PO!$B$3:$B$295,PO!CH$3:CH$295)</f>
        <v>0</v>
      </c>
      <c r="J215" s="22">
        <f>VLOOKUP($C215,PO!$B$2:$CJ$295,87,FALSE)</f>
        <v>100</v>
      </c>
      <c r="K215" s="72">
        <f>1-VLOOKUP(C215,PO!$B$3:$II$295,242,FALSE)/SUM($D$5:$J$5)</f>
        <v>-6.8599609984757226E-2</v>
      </c>
      <c r="L215" s="22">
        <f>VLOOKUP($C215,PO!$B$2:$CJ$295,48,FALSE)</f>
        <v>14727.272727272728</v>
      </c>
      <c r="M215" s="40"/>
      <c r="N215" s="22"/>
      <c r="O215" s="22"/>
      <c r="P215" s="22">
        <f>VLOOKUP($C215,PO!$B$2:$CJ$295,65,FALSE)</f>
        <v>108</v>
      </c>
      <c r="Q215" s="22">
        <f>VLOOKUP($C215,PO!$B$2:$CJ$295,26,FALSE)</f>
        <v>1030</v>
      </c>
      <c r="R215" s="23"/>
    </row>
    <row r="216" spans="1:18" hidden="1" x14ac:dyDescent="0.2">
      <c r="A216" s="17">
        <v>206</v>
      </c>
      <c r="B216" s="27" t="str">
        <f t="shared" si="5"/>
        <v>*</v>
      </c>
      <c r="C216" t="str">
        <f>VLOOKUP(A216,PO!$IJ$3:$IL$295,3,FALSE)</f>
        <v>Jämijärvi</v>
      </c>
      <c r="D216" s="32">
        <f>VLOOKUP($C216,PO!$B$2:$CJ$295,9,FALSE)</f>
        <v>48.200000762939453</v>
      </c>
      <c r="E216" s="32">
        <f>VLOOKUP($C216,PO!$B$2:$CJ$295,16,FALSE)</f>
        <v>34.9</v>
      </c>
      <c r="F216" s="35">
        <f>VLOOKUP($C216,PO!$B$2:$CJ$295,66,FALSE)</f>
        <v>-4.3935219287872318</v>
      </c>
      <c r="G216" s="31">
        <f>VLOOKUP($C216,PO!$B$2:$CJ$295,67,FALSE)</f>
        <v>20972.81640625</v>
      </c>
      <c r="H216" s="35">
        <f>VLOOKUP($C216,PO!$B$2:$CJ$295,71,FALSE)</f>
        <v>0.17251293361186981</v>
      </c>
      <c r="I216" s="50">
        <f>_xlfn.XLOOKUP($C216,PO!$B$3:$B$295,PO!CH$3:CH$295)</f>
        <v>0</v>
      </c>
      <c r="J216" s="22">
        <f>VLOOKUP($C216,PO!$B$2:$CJ$295,87,FALSE)</f>
        <v>152</v>
      </c>
      <c r="K216" s="72">
        <f>1-VLOOKUP(C216,PO!$B$3:$II$295,242,FALSE)/SUM($D$5:$J$5)</f>
        <v>-6.9334429131378883E-2</v>
      </c>
      <c r="L216" s="22">
        <f>VLOOKUP($C216,PO!$B$2:$CJ$295,48,FALSE)</f>
        <v>11598.726114649682</v>
      </c>
      <c r="M216" s="40"/>
      <c r="N216" s="22"/>
      <c r="O216" s="22"/>
      <c r="P216" s="22">
        <f>VLOOKUP($C216,PO!$B$2:$CJ$295,65,FALSE)</f>
        <v>152</v>
      </c>
      <c r="Q216" s="22">
        <f>VLOOKUP($C216,PO!$B$2:$CJ$295,26,FALSE)</f>
        <v>785</v>
      </c>
      <c r="R216" s="23"/>
    </row>
    <row r="217" spans="1:18" hidden="1" x14ac:dyDescent="0.2">
      <c r="A217" s="17">
        <v>207</v>
      </c>
      <c r="B217" s="27" t="str">
        <f t="shared" si="5"/>
        <v>*</v>
      </c>
      <c r="C217" t="str">
        <f>VLOOKUP(A217,PO!$IJ$3:$IL$295,3,FALSE)</f>
        <v>Sonkajärvi</v>
      </c>
      <c r="D217" s="32">
        <f>VLOOKUP($C217,PO!$B$2:$CJ$295,9,FALSE)</f>
        <v>50.700000762939453</v>
      </c>
      <c r="E217" s="32">
        <f>VLOOKUP($C217,PO!$B$2:$CJ$295,16,FALSE)</f>
        <v>43</v>
      </c>
      <c r="F217" s="35">
        <f>VLOOKUP($C217,PO!$B$2:$CJ$295,66,FALSE)</f>
        <v>-3.1957810878753663</v>
      </c>
      <c r="G217" s="31">
        <f>VLOOKUP($C217,PO!$B$2:$CJ$295,67,FALSE)</f>
        <v>20081.84765625</v>
      </c>
      <c r="H217" s="35">
        <f>VLOOKUP($C217,PO!$B$2:$CJ$295,71,FALSE)</f>
        <v>0.10264305770397186</v>
      </c>
      <c r="I217" s="50">
        <f>_xlfn.XLOOKUP($C217,PO!$B$3:$B$295,PO!CH$3:CH$295)</f>
        <v>2.2950818538665771</v>
      </c>
      <c r="J217" s="22">
        <f>VLOOKUP($C217,PO!$B$2:$CJ$295,87,FALSE)</f>
        <v>337</v>
      </c>
      <c r="K217" s="72">
        <f>1-VLOOKUP(C217,PO!$B$3:$II$295,242,FALSE)/SUM($D$5:$J$5)</f>
        <v>-7.0058402683072396E-2</v>
      </c>
      <c r="L217" s="22">
        <f>VLOOKUP($C217,PO!$B$2:$CJ$295,48,FALSE)</f>
        <v>9348.1481481481478</v>
      </c>
      <c r="M217" s="40"/>
      <c r="N217" s="22"/>
      <c r="O217" s="22"/>
      <c r="P217" s="22">
        <f>VLOOKUP($C217,PO!$B$2:$CJ$295,65,FALSE)</f>
        <v>125.33333587646484</v>
      </c>
      <c r="Q217" s="22">
        <f>VLOOKUP($C217,PO!$B$2:$CJ$295,26,FALSE)</f>
        <v>753</v>
      </c>
      <c r="R217" s="23"/>
    </row>
    <row r="218" spans="1:18" hidden="1" x14ac:dyDescent="0.2">
      <c r="A218" s="17">
        <v>208</v>
      </c>
      <c r="B218" s="27" t="str">
        <f t="shared" si="5"/>
        <v>*</v>
      </c>
      <c r="C218" t="str">
        <f>VLOOKUP(A218,PO!$IJ$3:$IL$295,3,FALSE)</f>
        <v>Savitaipale</v>
      </c>
      <c r="D218" s="32">
        <f>VLOOKUP($C218,PO!$B$2:$CJ$295,9,FALSE)</f>
        <v>53.299999237060547</v>
      </c>
      <c r="E218" s="32">
        <f>VLOOKUP($C218,PO!$B$2:$CJ$295,16,FALSE)</f>
        <v>52.400000000000006</v>
      </c>
      <c r="F218" s="35">
        <f>VLOOKUP($C218,PO!$B$2:$CJ$295,66,FALSE)</f>
        <v>-3.0992043495178221</v>
      </c>
      <c r="G218" s="31">
        <f>VLOOKUP($C218,PO!$B$2:$CJ$295,67,FALSE)</f>
        <v>21421.765625</v>
      </c>
      <c r="H218" s="35">
        <f>VLOOKUP($C218,PO!$B$2:$CJ$295,71,FALSE)</f>
        <v>0.14779780805110931</v>
      </c>
      <c r="I218" s="50">
        <f>_xlfn.XLOOKUP($C218,PO!$B$3:$B$295,PO!CH$3:CH$295)</f>
        <v>1.6000000238418579</v>
      </c>
      <c r="J218" s="22">
        <f>VLOOKUP($C218,PO!$B$2:$CJ$295,87,FALSE)</f>
        <v>277</v>
      </c>
      <c r="K218" s="72">
        <f>1-VLOOKUP(C218,PO!$B$3:$II$295,242,FALSE)/SUM($D$5:$J$5)</f>
        <v>-8.8306638719302333E-2</v>
      </c>
      <c r="L218" s="22">
        <f>VLOOKUP($C218,PO!$B$2:$CJ$295,48,FALSE)</f>
        <v>11502.742230347349</v>
      </c>
      <c r="M218" s="40"/>
      <c r="N218" s="22"/>
      <c r="O218" s="22"/>
      <c r="P218" s="22">
        <f>VLOOKUP($C218,PO!$B$2:$CJ$295,65,FALSE)</f>
        <v>138.5</v>
      </c>
      <c r="Q218" s="22">
        <f>VLOOKUP($C218,PO!$B$2:$CJ$295,26,FALSE)</f>
        <v>777</v>
      </c>
      <c r="R218" s="23"/>
    </row>
    <row r="219" spans="1:18" hidden="1" x14ac:dyDescent="0.2">
      <c r="A219" s="17">
        <v>209</v>
      </c>
      <c r="B219" s="27" t="str">
        <f t="shared" si="5"/>
        <v>*</v>
      </c>
      <c r="C219" t="str">
        <f>VLOOKUP(A219,PO!$IJ$3:$IL$295,3,FALSE)</f>
        <v>Tuusniemi</v>
      </c>
      <c r="D219" s="32">
        <f>VLOOKUP($C219,PO!$B$2:$CJ$295,9,FALSE)</f>
        <v>53</v>
      </c>
      <c r="E219" s="32">
        <f>VLOOKUP($C219,PO!$B$2:$CJ$295,16,FALSE)</f>
        <v>40.5</v>
      </c>
      <c r="F219" s="35">
        <f>VLOOKUP($C219,PO!$B$2:$CJ$295,66,FALSE)</f>
        <v>2.6251052737236025</v>
      </c>
      <c r="G219" s="31">
        <f>VLOOKUP($C219,PO!$B$2:$CJ$295,67,FALSE)</f>
        <v>20248.693359375</v>
      </c>
      <c r="H219" s="35">
        <f>VLOOKUP($C219,PO!$B$2:$CJ$295,71,FALSE)</f>
        <v>8.0742835998535156E-2</v>
      </c>
      <c r="I219" s="50">
        <f>_xlfn.XLOOKUP($C219,PO!$B$3:$B$295,PO!CH$3:CH$295)</f>
        <v>2.4000000953674316</v>
      </c>
      <c r="J219" s="22">
        <f>VLOOKUP($C219,PO!$B$2:$CJ$295,87,FALSE)</f>
        <v>277</v>
      </c>
      <c r="K219" s="72">
        <f>1-VLOOKUP(C219,PO!$B$3:$II$295,242,FALSE)/SUM($D$5:$J$5)</f>
        <v>-9.9652837127256255E-2</v>
      </c>
      <c r="L219" s="22">
        <f>VLOOKUP($C219,PO!$B$2:$CJ$295,48,FALSE)</f>
        <v>9250.422487223168</v>
      </c>
      <c r="M219" s="40"/>
      <c r="N219" s="22"/>
      <c r="O219" s="22"/>
      <c r="P219" s="22">
        <f>VLOOKUP($C219,PO!$B$2:$CJ$295,65,FALSE)</f>
        <v>289</v>
      </c>
      <c r="Q219" s="22">
        <f>VLOOKUP($C219,PO!$B$2:$CJ$295,26,FALSE)</f>
        <v>968</v>
      </c>
      <c r="R219" s="23"/>
    </row>
    <row r="220" spans="1:18" hidden="1" x14ac:dyDescent="0.2">
      <c r="A220" s="17">
        <v>210</v>
      </c>
      <c r="B220" s="27" t="str">
        <f t="shared" si="5"/>
        <v>*</v>
      </c>
      <c r="C220" t="str">
        <f>VLOOKUP(A220,PO!$IJ$3:$IL$295,3,FALSE)</f>
        <v>Ruovesi</v>
      </c>
      <c r="D220" s="32">
        <f>VLOOKUP($C220,PO!$B$2:$CJ$295,9,FALSE)</f>
        <v>52.299999237060547</v>
      </c>
      <c r="E220" s="32">
        <f>VLOOKUP($C220,PO!$B$2:$CJ$295,16,FALSE)</f>
        <v>50.2</v>
      </c>
      <c r="F220" s="35">
        <f>VLOOKUP($C220,PO!$B$2:$CJ$295,66,FALSE)</f>
        <v>-3.6593839764595031</v>
      </c>
      <c r="G220" s="31">
        <f>VLOOKUP($C220,PO!$B$2:$CJ$295,67,FALSE)</f>
        <v>21290.458984375</v>
      </c>
      <c r="H220" s="35">
        <f>VLOOKUP($C220,PO!$B$2:$CJ$295,71,FALSE)</f>
        <v>0.25682932138442993</v>
      </c>
      <c r="I220" s="50">
        <f>_xlfn.XLOOKUP($C220,PO!$B$3:$B$295,PO!CH$3:CH$295)</f>
        <v>2.2364218235015869</v>
      </c>
      <c r="J220" s="22">
        <f>VLOOKUP($C220,PO!$B$2:$CJ$295,87,FALSE)</f>
        <v>336</v>
      </c>
      <c r="K220" s="72">
        <f>1-VLOOKUP(C220,PO!$B$3:$II$295,242,FALSE)/SUM($D$5:$J$5)</f>
        <v>-0.10250181017783078</v>
      </c>
      <c r="L220" s="22">
        <f>VLOOKUP($C220,PO!$B$2:$CJ$295,48,FALSE)</f>
        <v>10716.463414634147</v>
      </c>
      <c r="M220" s="40"/>
      <c r="N220" s="22"/>
      <c r="O220" s="22"/>
      <c r="P220" s="22">
        <f>VLOOKUP($C220,PO!$B$2:$CJ$295,65,FALSE)</f>
        <v>122.66666412353516</v>
      </c>
      <c r="Q220" s="22">
        <f>VLOOKUP($C220,PO!$B$2:$CJ$295,26,FALSE)</f>
        <v>764</v>
      </c>
      <c r="R220" s="23"/>
    </row>
    <row r="221" spans="1:18" hidden="1" x14ac:dyDescent="0.2">
      <c r="A221" s="17">
        <v>211</v>
      </c>
      <c r="B221" s="27" t="str">
        <f t="shared" si="5"/>
        <v>*</v>
      </c>
      <c r="C221" t="str">
        <f>VLOOKUP(A221,PO!$IJ$3:$IL$295,3,FALSE)</f>
        <v>Salla</v>
      </c>
      <c r="D221" s="32">
        <f>VLOOKUP($C221,PO!$B$2:$CJ$295,9,FALSE)</f>
        <v>54.900001525878906</v>
      </c>
      <c r="E221" s="32">
        <f>VLOOKUP($C221,PO!$B$2:$CJ$295,16,FALSE)</f>
        <v>47.7</v>
      </c>
      <c r="F221" s="35">
        <f>VLOOKUP($C221,PO!$B$2:$CJ$295,66,FALSE)</f>
        <v>-2.1150170981884004</v>
      </c>
      <c r="G221" s="31">
        <f>VLOOKUP($C221,PO!$B$2:$CJ$295,67,FALSE)</f>
        <v>21080.736328125</v>
      </c>
      <c r="H221" s="35">
        <f>VLOOKUP($C221,PO!$B$2:$CJ$295,71,FALSE)</f>
        <v>0.20588235557079315</v>
      </c>
      <c r="I221" s="50">
        <f>_xlfn.XLOOKUP($C221,PO!$B$3:$B$295,PO!CH$3:CH$295)</f>
        <v>0.5181347131729126</v>
      </c>
      <c r="J221" s="22">
        <f>VLOOKUP($C221,PO!$B$2:$CJ$295,87,FALSE)</f>
        <v>214</v>
      </c>
      <c r="K221" s="72">
        <f>1-VLOOKUP(C221,PO!$B$3:$II$295,242,FALSE)/SUM($D$5:$J$5)</f>
        <v>-0.1169957556849166</v>
      </c>
      <c r="L221" s="22">
        <f>VLOOKUP($C221,PO!$B$2:$CJ$295,48,FALSE)</f>
        <v>14102.092807424595</v>
      </c>
      <c r="M221" s="40"/>
      <c r="N221" s="22"/>
      <c r="O221" s="22"/>
      <c r="P221" s="22">
        <f>VLOOKUP($C221,PO!$B$2:$CJ$295,65,FALSE)</f>
        <v>106</v>
      </c>
      <c r="Q221" s="22">
        <f>VLOOKUP($C221,PO!$B$2:$CJ$295,26,FALSE)</f>
        <v>1000</v>
      </c>
      <c r="R221" s="23"/>
    </row>
    <row r="222" spans="1:18" hidden="1" x14ac:dyDescent="0.2">
      <c r="A222" s="17">
        <v>212</v>
      </c>
      <c r="B222" s="27" t="str">
        <f t="shared" si="5"/>
        <v>*</v>
      </c>
      <c r="C222" t="str">
        <f>VLOOKUP(A222,PO!$IJ$3:$IL$295,3,FALSE)</f>
        <v>Merijärvi</v>
      </c>
      <c r="D222" s="32">
        <f>VLOOKUP($C222,PO!$B$2:$CJ$295,9,FALSE)</f>
        <v>41.099998474121094</v>
      </c>
      <c r="E222" s="32">
        <f>VLOOKUP($C222,PO!$B$2:$CJ$295,16,FALSE)</f>
        <v>38</v>
      </c>
      <c r="F222" s="35">
        <f>VLOOKUP($C222,PO!$B$2:$CJ$295,66,FALSE)</f>
        <v>-3.528243827819824</v>
      </c>
      <c r="G222" s="31">
        <f>VLOOKUP($C222,PO!$B$2:$CJ$295,67,FALSE)</f>
        <v>16574.4921875</v>
      </c>
      <c r="H222" s="35">
        <f>VLOOKUP($C222,PO!$B$2:$CJ$295,71,FALSE)</f>
        <v>0</v>
      </c>
      <c r="I222" s="50">
        <f>_xlfn.XLOOKUP($C222,PO!$B$3:$B$295,PO!CH$3:CH$295)</f>
        <v>3.7593984603881836</v>
      </c>
      <c r="J222" s="22">
        <f>VLOOKUP($C222,PO!$B$2:$CJ$295,87,FALSE)</f>
        <v>142</v>
      </c>
      <c r="K222" s="72">
        <f>1-VLOOKUP(C222,PO!$B$3:$II$295,242,FALSE)/SUM($D$5:$J$5)</f>
        <v>-0.12404921188860674</v>
      </c>
      <c r="L222" s="22">
        <f>VLOOKUP($C222,PO!$B$2:$CJ$295,48,FALSE)</f>
        <v>10863.787375415282</v>
      </c>
      <c r="M222" s="40"/>
      <c r="N222" s="22"/>
      <c r="O222" s="22"/>
      <c r="P222" s="22">
        <f>VLOOKUP($C222,PO!$B$2:$CJ$295,65,FALSE)</f>
        <v>165</v>
      </c>
      <c r="Q222" s="22">
        <f>VLOOKUP($C222,PO!$B$2:$CJ$295,26,FALSE)</f>
        <v>628</v>
      </c>
      <c r="R222" s="23"/>
    </row>
    <row r="223" spans="1:18" hidden="1" x14ac:dyDescent="0.2">
      <c r="A223" s="17">
        <v>213</v>
      </c>
      <c r="B223" s="27" t="str">
        <f t="shared" si="5"/>
        <v>*</v>
      </c>
      <c r="C223" t="str">
        <f>VLOOKUP(A223,PO!$IJ$3:$IL$295,3,FALSE)</f>
        <v>Pelkosenniemi</v>
      </c>
      <c r="D223" s="32">
        <f>VLOOKUP($C223,PO!$B$2:$CJ$295,9,FALSE)</f>
        <v>53.299999237060547</v>
      </c>
      <c r="E223" s="32">
        <f>VLOOKUP($C223,PO!$B$2:$CJ$295,16,FALSE)</f>
        <v>35.6</v>
      </c>
      <c r="F223" s="35">
        <f>VLOOKUP($C223,PO!$B$2:$CJ$295,66,FALSE)</f>
        <v>2.8710220336914061</v>
      </c>
      <c r="G223" s="31">
        <f>VLOOKUP($C223,PO!$B$2:$CJ$295,67,FALSE)</f>
        <v>21791.6953125</v>
      </c>
      <c r="H223" s="35">
        <f>VLOOKUP($C223,PO!$B$2:$CJ$295,71,FALSE)</f>
        <v>0.31948882341384888</v>
      </c>
      <c r="I223" s="50">
        <f>_xlfn.XLOOKUP($C223,PO!$B$3:$B$295,PO!CH$3:CH$295)</f>
        <v>7.1428570747375488</v>
      </c>
      <c r="J223" s="22">
        <f>VLOOKUP($C223,PO!$B$2:$CJ$295,87,FALSE)</f>
        <v>62</v>
      </c>
      <c r="K223" s="72">
        <f>1-VLOOKUP(C223,PO!$B$3:$II$295,242,FALSE)/SUM($D$5:$J$5)</f>
        <v>-0.12690052878142533</v>
      </c>
      <c r="L223" s="22">
        <f>VLOOKUP($C223,PO!$B$2:$CJ$295,48,FALSE)</f>
        <v>19570.231404958678</v>
      </c>
      <c r="M223" s="40"/>
      <c r="N223" s="22"/>
      <c r="O223" s="22"/>
      <c r="P223" s="22">
        <f>VLOOKUP($C223,PO!$B$2:$CJ$295,65,FALSE)</f>
        <v>66</v>
      </c>
      <c r="Q223" s="22">
        <f>VLOOKUP($C223,PO!$B$2:$CJ$295,26,FALSE)</f>
        <v>1635</v>
      </c>
      <c r="R223" s="23"/>
    </row>
    <row r="224" spans="1:18" hidden="1" x14ac:dyDescent="0.2">
      <c r="A224" s="17">
        <v>214</v>
      </c>
      <c r="B224" s="27" t="str">
        <f t="shared" si="5"/>
        <v>*</v>
      </c>
      <c r="C224" t="str">
        <f>VLOOKUP(A224,PO!$IJ$3:$IL$295,3,FALSE)</f>
        <v>Kaarina</v>
      </c>
      <c r="D224" s="32">
        <f>VLOOKUP($C224,PO!$B$2:$CJ$295,9,FALSE)</f>
        <v>42.299999237060547</v>
      </c>
      <c r="E224" s="32">
        <f>VLOOKUP($C224,PO!$B$2:$CJ$295,16,FALSE)</f>
        <v>95.600000000000009</v>
      </c>
      <c r="F224" s="35">
        <f>VLOOKUP($C224,PO!$B$2:$CJ$295,66,FALSE)</f>
        <v>1.0077919721603394</v>
      </c>
      <c r="G224" s="31">
        <f>VLOOKUP($C224,PO!$B$2:$CJ$295,67,FALSE)</f>
        <v>26377.451171875</v>
      </c>
      <c r="H224" s="35">
        <f>VLOOKUP($C224,PO!$B$2:$CJ$295,71,FALSE)</f>
        <v>4.487727165222168</v>
      </c>
      <c r="I224" s="50">
        <f>_xlfn.XLOOKUP($C224,PO!$B$3:$B$295,PO!CH$3:CH$295)</f>
        <v>2.4720423221588135</v>
      </c>
      <c r="J224" s="22">
        <f>VLOOKUP($C224,PO!$B$2:$CJ$295,87,FALSE)</f>
        <v>3809</v>
      </c>
      <c r="K224" s="72">
        <f>1-VLOOKUP(C224,PO!$B$3:$II$295,242,FALSE)/SUM($D$5:$J$5)</f>
        <v>-0.12761192262479315</v>
      </c>
      <c r="L224" s="22">
        <f>VLOOKUP($C224,PO!$B$2:$CJ$295,48,FALSE)</f>
        <v>8219.9010185426996</v>
      </c>
      <c r="M224" s="40"/>
      <c r="N224" s="22"/>
      <c r="O224" s="22"/>
      <c r="P224" s="22">
        <f>VLOOKUP($C224,PO!$B$2:$CJ$295,65,FALSE)</f>
        <v>390.60000610351563</v>
      </c>
      <c r="Q224" s="22">
        <f>VLOOKUP($C224,PO!$B$2:$CJ$295,26,FALSE)</f>
        <v>568</v>
      </c>
      <c r="R224" s="23"/>
    </row>
    <row r="225" spans="1:18" hidden="1" x14ac:dyDescent="0.2">
      <c r="A225" s="17">
        <v>215</v>
      </c>
      <c r="B225" s="27" t="str">
        <f t="shared" si="5"/>
        <v>*</v>
      </c>
      <c r="C225" t="str">
        <f>VLOOKUP(A225,PO!$IJ$3:$IL$295,3,FALSE)</f>
        <v>Polvijärvi</v>
      </c>
      <c r="D225" s="32">
        <f>VLOOKUP($C225,PO!$B$2:$CJ$295,9,FALSE)</f>
        <v>49.900001525878906</v>
      </c>
      <c r="E225" s="32">
        <f>VLOOKUP($C225,PO!$B$2:$CJ$295,16,FALSE)</f>
        <v>29.400000000000002</v>
      </c>
      <c r="F225" s="35">
        <f>VLOOKUP($C225,PO!$B$2:$CJ$295,66,FALSE)</f>
        <v>-3.1973042845726014</v>
      </c>
      <c r="G225" s="31">
        <f>VLOOKUP($C225,PO!$B$2:$CJ$295,67,FALSE)</f>
        <v>19078.302734375</v>
      </c>
      <c r="H225" s="35">
        <f>VLOOKUP($C225,PO!$B$2:$CJ$295,71,FALSE)</f>
        <v>7.0654734969139099E-2</v>
      </c>
      <c r="I225" s="50">
        <f>_xlfn.XLOOKUP($C225,PO!$B$3:$B$295,PO!CH$3:CH$295)</f>
        <v>2.2435896396636963</v>
      </c>
      <c r="J225" s="22">
        <f>VLOOKUP($C225,PO!$B$2:$CJ$295,87,FALSE)</f>
        <v>348</v>
      </c>
      <c r="K225" s="72">
        <f>1-VLOOKUP(C225,PO!$B$3:$II$295,242,FALSE)/SUM($D$5:$J$5)</f>
        <v>-0.13709199767000091</v>
      </c>
      <c r="L225" s="22">
        <f>VLOOKUP($C225,PO!$B$2:$CJ$295,48,FALSE)</f>
        <v>11810.616929698708</v>
      </c>
      <c r="M225" s="40"/>
      <c r="N225" s="22"/>
      <c r="O225" s="22"/>
      <c r="P225" s="22">
        <f>VLOOKUP($C225,PO!$B$2:$CJ$295,65,FALSE)</f>
        <v>116</v>
      </c>
      <c r="Q225" s="22">
        <f>VLOOKUP($C225,PO!$B$2:$CJ$295,26,FALSE)</f>
        <v>871</v>
      </c>
      <c r="R225" s="23"/>
    </row>
    <row r="226" spans="1:18" hidden="1" x14ac:dyDescent="0.2">
      <c r="A226" s="17">
        <v>216</v>
      </c>
      <c r="B226" s="27" t="str">
        <f t="shared" si="5"/>
        <v>*</v>
      </c>
      <c r="C226" t="str">
        <f>VLOOKUP(A226,PO!$IJ$3:$IL$295,3,FALSE)</f>
        <v>Enonkoski</v>
      </c>
      <c r="D226" s="32">
        <f>VLOOKUP($C226,PO!$B$2:$CJ$295,9,FALSE)</f>
        <v>52.400001525878906</v>
      </c>
      <c r="E226" s="32">
        <f>VLOOKUP($C226,PO!$B$2:$CJ$295,16,FALSE)</f>
        <v>39.400000000000006</v>
      </c>
      <c r="F226" s="35">
        <f>VLOOKUP($C226,PO!$B$2:$CJ$295,66,FALSE)</f>
        <v>3.4180902123451231</v>
      </c>
      <c r="G226" s="31">
        <f>VLOOKUP($C226,PO!$B$2:$CJ$295,67,FALSE)</f>
        <v>20383.705078125</v>
      </c>
      <c r="H226" s="35">
        <f>VLOOKUP($C226,PO!$B$2:$CJ$295,71,FALSE)</f>
        <v>0.14695076644420624</v>
      </c>
      <c r="I226" s="50">
        <f>_xlfn.XLOOKUP($C226,PO!$B$3:$B$295,PO!CH$3:CH$295)</f>
        <v>0</v>
      </c>
      <c r="J226" s="22">
        <f>VLOOKUP($C226,PO!$B$2:$CJ$295,87,FALSE)</f>
        <v>128</v>
      </c>
      <c r="K226" s="72">
        <f>1-VLOOKUP(C226,PO!$B$3:$II$295,242,FALSE)/SUM($D$5:$J$5)</f>
        <v>-0.1430018990186519</v>
      </c>
      <c r="L226" s="22">
        <f>VLOOKUP($C226,PO!$B$2:$CJ$295,48,FALSE)</f>
        <v>10915.384615384615</v>
      </c>
      <c r="M226" s="40"/>
      <c r="N226" s="22"/>
      <c r="O226" s="22"/>
      <c r="P226" s="22">
        <f>VLOOKUP($C226,PO!$B$2:$CJ$295,65,FALSE)</f>
        <v>145</v>
      </c>
      <c r="Q226" s="22">
        <f>VLOOKUP($C226,PO!$B$2:$CJ$295,26,FALSE)</f>
        <v>969</v>
      </c>
      <c r="R226" s="23"/>
    </row>
    <row r="227" spans="1:18" hidden="1" x14ac:dyDescent="0.2">
      <c r="A227" s="17">
        <v>217</v>
      </c>
      <c r="B227" s="27" t="str">
        <f t="shared" si="5"/>
        <v>*</v>
      </c>
      <c r="C227" t="str">
        <f>VLOOKUP(A227,PO!$IJ$3:$IL$295,3,FALSE)</f>
        <v>Tohmajärvi</v>
      </c>
      <c r="D227" s="32">
        <f>VLOOKUP($C227,PO!$B$2:$CJ$295,9,FALSE)</f>
        <v>50.5</v>
      </c>
      <c r="E227" s="32">
        <f>VLOOKUP($C227,PO!$B$2:$CJ$295,16,FALSE)</f>
        <v>34.300000000000004</v>
      </c>
      <c r="F227" s="35">
        <f>VLOOKUP($C227,PO!$B$2:$CJ$295,66,FALSE)</f>
        <v>-3.4881996631622316</v>
      </c>
      <c r="G227" s="31">
        <f>VLOOKUP($C227,PO!$B$2:$CJ$295,67,FALSE)</f>
        <v>19858.052734375</v>
      </c>
      <c r="H227" s="35">
        <f>VLOOKUP($C227,PO!$B$2:$CJ$295,71,FALSE)</f>
        <v>2.293051965534687E-2</v>
      </c>
      <c r="I227" s="50">
        <f>_xlfn.XLOOKUP($C227,PO!$B$3:$B$295,PO!CH$3:CH$295)</f>
        <v>1.2461059093475342</v>
      </c>
      <c r="J227" s="22">
        <f>VLOOKUP($C227,PO!$B$2:$CJ$295,87,FALSE)</f>
        <v>358</v>
      </c>
      <c r="K227" s="72">
        <f>1-VLOOKUP(C227,PO!$B$3:$II$295,242,FALSE)/SUM($D$5:$J$5)</f>
        <v>-0.14406552960502039</v>
      </c>
      <c r="L227" s="22">
        <f>VLOOKUP($C227,PO!$B$2:$CJ$295,48,FALSE)</f>
        <v>10497.252747252747</v>
      </c>
      <c r="M227" s="40"/>
      <c r="N227" s="22"/>
      <c r="O227" s="22"/>
      <c r="P227" s="22">
        <f>VLOOKUP($C227,PO!$B$2:$CJ$295,65,FALSE)</f>
        <v>89.5</v>
      </c>
      <c r="Q227" s="22">
        <f>VLOOKUP($C227,PO!$B$2:$CJ$295,26,FALSE)</f>
        <v>645</v>
      </c>
      <c r="R227" s="23"/>
    </row>
    <row r="228" spans="1:18" hidden="1" x14ac:dyDescent="0.2">
      <c r="A228" s="17">
        <v>218</v>
      </c>
      <c r="B228" s="27" t="str">
        <f t="shared" si="5"/>
        <v>*</v>
      </c>
      <c r="C228" t="str">
        <f>VLOOKUP(A228,PO!$IJ$3:$IL$295,3,FALSE)</f>
        <v>Suomussalmi</v>
      </c>
      <c r="D228" s="32">
        <f>VLOOKUP($C228,PO!$B$2:$CJ$295,9,FALSE)</f>
        <v>52.900001525878906</v>
      </c>
      <c r="E228" s="32">
        <f>VLOOKUP($C228,PO!$B$2:$CJ$295,16,FALSE)</f>
        <v>62.800000000000004</v>
      </c>
      <c r="F228" s="35">
        <f>VLOOKUP($C228,PO!$B$2:$CJ$295,66,FALSE)</f>
        <v>-4.8707500934600834</v>
      </c>
      <c r="G228" s="31">
        <f>VLOOKUP($C228,PO!$B$2:$CJ$295,67,FALSE)</f>
        <v>20905.009765625</v>
      </c>
      <c r="H228" s="35">
        <f>VLOOKUP($C228,PO!$B$2:$CJ$295,71,FALSE)</f>
        <v>9.05914306640625E-2</v>
      </c>
      <c r="I228" s="50">
        <f>_xlfn.XLOOKUP($C228,PO!$B$3:$B$295,PO!CH$3:CH$295)</f>
        <v>3.0120482444763184</v>
      </c>
      <c r="J228" s="22">
        <f>VLOOKUP($C228,PO!$B$2:$CJ$295,87,FALSE)</f>
        <v>561</v>
      </c>
      <c r="K228" s="72">
        <f>1-VLOOKUP(C228,PO!$B$3:$II$295,242,FALSE)/SUM($D$5:$J$5)</f>
        <v>-0.16681072920788576</v>
      </c>
      <c r="L228" s="22">
        <f>VLOOKUP($C228,PO!$B$2:$CJ$295,48,FALSE)</f>
        <v>12966.634806131649</v>
      </c>
      <c r="M228" s="40"/>
      <c r="N228" s="22"/>
      <c r="O228" s="22"/>
      <c r="P228" s="22">
        <f>VLOOKUP($C228,PO!$B$2:$CJ$295,65,FALSE)</f>
        <v>301</v>
      </c>
      <c r="Q228" s="22">
        <f>VLOOKUP($C228,PO!$B$2:$CJ$295,26,FALSE)</f>
        <v>755</v>
      </c>
      <c r="R228" s="23"/>
    </row>
    <row r="229" spans="1:18" hidden="1" x14ac:dyDescent="0.2">
      <c r="A229" s="17">
        <v>219</v>
      </c>
      <c r="B229" s="27" t="str">
        <f t="shared" si="5"/>
        <v>*</v>
      </c>
      <c r="C229" t="str">
        <f>VLOOKUP(A229,PO!$IJ$3:$IL$295,3,FALSE)</f>
        <v>Marttila</v>
      </c>
      <c r="D229" s="32">
        <f>VLOOKUP($C229,PO!$B$2:$CJ$295,9,FALSE)</f>
        <v>46.200000762939453</v>
      </c>
      <c r="E229" s="32">
        <f>VLOOKUP($C229,PO!$B$2:$CJ$295,16,FALSE)</f>
        <v>46.400000000000006</v>
      </c>
      <c r="F229" s="35">
        <f>VLOOKUP($C229,PO!$B$2:$CJ$295,66,FALSE)</f>
        <v>7.0411755561828615</v>
      </c>
      <c r="G229" s="31">
        <f>VLOOKUP($C229,PO!$B$2:$CJ$295,67,FALSE)</f>
        <v>22099.94140625</v>
      </c>
      <c r="H229" s="35">
        <f>VLOOKUP($C229,PO!$B$2:$CJ$295,71,FALSE)</f>
        <v>0.94386488199234009</v>
      </c>
      <c r="I229" s="50">
        <f>_xlfn.XLOOKUP($C229,PO!$B$3:$B$295,PO!CH$3:CH$295)</f>
        <v>2.0408163070678711</v>
      </c>
      <c r="J229" s="22">
        <f>VLOOKUP($C229,PO!$B$2:$CJ$295,87,FALSE)</f>
        <v>163</v>
      </c>
      <c r="K229" s="72">
        <f>1-VLOOKUP(C229,PO!$B$3:$II$295,242,FALSE)/SUM($D$5:$J$5)</f>
        <v>-0.16906349855151048</v>
      </c>
      <c r="L229" s="22">
        <f>VLOOKUP($C229,PO!$B$2:$CJ$295,48,FALSE)</f>
        <v>7442.0062695924762</v>
      </c>
      <c r="M229" s="40"/>
      <c r="N229" s="22"/>
      <c r="O229" s="22"/>
      <c r="P229" s="22">
        <f>VLOOKUP($C229,PO!$B$2:$CJ$295,65,FALSE)</f>
        <v>163</v>
      </c>
      <c r="Q229" s="22">
        <f>VLOOKUP($C229,PO!$B$2:$CJ$295,26,FALSE)</f>
        <v>599</v>
      </c>
      <c r="R229" s="23"/>
    </row>
    <row r="230" spans="1:18" hidden="1" x14ac:dyDescent="0.2">
      <c r="A230" s="17">
        <v>220</v>
      </c>
      <c r="B230" s="27" t="str">
        <f t="shared" si="5"/>
        <v>*</v>
      </c>
      <c r="C230" t="str">
        <f>VLOOKUP(A230,PO!$IJ$3:$IL$295,3,FALSE)</f>
        <v>Multia</v>
      </c>
      <c r="D230" s="32">
        <f>VLOOKUP($C230,PO!$B$2:$CJ$295,9,FALSE)</f>
        <v>51.5</v>
      </c>
      <c r="E230" s="32">
        <f>VLOOKUP($C230,PO!$B$2:$CJ$295,16,FALSE)</f>
        <v>48</v>
      </c>
      <c r="F230" s="35">
        <f>VLOOKUP($C230,PO!$B$2:$CJ$295,66,FALSE)</f>
        <v>-3.84904568195343</v>
      </c>
      <c r="G230" s="31">
        <f>VLOOKUP($C230,PO!$B$2:$CJ$295,67,FALSE)</f>
        <v>19366.31640625</v>
      </c>
      <c r="H230" s="35">
        <f>VLOOKUP($C230,PO!$B$2:$CJ$295,71,FALSE)</f>
        <v>6.3856959342956543E-2</v>
      </c>
      <c r="I230" s="50">
        <f>_xlfn.XLOOKUP($C230,PO!$B$3:$B$295,PO!CH$3:CH$295)</f>
        <v>0.75757575035095215</v>
      </c>
      <c r="J230" s="22">
        <f>VLOOKUP($C230,PO!$B$2:$CJ$295,87,FALSE)</f>
        <v>144</v>
      </c>
      <c r="K230" s="72">
        <f>1-VLOOKUP(C230,PO!$B$3:$II$295,242,FALSE)/SUM($D$5:$J$5)</f>
        <v>-0.18710068209789688</v>
      </c>
      <c r="L230" s="22">
        <f>VLOOKUP($C230,PO!$B$2:$CJ$295,48,FALSE)</f>
        <v>11006.756756756757</v>
      </c>
      <c r="M230" s="40"/>
      <c r="N230" s="22"/>
      <c r="O230" s="22"/>
      <c r="P230" s="22">
        <f>VLOOKUP($C230,PO!$B$2:$CJ$295,65,FALSE)</f>
        <v>144</v>
      </c>
      <c r="Q230" s="22">
        <f>VLOOKUP($C230,PO!$B$2:$CJ$295,26,FALSE)</f>
        <v>952</v>
      </c>
      <c r="R230" s="23"/>
    </row>
    <row r="231" spans="1:18" hidden="1" x14ac:dyDescent="0.2">
      <c r="A231" s="17">
        <v>221</v>
      </c>
      <c r="B231" s="27" t="str">
        <f t="shared" si="5"/>
        <v>*</v>
      </c>
      <c r="C231" t="str">
        <f>VLOOKUP(A231,PO!$IJ$3:$IL$295,3,FALSE)</f>
        <v>Heinävesi</v>
      </c>
      <c r="D231" s="32">
        <f>VLOOKUP($C231,PO!$B$2:$CJ$295,9,FALSE)</f>
        <v>54</v>
      </c>
      <c r="E231" s="32">
        <f>VLOOKUP($C231,PO!$B$2:$CJ$295,16,FALSE)</f>
        <v>43.800000000000004</v>
      </c>
      <c r="F231" s="35">
        <f>VLOOKUP($C231,PO!$B$2:$CJ$295,66,FALSE)</f>
        <v>-2.9619011402130129</v>
      </c>
      <c r="G231" s="31">
        <f>VLOOKUP($C231,PO!$B$2:$CJ$295,67,FALSE)</f>
        <v>19978.619140625</v>
      </c>
      <c r="H231" s="35">
        <f>VLOOKUP($C231,PO!$B$2:$CJ$295,71,FALSE)</f>
        <v>0.24585126340389252</v>
      </c>
      <c r="I231" s="50">
        <f>_xlfn.XLOOKUP($C231,PO!$B$3:$B$295,PO!CH$3:CH$295)</f>
        <v>3.5714285373687744</v>
      </c>
      <c r="J231" s="22">
        <f>VLOOKUP($C231,PO!$B$2:$CJ$295,87,FALSE)</f>
        <v>253</v>
      </c>
      <c r="K231" s="72">
        <f>1-VLOOKUP(C231,PO!$B$3:$II$295,242,FALSE)/SUM($D$5:$J$5)</f>
        <v>-0.20560746268394126</v>
      </c>
      <c r="L231" s="22">
        <f>VLOOKUP($C231,PO!$B$2:$CJ$295,48,FALSE)</f>
        <v>13637.822937625755</v>
      </c>
      <c r="M231" s="40"/>
      <c r="N231" s="22"/>
      <c r="O231" s="22"/>
      <c r="P231" s="22">
        <f>VLOOKUP($C231,PO!$B$2:$CJ$295,65,FALSE)</f>
        <v>84.666664123535156</v>
      </c>
      <c r="Q231" s="22">
        <f>VLOOKUP($C231,PO!$B$2:$CJ$295,26,FALSE)</f>
        <v>595</v>
      </c>
      <c r="R231" s="23"/>
    </row>
    <row r="232" spans="1:18" hidden="1" x14ac:dyDescent="0.2">
      <c r="A232" s="17">
        <v>222</v>
      </c>
      <c r="B232" s="27" t="str">
        <f t="shared" si="5"/>
        <v>*</v>
      </c>
      <c r="C232" t="str">
        <f>VLOOKUP(A232,PO!$IJ$3:$IL$295,3,FALSE)</f>
        <v>Pello</v>
      </c>
      <c r="D232" s="32">
        <f>VLOOKUP($C232,PO!$B$2:$CJ$295,9,FALSE)</f>
        <v>54.299999237060547</v>
      </c>
      <c r="E232" s="32">
        <f>VLOOKUP($C232,PO!$B$2:$CJ$295,16,FALSE)</f>
        <v>53.5</v>
      </c>
      <c r="F232" s="35">
        <f>VLOOKUP($C232,PO!$B$2:$CJ$295,66,FALSE)</f>
        <v>-3.4685494899749756</v>
      </c>
      <c r="G232" s="31">
        <f>VLOOKUP($C232,PO!$B$2:$CJ$295,67,FALSE)</f>
        <v>21826.759765625</v>
      </c>
      <c r="H232" s="35">
        <f>VLOOKUP($C232,PO!$B$2:$CJ$295,71,FALSE)</f>
        <v>0.59294396638870239</v>
      </c>
      <c r="I232" s="50">
        <f>_xlfn.XLOOKUP($C232,PO!$B$3:$B$295,PO!CH$3:CH$295)</f>
        <v>2.1276595592498779</v>
      </c>
      <c r="J232" s="22">
        <f>VLOOKUP($C232,PO!$B$2:$CJ$295,87,FALSE)</f>
        <v>202</v>
      </c>
      <c r="K232" s="72">
        <f>1-VLOOKUP(C232,PO!$B$3:$II$295,242,FALSE)/SUM($D$5:$J$5)</f>
        <v>-0.20689273665154095</v>
      </c>
      <c r="L232" s="22">
        <f>VLOOKUP($C232,PO!$B$2:$CJ$295,48,FALSE)</f>
        <v>13034.825870646766</v>
      </c>
      <c r="M232" s="40"/>
      <c r="N232" s="22"/>
      <c r="O232" s="22"/>
      <c r="P232" s="22">
        <f>VLOOKUP($C232,PO!$B$2:$CJ$295,65,FALSE)</f>
        <v>226</v>
      </c>
      <c r="Q232" s="22">
        <f>VLOOKUP($C232,PO!$B$2:$CJ$295,26,FALSE)</f>
        <v>508</v>
      </c>
      <c r="R232" s="23"/>
    </row>
    <row r="233" spans="1:18" hidden="1" x14ac:dyDescent="0.2">
      <c r="A233" s="17">
        <v>223</v>
      </c>
      <c r="B233" s="27" t="str">
        <f t="shared" si="5"/>
        <v>*</v>
      </c>
      <c r="C233" t="str">
        <f>VLOOKUP(A233,PO!$IJ$3:$IL$295,3,FALSE)</f>
        <v>Rantasalmi</v>
      </c>
      <c r="D233" s="32">
        <f>VLOOKUP($C233,PO!$B$2:$CJ$295,9,FALSE)</f>
        <v>51.400001525878906</v>
      </c>
      <c r="E233" s="32">
        <f>VLOOKUP($C233,PO!$B$2:$CJ$295,16,FALSE)</f>
        <v>39</v>
      </c>
      <c r="F233" s="35">
        <f>VLOOKUP($C233,PO!$B$2:$CJ$295,66,FALSE)</f>
        <v>-4.4913071632385257</v>
      </c>
      <c r="G233" s="31">
        <f>VLOOKUP($C233,PO!$B$2:$CJ$295,67,FALSE)</f>
        <v>20536.830078125</v>
      </c>
      <c r="H233" s="35">
        <f>VLOOKUP($C233,PO!$B$2:$CJ$295,71,FALSE)</f>
        <v>0.17487612366676331</v>
      </c>
      <c r="I233" s="50">
        <f>_xlfn.XLOOKUP($C233,PO!$B$3:$B$295,PO!CH$3:CH$295)</f>
        <v>1.2345678806304932</v>
      </c>
      <c r="J233" s="22">
        <f>VLOOKUP($C233,PO!$B$2:$CJ$295,87,FALSE)</f>
        <v>268</v>
      </c>
      <c r="K233" s="72">
        <f>1-VLOOKUP(C233,PO!$B$3:$II$295,242,FALSE)/SUM($D$5:$J$5)</f>
        <v>-0.20826902440963924</v>
      </c>
      <c r="L233" s="22">
        <f>VLOOKUP($C233,PO!$B$2:$CJ$295,48,FALSE)</f>
        <v>12682.170542635658</v>
      </c>
      <c r="M233" s="40"/>
      <c r="N233" s="22"/>
      <c r="O233" s="22"/>
      <c r="P233" s="22">
        <f>VLOOKUP($C233,PO!$B$2:$CJ$295,65,FALSE)</f>
        <v>144</v>
      </c>
      <c r="Q233" s="22">
        <f>VLOOKUP($C233,PO!$B$2:$CJ$295,26,FALSE)</f>
        <v>701</v>
      </c>
      <c r="R233" s="23"/>
    </row>
    <row r="234" spans="1:18" hidden="1" x14ac:dyDescent="0.2">
      <c r="A234" s="17">
        <v>224</v>
      </c>
      <c r="B234" s="27" t="str">
        <f t="shared" si="5"/>
        <v>*</v>
      </c>
      <c r="C234" t="str">
        <f>VLOOKUP(A234,PO!$IJ$3:$IL$295,3,FALSE)</f>
        <v>Keitele</v>
      </c>
      <c r="D234" s="32">
        <f>VLOOKUP($C234,PO!$B$2:$CJ$295,9,FALSE)</f>
        <v>52.099998474121094</v>
      </c>
      <c r="E234" s="32">
        <f>VLOOKUP($C234,PO!$B$2:$CJ$295,16,FALSE)</f>
        <v>48.400000000000006</v>
      </c>
      <c r="F234" s="35">
        <f>VLOOKUP($C234,PO!$B$2:$CJ$295,66,FALSE)</f>
        <v>-4.3969292163848879</v>
      </c>
      <c r="G234" s="31">
        <f>VLOOKUP($C234,PO!$B$2:$CJ$295,67,FALSE)</f>
        <v>20658.744140625</v>
      </c>
      <c r="H234" s="35">
        <f>VLOOKUP($C234,PO!$B$2:$CJ$295,71,FALSE)</f>
        <v>4.5413259416818619E-2</v>
      </c>
      <c r="I234" s="50">
        <f>_xlfn.XLOOKUP($C234,PO!$B$3:$B$295,PO!CH$3:CH$295)</f>
        <v>1.9354838132858276</v>
      </c>
      <c r="J234" s="22">
        <f>VLOOKUP($C234,PO!$B$2:$CJ$295,87,FALSE)</f>
        <v>167</v>
      </c>
      <c r="K234" s="72">
        <f>1-VLOOKUP(C234,PO!$B$3:$II$295,242,FALSE)/SUM($D$5:$J$5)</f>
        <v>-0.21288990664345531</v>
      </c>
      <c r="L234" s="22">
        <f>VLOOKUP($C234,PO!$B$2:$CJ$295,48,FALSE)</f>
        <v>12793.939393939394</v>
      </c>
      <c r="M234" s="40"/>
      <c r="N234" s="22"/>
      <c r="O234" s="22"/>
      <c r="P234" s="22">
        <f>VLOOKUP($C234,PO!$B$2:$CJ$295,65,FALSE)</f>
        <v>183</v>
      </c>
      <c r="Q234" s="22">
        <f>VLOOKUP($C234,PO!$B$2:$CJ$295,26,FALSE)</f>
        <v>593</v>
      </c>
      <c r="R234" s="23"/>
    </row>
    <row r="235" spans="1:18" hidden="1" x14ac:dyDescent="0.2">
      <c r="A235" s="17">
        <v>225</v>
      </c>
      <c r="B235" s="27" t="str">
        <f t="shared" si="5"/>
        <v>*</v>
      </c>
      <c r="C235" t="str">
        <f>VLOOKUP(A235,PO!$IJ$3:$IL$295,3,FALSE)</f>
        <v>Isojoki</v>
      </c>
      <c r="D235" s="32">
        <f>VLOOKUP($C235,PO!$B$2:$CJ$295,9,FALSE)</f>
        <v>50.299999237060547</v>
      </c>
      <c r="E235" s="32">
        <f>VLOOKUP($C235,PO!$B$2:$CJ$295,16,FALSE)</f>
        <v>40.900000000000006</v>
      </c>
      <c r="F235" s="35">
        <f>VLOOKUP($C235,PO!$B$2:$CJ$295,66,FALSE)</f>
        <v>-3.8943223237991331</v>
      </c>
      <c r="G235" s="31">
        <f>VLOOKUP($C235,PO!$B$2:$CJ$295,67,FALSE)</f>
        <v>20422.79296875</v>
      </c>
      <c r="H235" s="35">
        <f>VLOOKUP($C235,PO!$B$2:$CJ$295,71,FALSE)</f>
        <v>0.97385954856872559</v>
      </c>
      <c r="I235" s="50">
        <f>_xlfn.XLOOKUP($C235,PO!$B$3:$B$295,PO!CH$3:CH$295)</f>
        <v>0</v>
      </c>
      <c r="J235" s="22">
        <f>VLOOKUP($C235,PO!$B$2:$CJ$295,87,FALSE)</f>
        <v>151</v>
      </c>
      <c r="K235" s="72">
        <f>1-VLOOKUP(C235,PO!$B$3:$II$295,242,FALSE)/SUM($D$5:$J$5)</f>
        <v>-0.23021570585024853</v>
      </c>
      <c r="L235" s="22">
        <f>VLOOKUP($C235,PO!$B$2:$CJ$295,48,FALSE)</f>
        <v>11375.415282392027</v>
      </c>
      <c r="M235" s="40"/>
      <c r="N235" s="22"/>
      <c r="O235" s="22"/>
      <c r="P235" s="22">
        <f>VLOOKUP($C235,PO!$B$2:$CJ$295,65,FALSE)</f>
        <v>163</v>
      </c>
      <c r="Q235" s="22">
        <f>VLOOKUP($C235,PO!$B$2:$CJ$295,26,FALSE)</f>
        <v>365</v>
      </c>
      <c r="R235" s="23"/>
    </row>
    <row r="236" spans="1:18" hidden="1" x14ac:dyDescent="0.2">
      <c r="A236" s="17">
        <v>226</v>
      </c>
      <c r="B236" s="27" t="str">
        <f t="shared" si="5"/>
        <v>*</v>
      </c>
      <c r="C236" t="str">
        <f>VLOOKUP(A236,PO!$IJ$3:$IL$295,3,FALSE)</f>
        <v>Hirvensalmi</v>
      </c>
      <c r="D236" s="32">
        <f>VLOOKUP($C236,PO!$B$2:$CJ$295,9,FALSE)</f>
        <v>52.599998474121094</v>
      </c>
      <c r="E236" s="32">
        <f>VLOOKUP($C236,PO!$B$2:$CJ$295,16,FALSE)</f>
        <v>34.9</v>
      </c>
      <c r="F236" s="35">
        <f>VLOOKUP($C236,PO!$B$2:$CJ$295,66,FALSE)</f>
        <v>-3.5430279970169067</v>
      </c>
      <c r="G236" s="31">
        <f>VLOOKUP($C236,PO!$B$2:$CJ$295,67,FALSE)</f>
        <v>20550.8359375</v>
      </c>
      <c r="H236" s="35">
        <f>VLOOKUP($C236,PO!$B$2:$CJ$295,71,FALSE)</f>
        <v>0.37453183531761169</v>
      </c>
      <c r="I236" s="50">
        <f>_xlfn.XLOOKUP($C236,PO!$B$3:$B$295,PO!CH$3:CH$295)</f>
        <v>0</v>
      </c>
      <c r="J236" s="22">
        <f>VLOOKUP($C236,PO!$B$2:$CJ$295,87,FALSE)</f>
        <v>160</v>
      </c>
      <c r="K236" s="72">
        <f>1-VLOOKUP(C236,PO!$B$3:$II$295,242,FALSE)/SUM($D$5:$J$5)</f>
        <v>-0.23984390037164327</v>
      </c>
      <c r="L236" s="22">
        <f>VLOOKUP($C236,PO!$B$2:$CJ$295,48,FALSE)</f>
        <v>12245.026490066226</v>
      </c>
      <c r="M236" s="40"/>
      <c r="N236" s="22"/>
      <c r="O236" s="22"/>
      <c r="P236" s="22">
        <f>VLOOKUP($C236,PO!$B$2:$CJ$295,65,FALSE)</f>
        <v>86.5</v>
      </c>
      <c r="Q236" s="22">
        <f>VLOOKUP($C236,PO!$B$2:$CJ$295,26,FALSE)</f>
        <v>886</v>
      </c>
      <c r="R236" s="23"/>
    </row>
    <row r="237" spans="1:18" hidden="1" x14ac:dyDescent="0.2">
      <c r="A237" s="17">
        <v>227</v>
      </c>
      <c r="B237" s="27" t="str">
        <f t="shared" si="5"/>
        <v>*</v>
      </c>
      <c r="C237" t="str">
        <f>VLOOKUP(A237,PO!$IJ$3:$IL$295,3,FALSE)</f>
        <v>Puumala</v>
      </c>
      <c r="D237" s="32">
        <f>VLOOKUP($C237,PO!$B$2:$CJ$295,9,FALSE)</f>
        <v>56.200000762939453</v>
      </c>
      <c r="E237" s="32">
        <f>VLOOKUP($C237,PO!$B$2:$CJ$295,16,FALSE)</f>
        <v>50.400000000000006</v>
      </c>
      <c r="F237" s="35">
        <f>VLOOKUP($C237,PO!$B$2:$CJ$295,66,FALSE)</f>
        <v>-3.402105724811554</v>
      </c>
      <c r="G237" s="31">
        <f>VLOOKUP($C237,PO!$B$2:$CJ$295,67,FALSE)</f>
        <v>21609.634765625</v>
      </c>
      <c r="H237" s="35">
        <f>VLOOKUP($C237,PO!$B$2:$CJ$295,71,FALSE)</f>
        <v>0.18596002459526062</v>
      </c>
      <c r="I237" s="50">
        <f>_xlfn.XLOOKUP($C237,PO!$B$3:$B$295,PO!CH$3:CH$295)</f>
        <v>7.070706844329834</v>
      </c>
      <c r="J237" s="22">
        <f>VLOOKUP($C237,PO!$B$2:$CJ$295,87,FALSE)</f>
        <v>114</v>
      </c>
      <c r="K237" s="72">
        <f>1-VLOOKUP(C237,PO!$B$3:$II$295,242,FALSE)/SUM($D$5:$J$5)</f>
        <v>-0.25915650534356716</v>
      </c>
      <c r="L237" s="22">
        <f>VLOOKUP($C237,PO!$B$2:$CJ$295,48,FALSE)</f>
        <v>16180.995475113123</v>
      </c>
      <c r="M237" s="40"/>
      <c r="N237" s="22"/>
      <c r="O237" s="22"/>
      <c r="P237" s="22">
        <f>VLOOKUP($C237,PO!$B$2:$CJ$295,65,FALSE)</f>
        <v>121</v>
      </c>
      <c r="Q237" s="22">
        <f>VLOOKUP($C237,PO!$B$2:$CJ$295,26,FALSE)</f>
        <v>1075</v>
      </c>
      <c r="R237" s="23"/>
    </row>
    <row r="238" spans="1:18" hidden="1" x14ac:dyDescent="0.2">
      <c r="A238" s="17">
        <v>228</v>
      </c>
      <c r="B238" s="27" t="str">
        <f t="shared" si="5"/>
        <v>*</v>
      </c>
      <c r="C238" t="str">
        <f>VLOOKUP(A238,PO!$IJ$3:$IL$295,3,FALSE)</f>
        <v>Kannonkoski</v>
      </c>
      <c r="D238" s="32">
        <f>VLOOKUP($C238,PO!$B$2:$CJ$295,9,FALSE)</f>
        <v>51.5</v>
      </c>
      <c r="E238" s="32">
        <f>VLOOKUP($C238,PO!$B$2:$CJ$295,16,FALSE)</f>
        <v>37.1</v>
      </c>
      <c r="F238" s="35">
        <f>VLOOKUP($C238,PO!$B$2:$CJ$295,66,FALSE)</f>
        <v>-4.0033235549926758</v>
      </c>
      <c r="G238" s="31">
        <f>VLOOKUP($C238,PO!$B$2:$CJ$295,67,FALSE)</f>
        <v>19096.091796875</v>
      </c>
      <c r="H238" s="35">
        <f>VLOOKUP($C238,PO!$B$2:$CJ$295,71,FALSE)</f>
        <v>7.4682600796222687E-2</v>
      </c>
      <c r="I238" s="50">
        <f>_xlfn.XLOOKUP($C238,PO!$B$3:$B$295,PO!CH$3:CH$295)</f>
        <v>2.6086957454681396</v>
      </c>
      <c r="J238" s="22">
        <f>VLOOKUP($C238,PO!$B$2:$CJ$295,87,FALSE)</f>
        <v>130</v>
      </c>
      <c r="K238" s="72">
        <f>1-VLOOKUP(C238,PO!$B$3:$II$295,242,FALSE)/SUM($D$5:$J$5)</f>
        <v>-0.26075033535533021</v>
      </c>
      <c r="L238" s="22">
        <f>VLOOKUP($C238,PO!$B$2:$CJ$295,48,FALSE)</f>
        <v>13572.519083969466</v>
      </c>
      <c r="M238" s="40"/>
      <c r="N238" s="22"/>
      <c r="O238" s="22"/>
      <c r="P238" s="22">
        <f>VLOOKUP($C238,PO!$B$2:$CJ$295,65,FALSE)</f>
        <v>143</v>
      </c>
      <c r="Q238" s="22">
        <f>VLOOKUP($C238,PO!$B$2:$CJ$295,26,FALSE)</f>
        <v>672</v>
      </c>
      <c r="R238" s="23"/>
    </row>
    <row r="239" spans="1:18" hidden="1" x14ac:dyDescent="0.2">
      <c r="A239" s="17">
        <v>229</v>
      </c>
      <c r="B239" s="27" t="str">
        <f t="shared" si="5"/>
        <v>*</v>
      </c>
      <c r="C239" t="str">
        <f>VLOOKUP(A239,PO!$IJ$3:$IL$295,3,FALSE)</f>
        <v>Puolanka</v>
      </c>
      <c r="D239" s="32">
        <f>VLOOKUP($C239,PO!$B$2:$CJ$295,9,FALSE)</f>
        <v>54.599998474121094</v>
      </c>
      <c r="E239" s="32">
        <f>VLOOKUP($C239,PO!$B$2:$CJ$295,16,FALSE)</f>
        <v>56.7</v>
      </c>
      <c r="F239" s="35">
        <f>VLOOKUP($C239,PO!$B$2:$CJ$295,66,FALSE)</f>
        <v>-3.9001966238021852</v>
      </c>
      <c r="G239" s="31">
        <f>VLOOKUP($C239,PO!$B$2:$CJ$295,67,FALSE)</f>
        <v>19776.6640625</v>
      </c>
      <c r="H239" s="35">
        <f>VLOOKUP($C239,PO!$B$2:$CJ$295,71,FALSE)</f>
        <v>0.15822784602642059</v>
      </c>
      <c r="I239" s="50">
        <f>_xlfn.XLOOKUP($C239,PO!$B$3:$B$295,PO!CH$3:CH$295)</f>
        <v>3.2051281929016113</v>
      </c>
      <c r="J239" s="22">
        <f>VLOOKUP($C239,PO!$B$2:$CJ$295,87,FALSE)</f>
        <v>168</v>
      </c>
      <c r="K239" s="72">
        <f>1-VLOOKUP(C239,PO!$B$3:$II$295,242,FALSE)/SUM($D$5:$J$5)</f>
        <v>-0.26113233680570214</v>
      </c>
      <c r="L239" s="22">
        <f>VLOOKUP($C239,PO!$B$2:$CJ$295,48,FALSE)</f>
        <v>13727.810650887574</v>
      </c>
      <c r="M239" s="40"/>
      <c r="N239" s="22"/>
      <c r="O239" s="22"/>
      <c r="P239" s="22">
        <f>VLOOKUP($C239,PO!$B$2:$CJ$295,65,FALSE)</f>
        <v>168</v>
      </c>
      <c r="Q239" s="22">
        <f>VLOOKUP($C239,PO!$B$2:$CJ$295,26,FALSE)</f>
        <v>588</v>
      </c>
      <c r="R239" s="23"/>
    </row>
    <row r="240" spans="1:18" hidden="1" x14ac:dyDescent="0.2">
      <c r="A240" s="17">
        <v>230</v>
      </c>
      <c r="B240" s="27" t="str">
        <f t="shared" si="5"/>
        <v>*</v>
      </c>
      <c r="C240" t="str">
        <f>VLOOKUP(A240,PO!$IJ$3:$IL$295,3,FALSE)</f>
        <v>Karvia</v>
      </c>
      <c r="D240" s="32">
        <f>VLOOKUP($C240,PO!$B$2:$CJ$295,9,FALSE)</f>
        <v>50.200000762939453</v>
      </c>
      <c r="E240" s="32">
        <f>VLOOKUP($C240,PO!$B$2:$CJ$295,16,FALSE)</f>
        <v>32.6</v>
      </c>
      <c r="F240" s="35">
        <f>VLOOKUP($C240,PO!$B$2:$CJ$295,66,FALSE)</f>
        <v>-4.8780762672424318</v>
      </c>
      <c r="G240" s="31">
        <f>VLOOKUP($C240,PO!$B$2:$CJ$295,67,FALSE)</f>
        <v>19714.3828125</v>
      </c>
      <c r="H240" s="35">
        <f>VLOOKUP($C240,PO!$B$2:$CJ$295,71,FALSE)</f>
        <v>4.269854724407196E-2</v>
      </c>
      <c r="I240" s="50">
        <f>_xlfn.XLOOKUP($C240,PO!$B$3:$B$295,PO!CH$3:CH$295)</f>
        <v>4.3478260040283203</v>
      </c>
      <c r="J240" s="22">
        <f>VLOOKUP($C240,PO!$B$2:$CJ$295,87,FALSE)</f>
        <v>184</v>
      </c>
      <c r="K240" s="72">
        <f>1-VLOOKUP(C240,PO!$B$3:$II$295,242,FALSE)/SUM($D$5:$J$5)</f>
        <v>-0.27269659476479213</v>
      </c>
      <c r="L240" s="22">
        <f>VLOOKUP($C240,PO!$B$2:$CJ$295,48,FALSE)</f>
        <v>13360.439024390244</v>
      </c>
      <c r="M240" s="40"/>
      <c r="N240" s="22"/>
      <c r="O240" s="22"/>
      <c r="P240" s="22">
        <f>VLOOKUP($C240,PO!$B$2:$CJ$295,65,FALSE)</f>
        <v>203</v>
      </c>
      <c r="Q240" s="22">
        <f>VLOOKUP($C240,PO!$B$2:$CJ$295,26,FALSE)</f>
        <v>690</v>
      </c>
      <c r="R240" s="23"/>
    </row>
    <row r="241" spans="1:18" hidden="1" x14ac:dyDescent="0.2">
      <c r="A241" s="17">
        <v>231</v>
      </c>
      <c r="B241" s="27" t="str">
        <f t="shared" si="5"/>
        <v>*</v>
      </c>
      <c r="C241" t="str">
        <f>VLOOKUP(A241,PO!$IJ$3:$IL$295,3,FALSE)</f>
        <v>Padasjoki</v>
      </c>
      <c r="D241" s="32">
        <f>VLOOKUP($C241,PO!$B$2:$CJ$295,9,FALSE)</f>
        <v>54.099998474121094</v>
      </c>
      <c r="E241" s="32">
        <f>VLOOKUP($C241,PO!$B$2:$CJ$295,16,FALSE)</f>
        <v>51.5</v>
      </c>
      <c r="F241" s="35">
        <f>VLOOKUP($C241,PO!$B$2:$CJ$295,66,FALSE)</f>
        <v>-4.3990641117095945</v>
      </c>
      <c r="G241" s="31">
        <f>VLOOKUP($C241,PO!$B$2:$CJ$295,67,FALSE)</f>
        <v>21035.3046875</v>
      </c>
      <c r="H241" s="35">
        <f>VLOOKUP($C241,PO!$B$2:$CJ$295,71,FALSE)</f>
        <v>0.34530386328697205</v>
      </c>
      <c r="I241" s="50">
        <f>_xlfn.XLOOKUP($C241,PO!$B$3:$B$295,PO!CH$3:CH$295)</f>
        <v>0.51546388864517212</v>
      </c>
      <c r="J241" s="22">
        <f>VLOOKUP($C241,PO!$B$2:$CJ$295,87,FALSE)</f>
        <v>211</v>
      </c>
      <c r="K241" s="72">
        <f>1-VLOOKUP(C241,PO!$B$3:$II$295,242,FALSE)/SUM($D$5:$J$5)</f>
        <v>-0.2744825420642385</v>
      </c>
      <c r="L241" s="22">
        <f>VLOOKUP($C241,PO!$B$2:$CJ$295,48,FALSE)</f>
        <v>11142.852300242132</v>
      </c>
      <c r="M241" s="40"/>
      <c r="N241" s="22"/>
      <c r="O241" s="22"/>
      <c r="P241" s="22">
        <f>VLOOKUP($C241,PO!$B$2:$CJ$295,65,FALSE)</f>
        <v>225</v>
      </c>
      <c r="Q241" s="22">
        <f>VLOOKUP($C241,PO!$B$2:$CJ$295,26,FALSE)</f>
        <v>712</v>
      </c>
      <c r="R241" s="23"/>
    </row>
    <row r="242" spans="1:18" hidden="1" x14ac:dyDescent="0.2">
      <c r="A242" s="17">
        <v>232</v>
      </c>
      <c r="B242" s="27" t="str">
        <f t="shared" si="5"/>
        <v>*</v>
      </c>
      <c r="C242" t="str">
        <f>VLOOKUP(A242,PO!$IJ$3:$IL$295,3,FALSE)</f>
        <v>Pertunmaa</v>
      </c>
      <c r="D242" s="32">
        <f>VLOOKUP($C242,PO!$B$2:$CJ$295,9,FALSE)</f>
        <v>53.200000762939453</v>
      </c>
      <c r="E242" s="32">
        <f>VLOOKUP($C242,PO!$B$2:$CJ$295,16,FALSE)</f>
        <v>41.900000000000006</v>
      </c>
      <c r="F242" s="35">
        <f>VLOOKUP($C242,PO!$B$2:$CJ$295,66,FALSE)</f>
        <v>-3.8276229143142699</v>
      </c>
      <c r="G242" s="31">
        <f>VLOOKUP($C242,PO!$B$2:$CJ$295,67,FALSE)</f>
        <v>19465.89453125</v>
      </c>
      <c r="H242" s="35">
        <f>VLOOKUP($C242,PO!$B$2:$CJ$295,71,FALSE)</f>
        <v>0.11834319680929184</v>
      </c>
      <c r="I242" s="50">
        <f>_xlfn.XLOOKUP($C242,PO!$B$3:$B$295,PO!CH$3:CH$295)</f>
        <v>0.76335877180099487</v>
      </c>
      <c r="J242" s="22">
        <f>VLOOKUP($C242,PO!$B$2:$CJ$295,87,FALSE)</f>
        <v>138</v>
      </c>
      <c r="K242" s="72">
        <f>1-VLOOKUP(C242,PO!$B$3:$II$295,242,FALSE)/SUM($D$5:$J$5)</f>
        <v>-0.28090986980420452</v>
      </c>
      <c r="L242" s="22">
        <f>VLOOKUP($C242,PO!$B$2:$CJ$295,48,FALSE)</f>
        <v>14822.641509433963</v>
      </c>
      <c r="M242" s="40"/>
      <c r="N242" s="22"/>
      <c r="O242" s="22"/>
      <c r="P242" s="22">
        <f>VLOOKUP($C242,PO!$B$2:$CJ$295,65,FALSE)</f>
        <v>146</v>
      </c>
      <c r="Q242" s="22">
        <f>VLOOKUP($C242,PO!$B$2:$CJ$295,26,FALSE)</f>
        <v>740</v>
      </c>
      <c r="R242" s="23"/>
    </row>
    <row r="243" spans="1:18" hidden="1" x14ac:dyDescent="0.2">
      <c r="A243" s="17">
        <v>233</v>
      </c>
      <c r="B243" s="27" t="str">
        <f t="shared" si="5"/>
        <v>*</v>
      </c>
      <c r="C243" t="str">
        <f>VLOOKUP(A243,PO!$IJ$3:$IL$295,3,FALSE)</f>
        <v>Vaala</v>
      </c>
      <c r="D243" s="32">
        <f>VLOOKUP($C243,PO!$B$2:$CJ$295,9,FALSE)</f>
        <v>52</v>
      </c>
      <c r="E243" s="32">
        <f>VLOOKUP($C243,PO!$B$2:$CJ$295,16,FALSE)</f>
        <v>43.1</v>
      </c>
      <c r="F243" s="35">
        <f>VLOOKUP($C243,PO!$B$2:$CJ$295,66,FALSE)</f>
        <v>-4.9284981012344362</v>
      </c>
      <c r="G243" s="31">
        <f>VLOOKUP($C243,PO!$B$2:$CJ$295,67,FALSE)</f>
        <v>20241.83203125</v>
      </c>
      <c r="H243" s="35">
        <f>VLOOKUP($C243,PO!$B$2:$CJ$295,71,FALSE)</f>
        <v>3.581661731004715E-2</v>
      </c>
      <c r="I243" s="50">
        <f>_xlfn.XLOOKUP($C243,PO!$B$3:$B$295,PO!CH$3:CH$295)</f>
        <v>1.8957345485687256</v>
      </c>
      <c r="J243" s="22">
        <f>VLOOKUP($C243,PO!$B$2:$CJ$295,87,FALSE)</f>
        <v>230</v>
      </c>
      <c r="K243" s="72">
        <f>1-VLOOKUP(C243,PO!$B$3:$II$295,242,FALSE)/SUM($D$5:$J$5)</f>
        <v>-0.2874864949954401</v>
      </c>
      <c r="L243" s="22">
        <f>VLOOKUP($C243,PO!$B$2:$CJ$295,48,FALSE)</f>
        <v>14383.561643835616</v>
      </c>
      <c r="M243" s="40"/>
      <c r="N243" s="22"/>
      <c r="O243" s="22"/>
      <c r="P243" s="22">
        <f>VLOOKUP($C243,PO!$B$2:$CJ$295,65,FALSE)</f>
        <v>230</v>
      </c>
      <c r="Q243" s="22">
        <f>VLOOKUP($C243,PO!$B$2:$CJ$295,26,FALSE)</f>
        <v>734</v>
      </c>
      <c r="R243" s="23"/>
    </row>
    <row r="244" spans="1:18" hidden="1" x14ac:dyDescent="0.2">
      <c r="A244" s="17">
        <v>234</v>
      </c>
      <c r="B244" s="27" t="str">
        <f t="shared" si="5"/>
        <v>*</v>
      </c>
      <c r="C244" t="str">
        <f>VLOOKUP(A244,PO!$IJ$3:$IL$295,3,FALSE)</f>
        <v>Savukoski</v>
      </c>
      <c r="D244" s="32">
        <f>VLOOKUP($C244,PO!$B$2:$CJ$295,9,FALSE)</f>
        <v>52.099998474121094</v>
      </c>
      <c r="E244" s="32">
        <f>VLOOKUP($C244,PO!$B$2:$CJ$295,16,FALSE)</f>
        <v>39.300000000000004</v>
      </c>
      <c r="F244" s="35">
        <f>VLOOKUP($C244,PO!$B$2:$CJ$295,66,FALSE)</f>
        <v>-5.0947362899780275</v>
      </c>
      <c r="G244" s="31">
        <f>VLOOKUP($C244,PO!$B$2:$CJ$295,67,FALSE)</f>
        <v>20653.267578125</v>
      </c>
      <c r="H244" s="35">
        <f>VLOOKUP($C244,PO!$B$2:$CJ$295,71,FALSE)</f>
        <v>0.19900497794151306</v>
      </c>
      <c r="I244" s="50">
        <f>_xlfn.XLOOKUP($C244,PO!$B$3:$B$295,PO!CH$3:CH$295)</f>
        <v>0</v>
      </c>
      <c r="J244" s="22">
        <f>VLOOKUP($C244,PO!$B$2:$CJ$295,87,FALSE)</f>
        <v>62</v>
      </c>
      <c r="K244" s="72">
        <f>1-VLOOKUP(C244,PO!$B$3:$II$295,242,FALSE)/SUM($D$5:$J$5)</f>
        <v>-0.30451572447393871</v>
      </c>
      <c r="L244" s="22">
        <f>VLOOKUP($C244,PO!$B$2:$CJ$295,48,FALSE)</f>
        <v>23909.090909090908</v>
      </c>
      <c r="M244" s="40"/>
      <c r="N244" s="22"/>
      <c r="O244" s="22"/>
      <c r="P244" s="22">
        <f>VLOOKUP($C244,PO!$B$2:$CJ$295,65,FALSE)</f>
        <v>71</v>
      </c>
      <c r="Q244" s="22">
        <f>VLOOKUP($C244,PO!$B$2:$CJ$295,26,FALSE)</f>
        <v>2050</v>
      </c>
      <c r="R244" s="23"/>
    </row>
    <row r="245" spans="1:18" hidden="1" x14ac:dyDescent="0.2">
      <c r="A245" s="17">
        <v>235</v>
      </c>
      <c r="B245" s="27" t="str">
        <f t="shared" si="5"/>
        <v>*</v>
      </c>
      <c r="C245" t="str">
        <f>VLOOKUP(A245,PO!$IJ$3:$IL$295,3,FALSE)</f>
        <v>Rautjärvi</v>
      </c>
      <c r="D245" s="32">
        <f>VLOOKUP($C245,PO!$B$2:$CJ$295,9,FALSE)</f>
        <v>54.299999237060547</v>
      </c>
      <c r="E245" s="32">
        <f>VLOOKUP($C245,PO!$B$2:$CJ$295,16,FALSE)</f>
        <v>49.800000000000004</v>
      </c>
      <c r="F245" s="35">
        <f>VLOOKUP($C245,PO!$B$2:$CJ$295,66,FALSE)</f>
        <v>-5.402657842636108</v>
      </c>
      <c r="G245" s="31">
        <f>VLOOKUP($C245,PO!$B$2:$CJ$295,67,FALSE)</f>
        <v>22728.4765625</v>
      </c>
      <c r="H245" s="35">
        <f>VLOOKUP($C245,PO!$B$2:$CJ$295,71,FALSE)</f>
        <v>9.2994421720504761E-2</v>
      </c>
      <c r="I245" s="50">
        <f>_xlfn.XLOOKUP($C245,PO!$B$3:$B$295,PO!CH$3:CH$295)</f>
        <v>1.0362694263458252</v>
      </c>
      <c r="J245" s="22">
        <f>VLOOKUP($C245,PO!$B$2:$CJ$295,87,FALSE)</f>
        <v>221</v>
      </c>
      <c r="K245" s="72">
        <f>1-VLOOKUP(C245,PO!$B$3:$II$295,242,FALSE)/SUM($D$5:$J$5)</f>
        <v>-0.30476296064174502</v>
      </c>
      <c r="L245" s="22">
        <f>VLOOKUP($C245,PO!$B$2:$CJ$295,48,FALSE)</f>
        <v>15482.678983833719</v>
      </c>
      <c r="M245" s="40"/>
      <c r="N245" s="22"/>
      <c r="O245" s="22"/>
      <c r="P245" s="22">
        <f>VLOOKUP($C245,PO!$B$2:$CJ$295,65,FALSE)</f>
        <v>109</v>
      </c>
      <c r="Q245" s="22">
        <f>VLOOKUP($C245,PO!$B$2:$CJ$295,26,FALSE)</f>
        <v>615</v>
      </c>
      <c r="R245" s="23"/>
    </row>
    <row r="246" spans="1:18" hidden="1" x14ac:dyDescent="0.2">
      <c r="A246" s="17">
        <v>236</v>
      </c>
      <c r="B246" s="27" t="str">
        <f t="shared" si="5"/>
        <v>*</v>
      </c>
      <c r="C246" t="str">
        <f>VLOOKUP(A246,PO!$IJ$3:$IL$295,3,FALSE)</f>
        <v>Enontekiö</v>
      </c>
      <c r="D246" s="32">
        <f>VLOOKUP($C246,PO!$B$2:$CJ$295,9,FALSE)</f>
        <v>48.200000762939453</v>
      </c>
      <c r="E246" s="32">
        <f>VLOOKUP($C246,PO!$B$2:$CJ$295,16,FALSE)</f>
        <v>29.400000000000002</v>
      </c>
      <c r="F246" s="35">
        <f>VLOOKUP($C246,PO!$B$2:$CJ$295,66,FALSE)</f>
        <v>6.3509512901306149</v>
      </c>
      <c r="G246" s="31">
        <f>VLOOKUP($C246,PO!$B$2:$CJ$295,67,FALSE)</f>
        <v>20747.369140625</v>
      </c>
      <c r="H246" s="35">
        <f>VLOOKUP($C246,PO!$B$2:$CJ$295,71,FALSE)</f>
        <v>0.76169747114181519</v>
      </c>
      <c r="I246" s="50">
        <f>_xlfn.XLOOKUP($C246,PO!$B$3:$B$295,PO!CH$3:CH$295)</f>
        <v>2.8169014453887939</v>
      </c>
      <c r="J246" s="22">
        <f>VLOOKUP($C246,PO!$B$2:$CJ$295,87,FALSE)</f>
        <v>157</v>
      </c>
      <c r="K246" s="72">
        <f>1-VLOOKUP(C246,PO!$B$3:$II$295,242,FALSE)/SUM($D$5:$J$5)</f>
        <v>-0.30500813638434199</v>
      </c>
      <c r="L246" s="22">
        <f>VLOOKUP($C246,PO!$B$2:$CJ$295,48,FALSE)</f>
        <v>17922.077922077922</v>
      </c>
      <c r="M246" s="40"/>
      <c r="N246" s="22"/>
      <c r="O246" s="22"/>
      <c r="P246" s="22">
        <f>VLOOKUP($C246,PO!$B$2:$CJ$295,65,FALSE)</f>
        <v>45.75</v>
      </c>
      <c r="Q246" s="22">
        <f>VLOOKUP($C246,PO!$B$2:$CJ$295,26,FALSE)</f>
        <v>749</v>
      </c>
      <c r="R246" s="23"/>
    </row>
    <row r="247" spans="1:18" hidden="1" x14ac:dyDescent="0.2">
      <c r="A247" s="17">
        <v>237</v>
      </c>
      <c r="B247" s="27" t="str">
        <f t="shared" si="5"/>
        <v>*</v>
      </c>
      <c r="C247" t="str">
        <f>VLOOKUP(A247,PO!$IJ$3:$IL$295,3,FALSE)</f>
        <v>Ylitornio</v>
      </c>
      <c r="D247" s="32">
        <f>VLOOKUP($C247,PO!$B$2:$CJ$295,9,FALSE)</f>
        <v>53.200000762939453</v>
      </c>
      <c r="E247" s="32">
        <f>VLOOKUP($C247,PO!$B$2:$CJ$295,16,FALSE)</f>
        <v>47.2</v>
      </c>
      <c r="F247" s="35">
        <f>VLOOKUP($C247,PO!$B$2:$CJ$295,66,FALSE)</f>
        <v>-4.6938506126403805</v>
      </c>
      <c r="G247" s="31">
        <f>VLOOKUP($C247,PO!$B$2:$CJ$295,67,FALSE)</f>
        <v>21876.326171875</v>
      </c>
      <c r="H247" s="35">
        <f>VLOOKUP($C247,PO!$B$2:$CJ$295,71,FALSE)</f>
        <v>0.79122000932693481</v>
      </c>
      <c r="I247" s="50">
        <f>_xlfn.XLOOKUP($C247,PO!$B$3:$B$295,PO!CH$3:CH$295)</f>
        <v>1.6064257621765137</v>
      </c>
      <c r="J247" s="22">
        <f>VLOOKUP($C247,PO!$B$2:$CJ$295,87,FALSE)</f>
        <v>278</v>
      </c>
      <c r="K247" s="72">
        <f>1-VLOOKUP(C247,PO!$B$3:$II$295,242,FALSE)/SUM($D$5:$J$5)</f>
        <v>-0.30836891402811029</v>
      </c>
      <c r="L247" s="22">
        <f>VLOOKUP($C247,PO!$B$2:$CJ$295,48,FALSE)</f>
        <v>13609.23623445826</v>
      </c>
      <c r="M247" s="40"/>
      <c r="N247" s="22"/>
      <c r="O247" s="22"/>
      <c r="P247" s="22">
        <f>VLOOKUP($C247,PO!$B$2:$CJ$295,65,FALSE)</f>
        <v>133.5</v>
      </c>
      <c r="Q247" s="22">
        <f>VLOOKUP($C247,PO!$B$2:$CJ$295,26,FALSE)</f>
        <v>1036</v>
      </c>
      <c r="R247" s="23"/>
    </row>
    <row r="248" spans="1:18" hidden="1" x14ac:dyDescent="0.2">
      <c r="A248" s="17">
        <v>238</v>
      </c>
      <c r="B248" s="27" t="str">
        <f t="shared" si="5"/>
        <v>*</v>
      </c>
      <c r="C248" t="str">
        <f>VLOOKUP(A248,PO!$IJ$3:$IL$295,3,FALSE)</f>
        <v>Kustavi</v>
      </c>
      <c r="D248" s="32">
        <f>VLOOKUP($C248,PO!$B$2:$CJ$295,9,FALSE)</f>
        <v>54.099998474121094</v>
      </c>
      <c r="E248" s="32">
        <f>VLOOKUP($C248,PO!$B$2:$CJ$295,16,FALSE)</f>
        <v>38.6</v>
      </c>
      <c r="F248" s="35">
        <f>VLOOKUP($C248,PO!$B$2:$CJ$295,66,FALSE)</f>
        <v>3.1456043243408205</v>
      </c>
      <c r="G248" s="31">
        <f>VLOOKUP($C248,PO!$B$2:$CJ$295,67,FALSE)</f>
        <v>24460.447265625</v>
      </c>
      <c r="H248" s="35">
        <f>VLOOKUP($C248,PO!$B$2:$CJ$295,71,FALSE)</f>
        <v>1.4752371311187744</v>
      </c>
      <c r="I248" s="50">
        <f>_xlfn.XLOOKUP($C248,PO!$B$3:$B$295,PO!CH$3:CH$295)</f>
        <v>6.6666665077209473</v>
      </c>
      <c r="J248" s="22">
        <f>VLOOKUP($C248,PO!$B$2:$CJ$295,87,FALSE)</f>
        <v>34</v>
      </c>
      <c r="K248" s="72">
        <f>1-VLOOKUP(C248,PO!$B$3:$II$295,242,FALSE)/SUM($D$5:$J$5)</f>
        <v>-0.35104521253320509</v>
      </c>
      <c r="L248" s="22">
        <f>VLOOKUP($C248,PO!$B$2:$CJ$295,48,FALSE)</f>
        <v>15343.283582089553</v>
      </c>
      <c r="M248" s="40"/>
      <c r="N248" s="22"/>
      <c r="O248" s="22"/>
      <c r="P248" s="22">
        <f>VLOOKUP($C248,PO!$B$2:$CJ$295,65,FALSE)</f>
        <v>34</v>
      </c>
      <c r="Q248" s="22">
        <f>VLOOKUP($C248,PO!$B$2:$CJ$295,26,FALSE)</f>
        <v>1397</v>
      </c>
      <c r="R248" s="23"/>
    </row>
    <row r="249" spans="1:18" hidden="1" x14ac:dyDescent="0.2">
      <c r="A249" s="17">
        <v>239</v>
      </c>
      <c r="B249" s="27" t="str">
        <f t="shared" si="5"/>
        <v>*</v>
      </c>
      <c r="C249" t="str">
        <f>VLOOKUP(A249,PO!$IJ$3:$IL$295,3,FALSE)</f>
        <v>Hyrynsalmi</v>
      </c>
      <c r="D249" s="32">
        <f>VLOOKUP($C249,PO!$B$2:$CJ$295,9,FALSE)</f>
        <v>54.799999237060547</v>
      </c>
      <c r="E249" s="32">
        <f>VLOOKUP($C249,PO!$B$2:$CJ$295,16,FALSE)</f>
        <v>56.1</v>
      </c>
      <c r="F249" s="35">
        <f>VLOOKUP($C249,PO!$B$2:$CJ$295,66,FALSE)</f>
        <v>-4.9178955197334293</v>
      </c>
      <c r="G249" s="31">
        <f>VLOOKUP($C249,PO!$B$2:$CJ$295,67,FALSE)</f>
        <v>20361.384765625</v>
      </c>
      <c r="H249" s="35">
        <f>VLOOKUP($C249,PO!$B$2:$CJ$295,71,FALSE)</f>
        <v>8.8066928088665009E-2</v>
      </c>
      <c r="I249" s="50">
        <f>_xlfn.XLOOKUP($C249,PO!$B$3:$B$295,PO!CH$3:CH$295)</f>
        <v>0.8403361439704895</v>
      </c>
      <c r="J249" s="22">
        <f>VLOOKUP($C249,PO!$B$2:$CJ$295,87,FALSE)</f>
        <v>129</v>
      </c>
      <c r="K249" s="72">
        <f>1-VLOOKUP(C249,PO!$B$3:$II$295,242,FALSE)/SUM($D$5:$J$5)</f>
        <v>-0.35109222934971518</v>
      </c>
      <c r="L249" s="22">
        <f>VLOOKUP($C249,PO!$B$2:$CJ$295,48,FALSE)</f>
        <v>15187.5</v>
      </c>
      <c r="M249" s="40"/>
      <c r="N249" s="22"/>
      <c r="O249" s="22"/>
      <c r="P249" s="22">
        <f>VLOOKUP($C249,PO!$B$2:$CJ$295,65,FALSE)</f>
        <v>72</v>
      </c>
      <c r="Q249" s="22">
        <f>VLOOKUP($C249,PO!$B$2:$CJ$295,26,FALSE)</f>
        <v>735</v>
      </c>
      <c r="R249" s="23"/>
    </row>
    <row r="250" spans="1:18" hidden="1" x14ac:dyDescent="0.2">
      <c r="A250" s="17">
        <v>240</v>
      </c>
      <c r="B250" s="27" t="str">
        <f t="shared" si="5"/>
        <v>*</v>
      </c>
      <c r="C250" t="str">
        <f>VLOOKUP(A250,PO!$IJ$3:$IL$295,3,FALSE)</f>
        <v>Vesanto</v>
      </c>
      <c r="D250" s="32">
        <f>VLOOKUP($C250,PO!$B$2:$CJ$295,9,FALSE)</f>
        <v>54.900001525878906</v>
      </c>
      <c r="E250" s="32">
        <f>VLOOKUP($C250,PO!$B$2:$CJ$295,16,FALSE)</f>
        <v>40.6</v>
      </c>
      <c r="F250" s="35">
        <f>VLOOKUP($C250,PO!$B$2:$CJ$295,66,FALSE)</f>
        <v>-3.8613353967666626</v>
      </c>
      <c r="G250" s="31">
        <f>VLOOKUP($C250,PO!$B$2:$CJ$295,67,FALSE)</f>
        <v>19459.83203125</v>
      </c>
      <c r="H250" s="35">
        <f>VLOOKUP($C250,PO!$B$2:$CJ$295,71,FALSE)</f>
        <v>0.19860972464084625</v>
      </c>
      <c r="I250" s="50">
        <f>_xlfn.XLOOKUP($C250,PO!$B$3:$B$295,PO!CH$3:CH$295)</f>
        <v>4.2253522872924805</v>
      </c>
      <c r="J250" s="22">
        <f>VLOOKUP($C250,PO!$B$2:$CJ$295,87,FALSE)</f>
        <v>159</v>
      </c>
      <c r="K250" s="72">
        <f>1-VLOOKUP(C250,PO!$B$3:$II$295,242,FALSE)/SUM($D$5:$J$5)</f>
        <v>-0.35696205717715079</v>
      </c>
      <c r="L250" s="22">
        <f>VLOOKUP($C250,PO!$B$2:$CJ$295,48,FALSE)</f>
        <v>12993.67088607595</v>
      </c>
      <c r="M250" s="40"/>
      <c r="N250" s="22"/>
      <c r="O250" s="22"/>
      <c r="P250" s="22">
        <f>VLOOKUP($C250,PO!$B$2:$CJ$295,65,FALSE)</f>
        <v>173</v>
      </c>
      <c r="Q250" s="22">
        <f>VLOOKUP($C250,PO!$B$2:$CJ$295,26,FALSE)</f>
        <v>502</v>
      </c>
      <c r="R250" s="23"/>
    </row>
    <row r="251" spans="1:18" hidden="1" x14ac:dyDescent="0.2">
      <c r="A251" s="17">
        <v>241</v>
      </c>
      <c r="B251" s="27" t="str">
        <f t="shared" si="5"/>
        <v>*</v>
      </c>
      <c r="C251" t="str">
        <f>VLOOKUP(A251,PO!$IJ$3:$IL$295,3,FALSE)</f>
        <v>Juuka</v>
      </c>
      <c r="D251" s="32">
        <f>VLOOKUP($C251,PO!$B$2:$CJ$295,9,FALSE)</f>
        <v>53.299999237060547</v>
      </c>
      <c r="E251" s="32">
        <f>VLOOKUP($C251,PO!$B$2:$CJ$295,16,FALSE)</f>
        <v>46.300000000000004</v>
      </c>
      <c r="F251" s="35">
        <f>VLOOKUP($C251,PO!$B$2:$CJ$295,66,FALSE)</f>
        <v>-5.1811496257781986</v>
      </c>
      <c r="G251" s="31">
        <f>VLOOKUP($C251,PO!$B$2:$CJ$295,67,FALSE)</f>
        <v>19226.263671875</v>
      </c>
      <c r="H251" s="35">
        <f>VLOOKUP($C251,PO!$B$2:$CJ$295,71,FALSE)</f>
        <v>0.10855405777692795</v>
      </c>
      <c r="I251" s="50">
        <f>_xlfn.XLOOKUP($C251,PO!$B$3:$B$295,PO!CH$3:CH$295)</f>
        <v>3.3222591876983643</v>
      </c>
      <c r="J251" s="22">
        <f>VLOOKUP($C251,PO!$B$2:$CJ$295,87,FALSE)</f>
        <v>326</v>
      </c>
      <c r="K251" s="72">
        <f>1-VLOOKUP(C251,PO!$B$3:$II$295,242,FALSE)/SUM($D$5:$J$5)</f>
        <v>-0.36849791351664418</v>
      </c>
      <c r="L251" s="22">
        <f>VLOOKUP($C251,PO!$B$2:$CJ$295,48,FALSE)</f>
        <v>13117.37089201878</v>
      </c>
      <c r="M251" s="40"/>
      <c r="N251" s="22"/>
      <c r="O251" s="22"/>
      <c r="P251" s="22">
        <f>VLOOKUP($C251,PO!$B$2:$CJ$295,65,FALSE)</f>
        <v>116.66666412353516</v>
      </c>
      <c r="Q251" s="22">
        <f>VLOOKUP($C251,PO!$B$2:$CJ$295,26,FALSE)</f>
        <v>747</v>
      </c>
      <c r="R251" s="23"/>
    </row>
    <row r="252" spans="1:18" hidden="1" x14ac:dyDescent="0.2">
      <c r="A252" s="17">
        <v>242</v>
      </c>
      <c r="B252" s="27" t="str">
        <f t="shared" si="5"/>
        <v>*</v>
      </c>
      <c r="C252" t="str">
        <f>VLOOKUP(A252,PO!$IJ$3:$IL$295,3,FALSE)</f>
        <v>Kuhmoinen</v>
      </c>
      <c r="D252" s="32">
        <f>VLOOKUP($C252,PO!$B$2:$CJ$295,9,FALSE)</f>
        <v>55.900001525878906</v>
      </c>
      <c r="E252" s="32">
        <f>VLOOKUP($C252,PO!$B$2:$CJ$295,16,FALSE)</f>
        <v>57</v>
      </c>
      <c r="F252" s="35">
        <f>VLOOKUP($C252,PO!$B$2:$CJ$295,66,FALSE)</f>
        <v>-5.0017274856567386</v>
      </c>
      <c r="G252" s="31">
        <f>VLOOKUP($C252,PO!$B$2:$CJ$295,67,FALSE)</f>
        <v>20392.265625</v>
      </c>
      <c r="H252" s="35">
        <f>VLOOKUP($C252,PO!$B$2:$CJ$295,71,FALSE)</f>
        <v>0.22665457427501678</v>
      </c>
      <c r="I252" s="50">
        <f>_xlfn.XLOOKUP($C252,PO!$B$3:$B$295,PO!CH$3:CH$295)</f>
        <v>0</v>
      </c>
      <c r="J252" s="22">
        <f>VLOOKUP($C252,PO!$B$2:$CJ$295,87,FALSE)</f>
        <v>120</v>
      </c>
      <c r="K252" s="72">
        <f>1-VLOOKUP(C252,PO!$B$3:$II$295,242,FALSE)/SUM($D$5:$J$5)</f>
        <v>-0.39471810030392884</v>
      </c>
      <c r="L252" s="22">
        <f>VLOOKUP($C252,PO!$B$2:$CJ$295,48,FALSE)</f>
        <v>13970.479704797048</v>
      </c>
      <c r="M252" s="40"/>
      <c r="N252" s="22"/>
      <c r="O252" s="22"/>
      <c r="P252" s="22">
        <f>VLOOKUP($C252,PO!$B$2:$CJ$295,65,FALSE)</f>
        <v>265.44961547851563</v>
      </c>
      <c r="Q252" s="22">
        <f>VLOOKUP($C252,PO!$B$2:$CJ$295,26,FALSE)</f>
        <v>810</v>
      </c>
      <c r="R252" s="23"/>
    </row>
    <row r="253" spans="1:18" hidden="1" x14ac:dyDescent="0.2">
      <c r="A253" s="17">
        <v>243</v>
      </c>
      <c r="B253" s="27" t="str">
        <f t="shared" si="5"/>
        <v>*</v>
      </c>
      <c r="C253" t="str">
        <f>VLOOKUP(A253,PO!$IJ$3:$IL$295,3,FALSE)</f>
        <v>Siikainen</v>
      </c>
      <c r="D253" s="32">
        <f>VLOOKUP($C253,PO!$B$2:$CJ$295,9,FALSE)</f>
        <v>52</v>
      </c>
      <c r="E253" s="32">
        <f>VLOOKUP($C253,PO!$B$2:$CJ$295,16,FALSE)</f>
        <v>29.3</v>
      </c>
      <c r="F253" s="35">
        <f>VLOOKUP($C253,PO!$B$2:$CJ$295,66,FALSE)</f>
        <v>-4.9114909648895262</v>
      </c>
      <c r="G253" s="31">
        <f>VLOOKUP($C253,PO!$B$2:$CJ$295,67,FALSE)</f>
        <v>18507.77734375</v>
      </c>
      <c r="H253" s="35">
        <f>VLOOKUP($C253,PO!$B$2:$CJ$295,71,FALSE)</f>
        <v>0.20876826345920563</v>
      </c>
      <c r="I253" s="50">
        <f>_xlfn.XLOOKUP($C253,PO!$B$3:$B$295,PO!CH$3:CH$295)</f>
        <v>6.1855669021606445</v>
      </c>
      <c r="J253" s="22">
        <f>VLOOKUP($C253,PO!$B$2:$CJ$295,87,FALSE)</f>
        <v>114</v>
      </c>
      <c r="K253" s="72">
        <f>1-VLOOKUP(C253,PO!$B$3:$II$295,242,FALSE)/SUM($D$5:$J$5)</f>
        <v>-0.40431804954398287</v>
      </c>
      <c r="L253" s="22">
        <f>VLOOKUP($C253,PO!$B$2:$CJ$295,48,FALSE)</f>
        <v>13678.260869565218</v>
      </c>
      <c r="M253" s="40"/>
      <c r="N253" s="22"/>
      <c r="O253" s="22"/>
      <c r="P253" s="22">
        <f>VLOOKUP($C253,PO!$B$2:$CJ$295,65,FALSE)</f>
        <v>123</v>
      </c>
      <c r="Q253" s="22">
        <f>VLOOKUP($C253,PO!$B$2:$CJ$295,26,FALSE)</f>
        <v>703</v>
      </c>
      <c r="R253" s="23"/>
    </row>
    <row r="254" spans="1:18" hidden="1" x14ac:dyDescent="0.2">
      <c r="A254" s="17">
        <v>244</v>
      </c>
      <c r="B254" s="27" t="str">
        <f t="shared" si="5"/>
        <v>*</v>
      </c>
      <c r="C254" t="str">
        <f>VLOOKUP(A254,PO!$IJ$3:$IL$295,3,FALSE)</f>
        <v>Karijoki</v>
      </c>
      <c r="D254" s="32">
        <f>VLOOKUP($C254,PO!$B$2:$CJ$295,9,FALSE)</f>
        <v>51.900001525878906</v>
      </c>
      <c r="E254" s="32">
        <f>VLOOKUP($C254,PO!$B$2:$CJ$295,16,FALSE)</f>
        <v>39</v>
      </c>
      <c r="F254" s="35">
        <f>VLOOKUP($C254,PO!$B$2:$CJ$295,66,FALSE)</f>
        <v>-3.5580245971679689</v>
      </c>
      <c r="G254" s="31">
        <f>VLOOKUP($C254,PO!$B$2:$CJ$295,67,FALSE)</f>
        <v>21243.45703125</v>
      </c>
      <c r="H254" s="35">
        <f>VLOOKUP($C254,PO!$B$2:$CJ$295,71,FALSE)</f>
        <v>1.9277108907699585</v>
      </c>
      <c r="I254" s="50">
        <f>_xlfn.XLOOKUP($C254,PO!$B$3:$B$295,PO!CH$3:CH$295)</f>
        <v>2.0833332538604736</v>
      </c>
      <c r="J254" s="22">
        <f>VLOOKUP($C254,PO!$B$2:$CJ$295,87,FALSE)</f>
        <v>53</v>
      </c>
      <c r="K254" s="72">
        <f>1-VLOOKUP(C254,PO!$B$3:$II$295,242,FALSE)/SUM($D$5:$J$5)</f>
        <v>-0.40750220805963688</v>
      </c>
      <c r="L254" s="22">
        <f>VLOOKUP($C254,PO!$B$2:$CJ$295,48,FALSE)</f>
        <v>10216.216216216217</v>
      </c>
      <c r="M254" s="40"/>
      <c r="N254" s="22"/>
      <c r="O254" s="22"/>
      <c r="P254" s="22">
        <f>VLOOKUP($C254,PO!$B$2:$CJ$295,65,FALSE)</f>
        <v>53</v>
      </c>
      <c r="Q254" s="22">
        <f>VLOOKUP($C254,PO!$B$2:$CJ$295,26,FALSE)</f>
        <v>587</v>
      </c>
      <c r="R254" s="23"/>
    </row>
    <row r="255" spans="1:18" hidden="1" x14ac:dyDescent="0.2">
      <c r="A255" s="17">
        <v>245</v>
      </c>
      <c r="B255" s="27" t="str">
        <f t="shared" si="5"/>
        <v>*</v>
      </c>
      <c r="C255" t="str">
        <f>VLOOKUP(A255,PO!$IJ$3:$IL$295,3,FALSE)</f>
        <v>Jyväskylä</v>
      </c>
      <c r="D255" s="32">
        <f>VLOOKUP($C255,PO!$B$2:$CJ$295,9,FALSE)</f>
        <v>40.099998474121094</v>
      </c>
      <c r="E255" s="32">
        <f>VLOOKUP($C255,PO!$B$2:$CJ$295,16,FALSE)</f>
        <v>95.2</v>
      </c>
      <c r="F255" s="35">
        <f>VLOOKUP($C255,PO!$B$2:$CJ$295,66,FALSE)</f>
        <v>2.1017131119966508</v>
      </c>
      <c r="G255" s="31">
        <f>VLOOKUP($C255,PO!$B$2:$CJ$295,67,FALSE)</f>
        <v>22735.46484375</v>
      </c>
      <c r="H255" s="35">
        <f>VLOOKUP($C255,PO!$B$2:$CJ$295,71,FALSE)</f>
        <v>0.20575842261314392</v>
      </c>
      <c r="I255" s="50">
        <f>_xlfn.XLOOKUP($C255,PO!$B$3:$B$295,PO!CH$3:CH$295)</f>
        <v>2.02720046043396</v>
      </c>
      <c r="J255" s="22">
        <f>VLOOKUP($C255,PO!$B$2:$CJ$295,87,FALSE)</f>
        <v>12437</v>
      </c>
      <c r="K255" s="72">
        <f>1-VLOOKUP(C255,PO!$B$3:$II$295,242,FALSE)/SUM($D$5:$J$5)</f>
        <v>-0.4141036985146147</v>
      </c>
      <c r="L255" s="22">
        <f>VLOOKUP($C255,PO!$B$2:$CJ$295,48,FALSE)</f>
        <v>9283.0808173711357</v>
      </c>
      <c r="M255" s="40"/>
      <c r="N255" s="22"/>
      <c r="O255" s="22"/>
      <c r="P255" s="22">
        <f>VLOOKUP($C255,PO!$B$2:$CJ$295,65,FALSE)</f>
        <v>463.56668090820313</v>
      </c>
      <c r="Q255" s="22">
        <f>VLOOKUP($C255,PO!$B$2:$CJ$295,26,FALSE)</f>
        <v>384</v>
      </c>
      <c r="R255" s="23"/>
    </row>
    <row r="256" spans="1:18" hidden="1" x14ac:dyDescent="0.2">
      <c r="A256" s="17">
        <v>246</v>
      </c>
      <c r="B256" s="27" t="str">
        <f t="shared" si="5"/>
        <v>*</v>
      </c>
      <c r="C256" t="str">
        <f>VLOOKUP(A256,PO!$IJ$3:$IL$295,3,FALSE)</f>
        <v>Kaavi</v>
      </c>
      <c r="D256" s="32">
        <f>VLOOKUP($C256,PO!$B$2:$CJ$295,9,FALSE)</f>
        <v>51.700000762939453</v>
      </c>
      <c r="E256" s="32">
        <f>VLOOKUP($C256,PO!$B$2:$CJ$295,16,FALSE)</f>
        <v>46.400000000000006</v>
      </c>
      <c r="F256" s="35">
        <f>VLOOKUP($C256,PO!$B$2:$CJ$295,66,FALSE)</f>
        <v>-6.9120955467224121</v>
      </c>
      <c r="G256" s="31">
        <f>VLOOKUP($C256,PO!$B$2:$CJ$295,67,FALSE)</f>
        <v>19765.91015625</v>
      </c>
      <c r="H256" s="35">
        <f>VLOOKUP($C256,PO!$B$2:$CJ$295,71,FALSE)</f>
        <v>3.4566193819046021E-2</v>
      </c>
      <c r="I256" s="50">
        <f>_xlfn.XLOOKUP($C256,PO!$B$3:$B$295,PO!CH$3:CH$295)</f>
        <v>5.5999999046325684</v>
      </c>
      <c r="J256" s="22">
        <f>VLOOKUP($C256,PO!$B$2:$CJ$295,87,FALSE)</f>
        <v>147</v>
      </c>
      <c r="K256" s="72">
        <f>1-VLOOKUP(C256,PO!$B$3:$II$295,242,FALSE)/SUM($D$5:$J$5)</f>
        <v>-0.44770961184458491</v>
      </c>
      <c r="L256" s="22">
        <f>VLOOKUP($C256,PO!$B$2:$CJ$295,48,FALSE)</f>
        <v>10602.076124567475</v>
      </c>
      <c r="M256" s="40"/>
      <c r="N256" s="22"/>
      <c r="O256" s="22"/>
      <c r="P256" s="22">
        <f>VLOOKUP($C256,PO!$B$2:$CJ$295,65,FALSE)</f>
        <v>170</v>
      </c>
      <c r="Q256" s="22">
        <f>VLOOKUP($C256,PO!$B$2:$CJ$295,26,FALSE)</f>
        <v>745</v>
      </c>
      <c r="R256" s="23"/>
    </row>
    <row r="257" spans="1:18" hidden="1" x14ac:dyDescent="0.2">
      <c r="A257" s="17">
        <v>247</v>
      </c>
      <c r="B257" s="27" t="str">
        <f t="shared" si="5"/>
        <v>*</v>
      </c>
      <c r="C257" t="str">
        <f>VLOOKUP(A257,PO!$IJ$3:$IL$295,3,FALSE)</f>
        <v>Tervo</v>
      </c>
      <c r="D257" s="32">
        <f>VLOOKUP($C257,PO!$B$2:$CJ$295,9,FALSE)</f>
        <v>54.099998474121094</v>
      </c>
      <c r="E257" s="32">
        <f>VLOOKUP($C257,PO!$B$2:$CJ$295,16,FALSE)</f>
        <v>35.5</v>
      </c>
      <c r="F257" s="35">
        <f>VLOOKUP($C257,PO!$B$2:$CJ$295,66,FALSE)</f>
        <v>-5.3661910057067868</v>
      </c>
      <c r="G257" s="31">
        <f>VLOOKUP($C257,PO!$B$2:$CJ$295,67,FALSE)</f>
        <v>20183.599609375</v>
      </c>
      <c r="H257" s="35">
        <f>VLOOKUP($C257,PO!$B$2:$CJ$295,71,FALSE)</f>
        <v>6.5789476037025452E-2</v>
      </c>
      <c r="I257" s="50">
        <f>_xlfn.XLOOKUP($C257,PO!$B$3:$B$295,PO!CH$3:CH$295)</f>
        <v>3.846153736114502</v>
      </c>
      <c r="J257" s="22">
        <f>VLOOKUP($C257,PO!$B$2:$CJ$295,87,FALSE)</f>
        <v>86</v>
      </c>
      <c r="K257" s="72">
        <f>1-VLOOKUP(C257,PO!$B$3:$II$295,242,FALSE)/SUM($D$5:$J$5)</f>
        <v>-0.46745682268038924</v>
      </c>
      <c r="L257" s="22">
        <f>VLOOKUP($C257,PO!$B$2:$CJ$295,48,FALSE)</f>
        <v>15733.333333333334</v>
      </c>
      <c r="M257" s="40"/>
      <c r="N257" s="22"/>
      <c r="O257" s="22"/>
      <c r="P257" s="22">
        <f>VLOOKUP($C257,PO!$B$2:$CJ$295,65,FALSE)</f>
        <v>92</v>
      </c>
      <c r="Q257" s="22">
        <f>VLOOKUP($C257,PO!$B$2:$CJ$295,26,FALSE)</f>
        <v>696</v>
      </c>
      <c r="R257" s="23"/>
    </row>
    <row r="258" spans="1:18" hidden="1" x14ac:dyDescent="0.2">
      <c r="A258" s="17">
        <v>248</v>
      </c>
      <c r="B258" s="27" t="str">
        <f t="shared" si="5"/>
        <v>*</v>
      </c>
      <c r="C258" t="str">
        <f>VLOOKUP(A258,PO!$IJ$3:$IL$295,3,FALSE)</f>
        <v>Pyhtää</v>
      </c>
      <c r="D258" s="32">
        <f>VLOOKUP($C258,PO!$B$2:$CJ$295,9,FALSE)</f>
        <v>46.299999237060547</v>
      </c>
      <c r="E258" s="32">
        <f>VLOOKUP($C258,PO!$B$2:$CJ$295,16,FALSE)</f>
        <v>74.400000000000006</v>
      </c>
      <c r="F258" s="35">
        <f>VLOOKUP($C258,PO!$B$2:$CJ$295,66,FALSE)</f>
        <v>1.4945310831069947</v>
      </c>
      <c r="G258" s="31">
        <f>VLOOKUP($C258,PO!$B$2:$CJ$295,67,FALSE)</f>
        <v>24909.560546875</v>
      </c>
      <c r="H258" s="35">
        <f>VLOOKUP($C258,PO!$B$2:$CJ$295,71,FALSE)</f>
        <v>7.1789884567260742</v>
      </c>
      <c r="I258" s="50">
        <f>_xlfn.XLOOKUP($C258,PO!$B$3:$B$295,PO!CH$3:CH$295)</f>
        <v>3.6398468017578125</v>
      </c>
      <c r="J258" s="22">
        <f>VLOOKUP($C258,PO!$B$2:$CJ$295,87,FALSE)</f>
        <v>573</v>
      </c>
      <c r="K258" s="72">
        <f>1-VLOOKUP(C258,PO!$B$3:$II$295,242,FALSE)/SUM($D$5:$J$5)</f>
        <v>-0.50282815084903243</v>
      </c>
      <c r="L258" s="22">
        <f>VLOOKUP($C258,PO!$B$2:$CJ$295,48,FALSE)</f>
        <v>8678.7564766839387</v>
      </c>
      <c r="M258" s="40"/>
      <c r="N258" s="22"/>
      <c r="O258" s="22"/>
      <c r="P258" s="22">
        <f>VLOOKUP($C258,PO!$B$2:$CJ$295,65,FALSE)</f>
        <v>158.75</v>
      </c>
      <c r="Q258" s="22">
        <f>VLOOKUP($C258,PO!$B$2:$CJ$295,26,FALSE)</f>
        <v>581</v>
      </c>
      <c r="R258" s="23"/>
    </row>
    <row r="259" spans="1:18" hidden="1" x14ac:dyDescent="0.2">
      <c r="A259" s="17">
        <v>249</v>
      </c>
      <c r="B259" s="27" t="str">
        <f t="shared" si="5"/>
        <v>*</v>
      </c>
      <c r="C259" t="str">
        <f>VLOOKUP(A259,PO!$IJ$3:$IL$295,3,FALSE)</f>
        <v>Sysmä</v>
      </c>
      <c r="D259" s="32">
        <f>VLOOKUP($C259,PO!$B$2:$CJ$295,9,FALSE)</f>
        <v>55.700000762939453</v>
      </c>
      <c r="E259" s="32">
        <f>VLOOKUP($C259,PO!$B$2:$CJ$295,16,FALSE)</f>
        <v>52.6</v>
      </c>
      <c r="F259" s="35">
        <f>VLOOKUP($C259,PO!$B$2:$CJ$295,66,FALSE)</f>
        <v>-6.8221879959106442</v>
      </c>
      <c r="G259" s="31">
        <f>VLOOKUP($C259,PO!$B$2:$CJ$295,67,FALSE)</f>
        <v>20735.13671875</v>
      </c>
      <c r="H259" s="35">
        <f>VLOOKUP($C259,PO!$B$2:$CJ$295,71,FALSE)</f>
        <v>0.1367240846157074</v>
      </c>
      <c r="I259" s="50">
        <f>_xlfn.XLOOKUP($C259,PO!$B$3:$B$295,PO!CH$3:CH$295)</f>
        <v>2.9126212596893311</v>
      </c>
      <c r="J259" s="22">
        <f>VLOOKUP($C259,PO!$B$2:$CJ$295,87,FALSE)</f>
        <v>227</v>
      </c>
      <c r="K259" s="72">
        <f>1-VLOOKUP(C259,PO!$B$3:$II$295,242,FALSE)/SUM($D$5:$J$5)</f>
        <v>-0.53667278874510971</v>
      </c>
      <c r="L259" s="22">
        <f>VLOOKUP($C259,PO!$B$2:$CJ$295,48,FALSE)</f>
        <v>16337.182448036952</v>
      </c>
      <c r="M259" s="40"/>
      <c r="N259" s="22"/>
      <c r="O259" s="22"/>
      <c r="P259" s="22">
        <f>VLOOKUP($C259,PO!$B$2:$CJ$295,65,FALSE)</f>
        <v>123.5</v>
      </c>
      <c r="Q259" s="22">
        <f>VLOOKUP($C259,PO!$B$2:$CJ$295,26,FALSE)</f>
        <v>988</v>
      </c>
      <c r="R259" s="23"/>
    </row>
    <row r="260" spans="1:18" hidden="1" x14ac:dyDescent="0.2">
      <c r="A260" s="17">
        <v>250</v>
      </c>
      <c r="B260" s="27" t="str">
        <f t="shared" si="5"/>
        <v>*</v>
      </c>
      <c r="C260" t="str">
        <f>VLOOKUP(A260,PO!$IJ$3:$IL$295,3,FALSE)</f>
        <v>Hartola</v>
      </c>
      <c r="D260" s="32">
        <f>VLOOKUP($C260,PO!$B$2:$CJ$295,9,FALSE)</f>
        <v>54.599998474121094</v>
      </c>
      <c r="E260" s="32">
        <f>VLOOKUP($C260,PO!$B$2:$CJ$295,16,FALSE)</f>
        <v>53.800000000000004</v>
      </c>
      <c r="F260" s="35">
        <f>VLOOKUP($C260,PO!$B$2:$CJ$295,66,FALSE)</f>
        <v>-7.3380995750427243</v>
      </c>
      <c r="G260" s="31">
        <f>VLOOKUP($C260,PO!$B$2:$CJ$295,67,FALSE)</f>
        <v>20465.96484375</v>
      </c>
      <c r="H260" s="35">
        <f>VLOOKUP($C260,PO!$B$2:$CJ$295,71,FALSE)</f>
        <v>7.4156470596790314E-2</v>
      </c>
      <c r="I260" s="50">
        <f>_xlfn.XLOOKUP($C260,PO!$B$3:$B$295,PO!CH$3:CH$295)</f>
        <v>4.9295773506164551</v>
      </c>
      <c r="J260" s="22">
        <f>VLOOKUP($C260,PO!$B$2:$CJ$295,87,FALSE)</f>
        <v>154</v>
      </c>
      <c r="K260" s="72">
        <f>1-VLOOKUP(C260,PO!$B$3:$II$295,242,FALSE)/SUM($D$5:$J$5)</f>
        <v>-0.54940281126885693</v>
      </c>
      <c r="L260" s="22">
        <f>VLOOKUP($C260,PO!$B$2:$CJ$295,48,FALSE)</f>
        <v>19641.196013289038</v>
      </c>
      <c r="M260" s="40"/>
      <c r="N260" s="22"/>
      <c r="O260" s="22"/>
      <c r="P260" s="22">
        <f>VLOOKUP($C260,PO!$B$2:$CJ$295,65,FALSE)</f>
        <v>171</v>
      </c>
      <c r="Q260" s="22">
        <f>VLOOKUP($C260,PO!$B$2:$CJ$295,26,FALSE)</f>
        <v>886</v>
      </c>
      <c r="R260" s="23"/>
    </row>
    <row r="261" spans="1:18" hidden="1" x14ac:dyDescent="0.2">
      <c r="A261" s="17">
        <v>251</v>
      </c>
      <c r="B261" s="27" t="str">
        <f t="shared" si="5"/>
        <v>*</v>
      </c>
      <c r="C261" t="str">
        <f>VLOOKUP(A261,PO!$IJ$3:$IL$295,3,FALSE)</f>
        <v>Posio</v>
      </c>
      <c r="D261" s="32">
        <f>VLOOKUP($C261,PO!$B$2:$CJ$295,9,FALSE)</f>
        <v>54.900001525878906</v>
      </c>
      <c r="E261" s="32">
        <f>VLOOKUP($C261,PO!$B$2:$CJ$295,16,FALSE)</f>
        <v>40.6</v>
      </c>
      <c r="F261" s="35">
        <f>VLOOKUP($C261,PO!$B$2:$CJ$295,66,FALSE)</f>
        <v>-7.2515355110168453</v>
      </c>
      <c r="G261" s="31">
        <f>VLOOKUP($C261,PO!$B$2:$CJ$295,67,FALSE)</f>
        <v>19830.384765625</v>
      </c>
      <c r="H261" s="35">
        <f>VLOOKUP($C261,PO!$B$2:$CJ$295,71,FALSE)</f>
        <v>0.18850141763687134</v>
      </c>
      <c r="I261" s="50">
        <f>_xlfn.XLOOKUP($C261,PO!$B$3:$B$295,PO!CH$3:CH$295)</f>
        <v>5.590062141418457</v>
      </c>
      <c r="J261" s="22">
        <f>VLOOKUP($C261,PO!$B$2:$CJ$295,87,FALSE)</f>
        <v>188</v>
      </c>
      <c r="K261" s="72">
        <f>1-VLOOKUP(C261,PO!$B$3:$II$295,242,FALSE)/SUM($D$5:$J$5)</f>
        <v>-0.62058145652220831</v>
      </c>
      <c r="L261" s="22">
        <f>VLOOKUP($C261,PO!$B$2:$CJ$295,48,FALSE)</f>
        <v>14021.739130434782</v>
      </c>
      <c r="M261" s="40"/>
      <c r="N261" s="22"/>
      <c r="O261" s="22"/>
      <c r="P261" s="22">
        <f>VLOOKUP($C261,PO!$B$2:$CJ$295,65,FALSE)</f>
        <v>213</v>
      </c>
      <c r="Q261" s="22">
        <f>VLOOKUP($C261,PO!$B$2:$CJ$295,26,FALSE)</f>
        <v>923</v>
      </c>
      <c r="R261" s="23"/>
    </row>
    <row r="262" spans="1:18" hidden="1" x14ac:dyDescent="0.2">
      <c r="A262" s="17">
        <v>252</v>
      </c>
      <c r="B262" s="27" t="str">
        <f t="shared" si="5"/>
        <v>*</v>
      </c>
      <c r="C262" t="str">
        <f>VLOOKUP(A262,PO!$IJ$3:$IL$295,3,FALSE)</f>
        <v>Sulkava</v>
      </c>
      <c r="D262" s="32">
        <f>VLOOKUP($C262,PO!$B$2:$CJ$295,9,FALSE)</f>
        <v>54.299999237060547</v>
      </c>
      <c r="E262" s="32">
        <f>VLOOKUP($C262,PO!$B$2:$CJ$295,16,FALSE)</f>
        <v>42.2</v>
      </c>
      <c r="F262" s="35">
        <f>VLOOKUP($C262,PO!$B$2:$CJ$295,66,FALSE)</f>
        <v>-7.8061717033386229</v>
      </c>
      <c r="G262" s="31">
        <f>VLOOKUP($C262,PO!$B$2:$CJ$295,67,FALSE)</f>
        <v>19835.6875</v>
      </c>
      <c r="H262" s="35">
        <f>VLOOKUP($C262,PO!$B$2:$CJ$295,71,FALSE)</f>
        <v>0.16051363945007324</v>
      </c>
      <c r="I262" s="50">
        <f>_xlfn.XLOOKUP($C262,PO!$B$3:$B$295,PO!CH$3:CH$295)</f>
        <v>0.66225165128707886</v>
      </c>
      <c r="J262" s="22">
        <f>VLOOKUP($C262,PO!$B$2:$CJ$295,87,FALSE)</f>
        <v>157</v>
      </c>
      <c r="K262" s="72">
        <f>1-VLOOKUP(C262,PO!$B$3:$II$295,242,FALSE)/SUM($D$5:$J$5)</f>
        <v>-0.63844741000779748</v>
      </c>
      <c r="L262" s="22">
        <f>VLOOKUP($C262,PO!$B$2:$CJ$295,48,FALSE)</f>
        <v>17589.563517915311</v>
      </c>
      <c r="M262" s="40"/>
      <c r="N262" s="22"/>
      <c r="O262" s="22"/>
      <c r="P262" s="22">
        <f>VLOOKUP($C262,PO!$B$2:$CJ$295,65,FALSE)</f>
        <v>158</v>
      </c>
      <c r="Q262" s="22">
        <f>VLOOKUP($C262,PO!$B$2:$CJ$295,26,FALSE)</f>
        <v>1073</v>
      </c>
      <c r="R262" s="23"/>
    </row>
    <row r="263" spans="1:18" hidden="1" x14ac:dyDescent="0.2">
      <c r="A263" s="17">
        <v>253</v>
      </c>
      <c r="B263" s="27" t="str">
        <f t="shared" si="5"/>
        <v>*</v>
      </c>
      <c r="C263" t="str">
        <f>VLOOKUP(A263,PO!$IJ$3:$IL$295,3,FALSE)</f>
        <v>Rääkkylä</v>
      </c>
      <c r="D263" s="32">
        <f>VLOOKUP($C263,PO!$B$2:$CJ$295,9,FALSE)</f>
        <v>55.200000762939453</v>
      </c>
      <c r="E263" s="32">
        <f>VLOOKUP($C263,PO!$B$2:$CJ$295,16,FALSE)</f>
        <v>25.8</v>
      </c>
      <c r="F263" s="35">
        <f>VLOOKUP($C263,PO!$B$2:$CJ$295,66,FALSE)</f>
        <v>-5.793679642677307</v>
      </c>
      <c r="G263" s="31">
        <f>VLOOKUP($C263,PO!$B$2:$CJ$295,67,FALSE)</f>
        <v>18802.091796875</v>
      </c>
      <c r="H263" s="35">
        <f>VLOOKUP($C263,PO!$B$2:$CJ$295,71,FALSE)</f>
        <v>9.4073377549648285E-2</v>
      </c>
      <c r="I263" s="50">
        <f>_xlfn.XLOOKUP($C263,PO!$B$3:$B$295,PO!CH$3:CH$295)</f>
        <v>0.78125</v>
      </c>
      <c r="J263" s="22">
        <f>VLOOKUP($C263,PO!$B$2:$CJ$295,87,FALSE)</f>
        <v>134</v>
      </c>
      <c r="K263" s="72">
        <f>1-VLOOKUP(C263,PO!$B$3:$II$295,242,FALSE)/SUM($D$5:$J$5)</f>
        <v>-0.63908224871959596</v>
      </c>
      <c r="L263" s="22">
        <f>VLOOKUP($C263,PO!$B$2:$CJ$295,48,FALSE)</f>
        <v>11056.1797752809</v>
      </c>
      <c r="M263" s="40"/>
      <c r="N263" s="22"/>
      <c r="O263" s="22"/>
      <c r="P263" s="22">
        <f>VLOOKUP($C263,PO!$B$2:$CJ$295,65,FALSE)</f>
        <v>145</v>
      </c>
      <c r="Q263" s="22">
        <f>VLOOKUP($C263,PO!$B$2:$CJ$295,26,FALSE)</f>
        <v>702</v>
      </c>
      <c r="R263" s="23"/>
    </row>
    <row r="264" spans="1:18" hidden="1" x14ac:dyDescent="0.2">
      <c r="A264" s="17">
        <v>254</v>
      </c>
      <c r="B264" s="27" t="str">
        <f t="shared" si="5"/>
        <v>*</v>
      </c>
      <c r="C264" t="str">
        <f>VLOOKUP(A264,PO!$IJ$3:$IL$295,3,FALSE)</f>
        <v>Viitasaari</v>
      </c>
      <c r="D264" s="32">
        <f>VLOOKUP($C264,PO!$B$2:$CJ$295,9,FALSE)</f>
        <v>51.200000762939453</v>
      </c>
      <c r="E264" s="32">
        <f>VLOOKUP($C264,PO!$B$2:$CJ$295,16,FALSE)</f>
        <v>57.800000000000004</v>
      </c>
      <c r="F264" s="35">
        <f>VLOOKUP($C264,PO!$B$2:$CJ$295,66,FALSE)</f>
        <v>-12.607753753662109</v>
      </c>
      <c r="G264" s="31">
        <f>VLOOKUP($C264,PO!$B$2:$CJ$295,67,FALSE)</f>
        <v>20398.38671875</v>
      </c>
      <c r="H264" s="35">
        <f>VLOOKUP($C264,PO!$B$2:$CJ$295,71,FALSE)</f>
        <v>0.14572538435459137</v>
      </c>
      <c r="I264" s="50">
        <f>_xlfn.XLOOKUP($C264,PO!$B$3:$B$295,PO!CH$3:CH$295)</f>
        <v>2.5522041320800781</v>
      </c>
      <c r="J264" s="22">
        <f>VLOOKUP($C264,PO!$B$2:$CJ$295,87,FALSE)</f>
        <v>459</v>
      </c>
      <c r="K264" s="72">
        <f>1-VLOOKUP(C264,PO!$B$3:$II$295,242,FALSE)/SUM($D$5:$J$5)</f>
        <v>-0.7737155588215312</v>
      </c>
      <c r="L264" s="22">
        <f>VLOOKUP($C264,PO!$B$2:$CJ$295,48,FALSE)</f>
        <v>12123.345814977974</v>
      </c>
      <c r="M264" s="40"/>
      <c r="N264" s="22"/>
      <c r="O264" s="22"/>
      <c r="P264" s="22">
        <f>VLOOKUP($C264,PO!$B$2:$CJ$295,65,FALSE)</f>
        <v>171</v>
      </c>
      <c r="Q264" s="22">
        <f>VLOOKUP($C264,PO!$B$2:$CJ$295,26,FALSE)</f>
        <v>661</v>
      </c>
      <c r="R264" s="23"/>
    </row>
    <row r="265" spans="1:18" hidden="1" x14ac:dyDescent="0.2">
      <c r="A265" s="17">
        <v>255</v>
      </c>
      <c r="B265" s="27" t="str">
        <f t="shared" si="5"/>
        <v>*</v>
      </c>
      <c r="C265" t="str">
        <f>VLOOKUP(A265,PO!$IJ$3:$IL$295,3,FALSE)</f>
        <v>Lestijärvi</v>
      </c>
      <c r="D265" s="32">
        <f>VLOOKUP($C265,PO!$B$2:$CJ$295,9,FALSE)</f>
        <v>49.5</v>
      </c>
      <c r="E265" s="32">
        <f>VLOOKUP($C265,PO!$B$2:$CJ$295,16,FALSE)</f>
        <v>36.6</v>
      </c>
      <c r="F265" s="35">
        <f>VLOOKUP($C265,PO!$B$2:$CJ$295,66,FALSE)</f>
        <v>12.566230511665344</v>
      </c>
      <c r="G265" s="31">
        <f>VLOOKUP($C265,PO!$B$2:$CJ$295,67,FALSE)</f>
        <v>19522.716796875</v>
      </c>
      <c r="H265" s="35">
        <f>VLOOKUP($C265,PO!$B$2:$CJ$295,71,FALSE)</f>
        <v>0.13908205926418304</v>
      </c>
      <c r="I265" s="50">
        <f>_xlfn.XLOOKUP($C265,PO!$B$3:$B$295,PO!CH$3:CH$295)</f>
        <v>1.923076868057251</v>
      </c>
      <c r="J265" s="22">
        <f>VLOOKUP($C265,PO!$B$2:$CJ$295,87,FALSE)</f>
        <v>112</v>
      </c>
      <c r="K265" s="72">
        <f>1-VLOOKUP(C265,PO!$B$3:$II$295,242,FALSE)/SUM($D$5:$J$5)</f>
        <v>-0.81512483506060396</v>
      </c>
      <c r="L265" s="22">
        <f>VLOOKUP($C265,PO!$B$2:$CJ$295,48,FALSE)</f>
        <v>13409.836065573771</v>
      </c>
      <c r="M265" s="40"/>
      <c r="N265" s="22"/>
      <c r="O265" s="22"/>
      <c r="P265" s="22">
        <f>VLOOKUP($C265,PO!$B$2:$CJ$295,65,FALSE)</f>
        <v>68</v>
      </c>
      <c r="Q265" s="22">
        <f>VLOOKUP($C265,PO!$B$2:$CJ$295,26,FALSE)</f>
        <v>639</v>
      </c>
      <c r="R265" s="23"/>
    </row>
    <row r="266" spans="1:18" hidden="1" x14ac:dyDescent="0.2">
      <c r="A266" s="17">
        <v>256</v>
      </c>
      <c r="B266" s="27" t="str">
        <f t="shared" si="5"/>
        <v>*</v>
      </c>
      <c r="C266" t="str">
        <f>VLOOKUP(A266,PO!$IJ$3:$IL$295,3,FALSE)</f>
        <v>Kärkölä</v>
      </c>
      <c r="D266" s="32">
        <f>VLOOKUP($C266,PO!$B$2:$CJ$295,9,FALSE)</f>
        <v>47.299999237060547</v>
      </c>
      <c r="E266" s="32">
        <f>VLOOKUP($C266,PO!$B$2:$CJ$295,16,FALSE)</f>
        <v>66.400000000000006</v>
      </c>
      <c r="F266" s="35">
        <f>VLOOKUP($C266,PO!$B$2:$CJ$295,66,FALSE)</f>
        <v>-16.399373745918275</v>
      </c>
      <c r="G266" s="31">
        <f>VLOOKUP($C266,PO!$B$2:$CJ$295,67,FALSE)</f>
        <v>22992.5703125</v>
      </c>
      <c r="H266" s="35">
        <f>VLOOKUP($C266,PO!$B$2:$CJ$295,71,FALSE)</f>
        <v>0.45787546038627625</v>
      </c>
      <c r="I266" s="50">
        <f>_xlfn.XLOOKUP($C266,PO!$B$3:$B$295,PO!CH$3:CH$295)</f>
        <v>0.55555558204650879</v>
      </c>
      <c r="J266" s="22">
        <f>VLOOKUP($C266,PO!$B$2:$CJ$295,87,FALSE)</f>
        <v>404</v>
      </c>
      <c r="K266" s="72">
        <f>1-VLOOKUP(C266,PO!$B$3:$II$295,242,FALSE)/SUM($D$5:$J$5)</f>
        <v>-0.8164240752593146</v>
      </c>
      <c r="L266" s="22">
        <f>VLOOKUP($C266,PO!$B$2:$CJ$295,48,FALSE)</f>
        <v>9490.5422446406046</v>
      </c>
      <c r="M266" s="40"/>
      <c r="N266" s="22"/>
      <c r="O266" s="22"/>
      <c r="P266" s="22">
        <f>VLOOKUP($C266,PO!$B$2:$CJ$295,65,FALSE)</f>
        <v>404</v>
      </c>
      <c r="Q266" s="22">
        <f>VLOOKUP($C266,PO!$B$2:$CJ$295,26,FALSE)</f>
        <v>640</v>
      </c>
      <c r="R266" s="23"/>
    </row>
    <row r="267" spans="1:18" hidden="1" x14ac:dyDescent="0.2">
      <c r="A267" s="17">
        <v>257</v>
      </c>
      <c r="B267" s="27" t="str">
        <f t="shared" si="5"/>
        <v>*</v>
      </c>
      <c r="C267" t="str">
        <f>VLOOKUP(A267,PO!$IJ$3:$IL$295,3,FALSE)</f>
        <v>Pihtipudas</v>
      </c>
      <c r="D267" s="32">
        <f>VLOOKUP($C267,PO!$B$2:$CJ$295,9,FALSE)</f>
        <v>48.5</v>
      </c>
      <c r="E267" s="32">
        <f>VLOOKUP($C267,PO!$B$2:$CJ$295,16,FALSE)</f>
        <v>48.300000000000004</v>
      </c>
      <c r="F267" s="35">
        <f>VLOOKUP($C267,PO!$B$2:$CJ$295,66,FALSE)</f>
        <v>-13.511439418792724</v>
      </c>
      <c r="G267" s="31">
        <f>VLOOKUP($C267,PO!$B$2:$CJ$295,67,FALSE)</f>
        <v>18909.01171875</v>
      </c>
      <c r="H267" s="35">
        <f>VLOOKUP($C267,PO!$B$2:$CJ$295,71,FALSE)</f>
        <v>0</v>
      </c>
      <c r="I267" s="50">
        <f>_xlfn.XLOOKUP($C267,PO!$B$3:$B$295,PO!CH$3:CH$295)</f>
        <v>3.3942558765411377</v>
      </c>
      <c r="J267" s="22">
        <f>VLOOKUP($C267,PO!$B$2:$CJ$295,87,FALSE)</f>
        <v>432</v>
      </c>
      <c r="K267" s="72">
        <f>1-VLOOKUP(C267,PO!$B$3:$II$295,242,FALSE)/SUM($D$5:$J$5)</f>
        <v>-0.84706131080634894</v>
      </c>
      <c r="L267" s="22">
        <f>VLOOKUP($C267,PO!$B$2:$CJ$295,48,FALSE)</f>
        <v>9641.7556346381971</v>
      </c>
      <c r="M267" s="40"/>
      <c r="N267" s="22"/>
      <c r="O267" s="22"/>
      <c r="P267" s="22">
        <f>VLOOKUP($C267,PO!$B$2:$CJ$295,65,FALSE)</f>
        <v>232.5</v>
      </c>
      <c r="Q267" s="22">
        <f>VLOOKUP($C267,PO!$B$2:$CJ$295,26,FALSE)</f>
        <v>645</v>
      </c>
      <c r="R267" s="23"/>
    </row>
    <row r="268" spans="1:18" hidden="1" x14ac:dyDescent="0.2">
      <c r="A268" s="17">
        <v>258</v>
      </c>
      <c r="B268" s="27" t="str">
        <f t="shared" ref="B268:B302" si="6">IF(K268&lt;0,"*",IF(K268&lt;0.25,"**",IF(K268&lt;0.5,"***",IF(K268&lt;0.75,"****","*****"))))</f>
        <v>*</v>
      </c>
      <c r="C268" t="str">
        <f>VLOOKUP(A268,PO!$IJ$3:$IL$295,3,FALSE)</f>
        <v>Luhanka</v>
      </c>
      <c r="D268" s="32">
        <f>VLOOKUP($C268,PO!$B$2:$CJ$295,9,FALSE)</f>
        <v>56</v>
      </c>
      <c r="E268" s="32">
        <f>VLOOKUP($C268,PO!$B$2:$CJ$295,16,FALSE)</f>
        <v>0</v>
      </c>
      <c r="F268" s="35">
        <f>VLOOKUP($C268,PO!$B$2:$CJ$295,66,FALSE)</f>
        <v>-7.9783549308776855</v>
      </c>
      <c r="G268" s="31">
        <f>VLOOKUP($C268,PO!$B$2:$CJ$295,67,FALSE)</f>
        <v>21678.482421875</v>
      </c>
      <c r="H268" s="35">
        <f>VLOOKUP($C268,PO!$B$2:$CJ$295,71,FALSE)</f>
        <v>0</v>
      </c>
      <c r="I268" s="50">
        <f>_xlfn.XLOOKUP($C268,PO!$B$3:$B$295,PO!CH$3:CH$295)</f>
        <v>0</v>
      </c>
      <c r="J268" s="22">
        <f>VLOOKUP($C268,PO!$B$2:$CJ$295,87,FALSE)</f>
        <v>38</v>
      </c>
      <c r="K268" s="72">
        <f>1-VLOOKUP(C268,PO!$B$3:$II$295,242,FALSE)/SUM($D$5:$J$5)</f>
        <v>-0.90050788440692386</v>
      </c>
      <c r="L268" s="22">
        <f>VLOOKUP($C268,PO!$B$2:$CJ$295,48,FALSE)</f>
        <v>12400</v>
      </c>
      <c r="M268" s="40"/>
      <c r="N268" s="22"/>
      <c r="O268" s="22"/>
      <c r="P268" s="22">
        <f>VLOOKUP($C268,PO!$B$2:$CJ$295,65,FALSE)</f>
        <v>44</v>
      </c>
      <c r="Q268" s="22">
        <f>VLOOKUP($C268,PO!$B$2:$CJ$295,26,FALSE)</f>
        <v>800</v>
      </c>
      <c r="R268" s="23"/>
    </row>
    <row r="269" spans="1:18" hidden="1" x14ac:dyDescent="0.2">
      <c r="A269" s="17">
        <v>259</v>
      </c>
      <c r="B269" s="27" t="str">
        <f t="shared" si="6"/>
        <v>*</v>
      </c>
      <c r="C269" t="str">
        <f>VLOOKUP(A269,PO!$IJ$3:$IL$295,3,FALSE)</f>
        <v>Myrskylä</v>
      </c>
      <c r="D269" s="32">
        <f>VLOOKUP($C269,PO!$B$2:$CJ$295,9,FALSE)</f>
        <v>47.200000762939453</v>
      </c>
      <c r="E269" s="32">
        <f>VLOOKUP($C269,PO!$B$2:$CJ$295,16,FALSE)</f>
        <v>48.400000000000006</v>
      </c>
      <c r="F269" s="35">
        <f>VLOOKUP($C269,PO!$B$2:$CJ$295,66,FALSE)</f>
        <v>0.94439054727554317</v>
      </c>
      <c r="G269" s="31">
        <f>VLOOKUP($C269,PO!$B$2:$CJ$295,67,FALSE)</f>
        <v>21957.986328125</v>
      </c>
      <c r="H269" s="35">
        <f>VLOOKUP($C269,PO!$B$2:$CJ$295,71,FALSE)</f>
        <v>9.3517532348632813</v>
      </c>
      <c r="I269" s="50">
        <f>_xlfn.XLOOKUP($C269,PO!$B$3:$B$295,PO!CH$3:CH$295)</f>
        <v>0.83333331346511841</v>
      </c>
      <c r="J269" s="22">
        <f>VLOOKUP($C269,PO!$B$2:$CJ$295,87,FALSE)</f>
        <v>129</v>
      </c>
      <c r="K269" s="72">
        <f>1-VLOOKUP(C269,PO!$B$3:$II$295,242,FALSE)/SUM($D$5:$J$5)</f>
        <v>-0.9636703703476992</v>
      </c>
      <c r="L269" s="22">
        <f>VLOOKUP($C269,PO!$B$2:$CJ$295,48,FALSE)</f>
        <v>8695.2789699570822</v>
      </c>
      <c r="M269" s="40"/>
      <c r="N269" s="22"/>
      <c r="O269" s="22"/>
      <c r="P269" s="22">
        <f>VLOOKUP($C269,PO!$B$2:$CJ$295,65,FALSE)</f>
        <v>144</v>
      </c>
      <c r="Q269" s="22">
        <f>VLOOKUP($C269,PO!$B$2:$CJ$295,26,FALSE)</f>
        <v>874</v>
      </c>
      <c r="R269" s="23"/>
    </row>
    <row r="270" spans="1:18" hidden="1" x14ac:dyDescent="0.2">
      <c r="A270" s="17">
        <v>260</v>
      </c>
      <c r="B270" s="27" t="str">
        <f t="shared" si="6"/>
        <v>*</v>
      </c>
      <c r="C270" t="str">
        <f>VLOOKUP(A270,PO!$IJ$3:$IL$295,3,FALSE)</f>
        <v>Soini</v>
      </c>
      <c r="D270" s="32">
        <f>VLOOKUP($C270,PO!$B$2:$CJ$295,9,FALSE)</f>
        <v>47.700000762939453</v>
      </c>
      <c r="E270" s="32">
        <f>VLOOKUP($C270,PO!$B$2:$CJ$295,16,FALSE)</f>
        <v>47.7</v>
      </c>
      <c r="F270" s="35">
        <f>VLOOKUP($C270,PO!$B$2:$CJ$295,66,FALSE)</f>
        <v>-16.693414974212647</v>
      </c>
      <c r="G270" s="31">
        <f>VLOOKUP($C270,PO!$B$2:$CJ$295,67,FALSE)</f>
        <v>18776.9609375</v>
      </c>
      <c r="H270" s="35">
        <f>VLOOKUP($C270,PO!$B$2:$CJ$295,71,FALSE)</f>
        <v>9.7465887665748596E-2</v>
      </c>
      <c r="I270" s="50">
        <f>_xlfn.XLOOKUP($C270,PO!$B$3:$B$295,PO!CH$3:CH$295)</f>
        <v>0</v>
      </c>
      <c r="J270" s="22">
        <f>VLOOKUP($C270,PO!$B$2:$CJ$295,87,FALSE)</f>
        <v>234</v>
      </c>
      <c r="K270" s="72">
        <f>1-VLOOKUP(C270,PO!$B$3:$II$295,242,FALSE)/SUM($D$5:$J$5)</f>
        <v>-1.086505941385143</v>
      </c>
      <c r="L270" s="22">
        <f>VLOOKUP($C270,PO!$B$2:$CJ$295,48,FALSE)</f>
        <v>9548.3870967741932</v>
      </c>
      <c r="M270" s="40"/>
      <c r="N270" s="22"/>
      <c r="O270" s="22"/>
      <c r="P270" s="22">
        <f>VLOOKUP($C270,PO!$B$2:$CJ$295,65,FALSE)</f>
        <v>265</v>
      </c>
      <c r="Q270" s="22">
        <f>VLOOKUP($C270,PO!$B$2:$CJ$295,26,FALSE)</f>
        <v>697</v>
      </c>
      <c r="R270" s="23"/>
    </row>
    <row r="271" spans="1:18" hidden="1" x14ac:dyDescent="0.2">
      <c r="A271" s="17">
        <v>261</v>
      </c>
      <c r="B271" s="27" t="str">
        <f t="shared" si="6"/>
        <v>*</v>
      </c>
      <c r="C271" t="str">
        <f>VLOOKUP(A271,PO!$IJ$3:$IL$295,3,FALSE)</f>
        <v>Tampere</v>
      </c>
      <c r="D271" s="32">
        <f>VLOOKUP($C271,PO!$B$2:$CJ$295,9,FALSE)</f>
        <v>40.900001525878906</v>
      </c>
      <c r="E271" s="32">
        <f>VLOOKUP($C271,PO!$B$2:$CJ$295,16,FALSE)</f>
        <v>98.7</v>
      </c>
      <c r="F271" s="35">
        <f>VLOOKUP($C271,PO!$B$2:$CJ$295,66,FALSE)</f>
        <v>3.1976711273193361</v>
      </c>
      <c r="G271" s="31">
        <f>VLOOKUP($C271,PO!$B$2:$CJ$295,67,FALSE)</f>
        <v>24261.8046875</v>
      </c>
      <c r="H271" s="35">
        <f>VLOOKUP($C271,PO!$B$2:$CJ$295,71,FALSE)</f>
        <v>0.53078019618988037</v>
      </c>
      <c r="I271" s="50">
        <f>_xlfn.XLOOKUP($C271,PO!$B$3:$B$295,PO!CH$3:CH$295)</f>
        <v>1.7972681522369385</v>
      </c>
      <c r="J271" s="22">
        <f>VLOOKUP($C271,PO!$B$2:$CJ$295,87,FALSE)</f>
        <v>17936</v>
      </c>
      <c r="K271" s="72">
        <f>1-VLOOKUP(C271,PO!$B$3:$II$295,242,FALSE)/SUM($D$5:$J$5)</f>
        <v>-1.0995759521411874</v>
      </c>
      <c r="L271" s="22">
        <f>VLOOKUP($C271,PO!$B$2:$CJ$295,48,FALSE)</f>
        <v>8969.1763796055911</v>
      </c>
      <c r="M271" s="40"/>
      <c r="N271" s="22"/>
      <c r="O271" s="22"/>
      <c r="P271" s="22">
        <f>VLOOKUP($C271,PO!$B$2:$CJ$295,65,FALSE)</f>
        <v>648.20001220703125</v>
      </c>
      <c r="Q271" s="22">
        <f>VLOOKUP($C271,PO!$B$2:$CJ$295,26,FALSE)</f>
        <v>488</v>
      </c>
      <c r="R271" s="23"/>
    </row>
    <row r="272" spans="1:18" hidden="1" x14ac:dyDescent="0.2">
      <c r="A272" s="17">
        <v>262</v>
      </c>
      <c r="B272" s="27" t="str">
        <f t="shared" si="6"/>
        <v>*</v>
      </c>
      <c r="C272" t="str">
        <f>VLOOKUP(A272,PO!$IJ$3:$IL$295,3,FALSE)</f>
        <v>Turku</v>
      </c>
      <c r="D272" s="32">
        <f>VLOOKUP($C272,PO!$B$2:$CJ$295,9,FALSE)</f>
        <v>41.900001525878906</v>
      </c>
      <c r="E272" s="32">
        <f>VLOOKUP($C272,PO!$B$2:$CJ$295,16,FALSE)</f>
        <v>99.100000000000009</v>
      </c>
      <c r="F272" s="35">
        <f>VLOOKUP($C272,PO!$B$2:$CJ$295,66,FALSE)</f>
        <v>1.0626777708530426</v>
      </c>
      <c r="G272" s="31">
        <f>VLOOKUP($C272,PO!$B$2:$CJ$295,67,FALSE)</f>
        <v>23926.80078125</v>
      </c>
      <c r="H272" s="35">
        <f>VLOOKUP($C272,PO!$B$2:$CJ$295,71,FALSE)</f>
        <v>5.5026378631591797</v>
      </c>
      <c r="I272" s="50">
        <f>_xlfn.XLOOKUP($C272,PO!$B$3:$B$295,PO!CH$3:CH$295)</f>
        <v>3.5516002178192139</v>
      </c>
      <c r="J272" s="22">
        <f>VLOOKUP($C272,PO!$B$2:$CJ$295,87,FALSE)</f>
        <v>14079</v>
      </c>
      <c r="K272" s="72">
        <f>1-VLOOKUP(C272,PO!$B$3:$II$295,242,FALSE)/SUM($D$5:$J$5)</f>
        <v>-1.233171297130792</v>
      </c>
      <c r="L272" s="22">
        <f>VLOOKUP($C272,PO!$B$2:$CJ$295,48,FALSE)</f>
        <v>8897.0583041988903</v>
      </c>
      <c r="M272" s="40"/>
      <c r="N272" s="22"/>
      <c r="O272" s="22"/>
      <c r="P272" s="22">
        <f>VLOOKUP($C272,PO!$B$2:$CJ$295,65,FALSE)</f>
        <v>461.1875</v>
      </c>
      <c r="Q272" s="22">
        <f>VLOOKUP($C272,PO!$B$2:$CJ$295,26,FALSE)</f>
        <v>445</v>
      </c>
      <c r="R272" s="23"/>
    </row>
    <row r="273" spans="1:18" hidden="1" x14ac:dyDescent="0.2">
      <c r="A273" s="17">
        <v>263</v>
      </c>
      <c r="B273" s="27" t="str">
        <f t="shared" si="6"/>
        <v>*</v>
      </c>
      <c r="C273" t="str">
        <f>VLOOKUP(A273,PO!$IJ$3:$IL$295,3,FALSE)</f>
        <v>Kokkola</v>
      </c>
      <c r="D273" s="32">
        <f>VLOOKUP($C273,PO!$B$2:$CJ$295,9,FALSE)</f>
        <v>41.799999237060547</v>
      </c>
      <c r="E273" s="32">
        <f>VLOOKUP($C273,PO!$B$2:$CJ$295,16,FALSE)</f>
        <v>88.4</v>
      </c>
      <c r="F273" s="35">
        <f>VLOOKUP($C273,PO!$B$2:$CJ$295,66,FALSE)</f>
        <v>1.2624778330326081</v>
      </c>
      <c r="G273" s="31">
        <f>VLOOKUP($C273,PO!$B$2:$CJ$295,67,FALSE)</f>
        <v>22522.603515625</v>
      </c>
      <c r="H273" s="35">
        <f>VLOOKUP($C273,PO!$B$2:$CJ$295,71,FALSE)</f>
        <v>12.577337265014648</v>
      </c>
      <c r="I273" s="50">
        <f>_xlfn.XLOOKUP($C273,PO!$B$3:$B$295,PO!CH$3:CH$295)</f>
        <v>2.069758415222168</v>
      </c>
      <c r="J273" s="22">
        <f>VLOOKUP($C273,PO!$B$2:$CJ$295,87,FALSE)</f>
        <v>5556</v>
      </c>
      <c r="K273" s="72">
        <f>1-VLOOKUP(C273,PO!$B$3:$II$295,242,FALSE)/SUM($D$5:$J$5)</f>
        <v>-1.4184594902720269</v>
      </c>
      <c r="L273" s="22">
        <f>VLOOKUP($C273,PO!$B$2:$CJ$295,48,FALSE)</f>
        <v>8202.7921961696793</v>
      </c>
      <c r="M273" s="40"/>
      <c r="N273" s="22"/>
      <c r="O273" s="22"/>
      <c r="P273" s="22">
        <f>VLOOKUP($C273,PO!$B$2:$CJ$295,65,FALSE)</f>
        <v>190.17240905761719</v>
      </c>
      <c r="Q273" s="22">
        <f>VLOOKUP($C273,PO!$B$2:$CJ$295,26,FALSE)</f>
        <v>415</v>
      </c>
      <c r="R273" s="23"/>
    </row>
    <row r="274" spans="1:18" hidden="1" x14ac:dyDescent="0.2">
      <c r="A274" s="17">
        <v>264</v>
      </c>
      <c r="B274" s="27" t="str">
        <f t="shared" si="6"/>
        <v>*</v>
      </c>
      <c r="C274" t="str">
        <f>VLOOKUP(A274,PO!$IJ$3:$IL$295,3,FALSE)</f>
        <v>Oulu</v>
      </c>
      <c r="D274" s="32">
        <f>VLOOKUP($C274,PO!$B$2:$CJ$295,9,FALSE)</f>
        <v>38.799999237060547</v>
      </c>
      <c r="E274" s="32">
        <f>VLOOKUP($C274,PO!$B$2:$CJ$295,16,FALSE)</f>
        <v>96.7</v>
      </c>
      <c r="F274" s="35">
        <f>VLOOKUP($C274,PO!$B$2:$CJ$295,66,FALSE)</f>
        <v>1.7869909524917602</v>
      </c>
      <c r="G274" s="31">
        <f>VLOOKUP($C274,PO!$B$2:$CJ$295,67,FALSE)</f>
        <v>23597.09375</v>
      </c>
      <c r="H274" s="35">
        <f>VLOOKUP($C274,PO!$B$2:$CJ$295,71,FALSE)</f>
        <v>0.23018263280391693</v>
      </c>
      <c r="I274" s="50">
        <f>_xlfn.XLOOKUP($C274,PO!$B$3:$B$295,PO!CH$3:CH$295)</f>
        <v>1.558294415473938</v>
      </c>
      <c r="J274" s="22">
        <f>VLOOKUP($C274,PO!$B$2:$CJ$295,87,FALSE)</f>
        <v>22287</v>
      </c>
      <c r="K274" s="72">
        <f>1-VLOOKUP(C274,PO!$B$3:$II$295,242,FALSE)/SUM($D$5:$J$5)</f>
        <v>-1.4250925225583675</v>
      </c>
      <c r="L274" s="22">
        <f>VLOOKUP($C274,PO!$B$2:$CJ$295,48,FALSE)</f>
        <v>8510.6592833876221</v>
      </c>
      <c r="M274" s="40"/>
      <c r="N274" s="22"/>
      <c r="O274" s="22"/>
      <c r="P274" s="22">
        <f>VLOOKUP($C274,PO!$B$2:$CJ$295,65,FALSE)</f>
        <v>492.75</v>
      </c>
      <c r="Q274" s="22">
        <f>VLOOKUP($C274,PO!$B$2:$CJ$295,26,FALSE)</f>
        <v>320</v>
      </c>
      <c r="R274" s="23"/>
    </row>
    <row r="275" spans="1:18" hidden="1" x14ac:dyDescent="0.2">
      <c r="A275" s="17">
        <v>265</v>
      </c>
      <c r="B275" s="27" t="str">
        <f t="shared" si="6"/>
        <v>*</v>
      </c>
      <c r="C275" t="str">
        <f>VLOOKUP(A275,PO!$IJ$3:$IL$295,3,FALSE)</f>
        <v>Vantaa</v>
      </c>
      <c r="D275" s="32">
        <f>VLOOKUP($C275,PO!$B$2:$CJ$295,9,FALSE)</f>
        <v>39.299999237060547</v>
      </c>
      <c r="E275" s="32">
        <f>VLOOKUP($C275,PO!$B$2:$CJ$295,16,FALSE)</f>
        <v>99.7</v>
      </c>
      <c r="F275" s="35">
        <f>VLOOKUP($C275,PO!$B$2:$CJ$295,66,FALSE)</f>
        <v>1.8528488278388977</v>
      </c>
      <c r="G275" s="31">
        <f>VLOOKUP($C275,PO!$B$2:$CJ$295,67,FALSE)</f>
        <v>26407.376953125</v>
      </c>
      <c r="H275" s="35">
        <f>VLOOKUP($C275,PO!$B$2:$CJ$295,71,FALSE)</f>
        <v>2.3847715854644775</v>
      </c>
      <c r="I275" s="50">
        <f>_xlfn.XLOOKUP($C275,PO!$B$3:$B$295,PO!CH$3:CH$295)</f>
        <v>1.1948616504669189</v>
      </c>
      <c r="J275" s="22">
        <f>VLOOKUP($C275,PO!$B$2:$CJ$295,87,FALSE)</f>
        <v>23808</v>
      </c>
      <c r="K275" s="72">
        <f>1-VLOOKUP(C275,PO!$B$3:$II$295,242,FALSE)/SUM($D$5:$J$5)</f>
        <v>-1.9912591452392325</v>
      </c>
      <c r="L275" s="22">
        <f>VLOOKUP($C275,PO!$B$2:$CJ$295,48,FALSE)</f>
        <v>8787.6021760880449</v>
      </c>
      <c r="M275" s="40"/>
      <c r="N275" s="22"/>
      <c r="O275" s="22"/>
      <c r="P275" s="22">
        <f>VLOOKUP($C275,PO!$B$2:$CJ$295,65,FALSE)</f>
        <v>523.5777587890625</v>
      </c>
      <c r="Q275" s="22">
        <f>VLOOKUP($C275,PO!$B$2:$CJ$295,26,FALSE)</f>
        <v>311</v>
      </c>
      <c r="R275" s="23"/>
    </row>
    <row r="276" spans="1:18" hidden="1" x14ac:dyDescent="0.2">
      <c r="A276" s="17">
        <v>266</v>
      </c>
      <c r="B276" s="27" t="str">
        <f t="shared" si="6"/>
        <v>*</v>
      </c>
      <c r="C276" t="str">
        <f>VLOOKUP(A276,PO!$IJ$3:$IL$295,3,FALSE)</f>
        <v>Kirkkonummi</v>
      </c>
      <c r="D276" s="32">
        <f>VLOOKUP($C276,PO!$B$2:$CJ$295,9,FALSE)</f>
        <v>40.200000762939453</v>
      </c>
      <c r="E276" s="32">
        <f>VLOOKUP($C276,PO!$B$2:$CJ$295,16,FALSE)</f>
        <v>90.100000000000009</v>
      </c>
      <c r="F276" s="35">
        <f>VLOOKUP($C276,PO!$B$2:$CJ$295,66,FALSE)</f>
        <v>-5.4207211732864378E-2</v>
      </c>
      <c r="G276" s="31">
        <f>VLOOKUP($C276,PO!$B$2:$CJ$295,67,FALSE)</f>
        <v>29425.033203125</v>
      </c>
      <c r="H276" s="35">
        <f>VLOOKUP($C276,PO!$B$2:$CJ$295,71,FALSE)</f>
        <v>16.250694274902344</v>
      </c>
      <c r="I276" s="50">
        <f>_xlfn.XLOOKUP($C276,PO!$B$3:$B$295,PO!CH$3:CH$295)</f>
        <v>1.0410159826278687</v>
      </c>
      <c r="J276" s="22">
        <f>VLOOKUP($C276,PO!$B$2:$CJ$295,87,FALSE)</f>
        <v>5173</v>
      </c>
      <c r="K276" s="72">
        <f>1-VLOOKUP(C276,PO!$B$3:$II$295,242,FALSE)/SUM($D$5:$J$5)</f>
        <v>-2.1592123424622889</v>
      </c>
      <c r="L276" s="22">
        <f>VLOOKUP($C276,PO!$B$2:$CJ$295,48,FALSE)</f>
        <v>9773.2342281228794</v>
      </c>
      <c r="M276" s="40"/>
      <c r="N276" s="22"/>
      <c r="O276" s="22"/>
      <c r="P276" s="22">
        <f>VLOOKUP($C276,PO!$B$2:$CJ$295,65,FALSE)</f>
        <v>370.14285278320313</v>
      </c>
      <c r="Q276" s="22">
        <f>VLOOKUP($C276,PO!$B$2:$CJ$295,26,FALSE)</f>
        <v>376</v>
      </c>
      <c r="R276" s="23"/>
    </row>
    <row r="277" spans="1:18" hidden="1" x14ac:dyDescent="0.2">
      <c r="A277" s="17">
        <v>267</v>
      </c>
      <c r="B277" s="27" t="str">
        <f t="shared" si="6"/>
        <v>*</v>
      </c>
      <c r="C277" t="str">
        <f>VLOOKUP(A277,PO!$IJ$3:$IL$295,3,FALSE)</f>
        <v>Vaasa</v>
      </c>
      <c r="D277" s="32">
        <f>VLOOKUP($C277,PO!$B$2:$CJ$295,9,FALSE)</f>
        <v>41.200000762939453</v>
      </c>
      <c r="E277" s="32">
        <f>VLOOKUP($C277,PO!$B$2:$CJ$295,16,FALSE)</f>
        <v>98.300000000000011</v>
      </c>
      <c r="F277" s="35">
        <f>VLOOKUP($C277,PO!$B$2:$CJ$295,66,FALSE)</f>
        <v>0.64382270276546483</v>
      </c>
      <c r="G277" s="31">
        <f>VLOOKUP($C277,PO!$B$2:$CJ$295,67,FALSE)</f>
        <v>24104.578125</v>
      </c>
      <c r="H277" s="35">
        <f>VLOOKUP($C277,PO!$B$2:$CJ$295,71,FALSE)</f>
        <v>23.165178298950195</v>
      </c>
      <c r="I277" s="50">
        <f>_xlfn.XLOOKUP($C277,PO!$B$3:$B$295,PO!CH$3:CH$295)</f>
        <v>2.44748854637146</v>
      </c>
      <c r="J277" s="22">
        <f>VLOOKUP($C277,PO!$B$2:$CJ$295,87,FALSE)</f>
        <v>6002</v>
      </c>
      <c r="K277" s="72">
        <f>1-VLOOKUP(C277,PO!$B$3:$II$295,242,FALSE)/SUM($D$5:$J$5)</f>
        <v>-3.0827674764155004</v>
      </c>
      <c r="L277" s="22">
        <f>VLOOKUP($C277,PO!$B$2:$CJ$295,48,FALSE)</f>
        <v>10068.686531986532</v>
      </c>
      <c r="M277" s="40"/>
      <c r="N277" s="22"/>
      <c r="O277" s="22"/>
      <c r="P277" s="22">
        <f>VLOOKUP($C277,PO!$B$2:$CJ$295,65,FALSE)</f>
        <v>312.4761962890625</v>
      </c>
      <c r="Q277" s="22">
        <f>VLOOKUP($C277,PO!$B$2:$CJ$295,26,FALSE)</f>
        <v>528</v>
      </c>
      <c r="R277" s="23"/>
    </row>
    <row r="278" spans="1:18" hidden="1" x14ac:dyDescent="0.2">
      <c r="A278" s="17">
        <v>268</v>
      </c>
      <c r="B278" s="27" t="str">
        <f t="shared" si="6"/>
        <v>*</v>
      </c>
      <c r="C278" t="str">
        <f>VLOOKUP(A278,PO!$IJ$3:$IL$295,3,FALSE)</f>
        <v>Espoo</v>
      </c>
      <c r="D278" s="32">
        <f>VLOOKUP($C278,PO!$B$2:$CJ$295,9,FALSE)</f>
        <v>38.599998474121094</v>
      </c>
      <c r="E278" s="32">
        <f>VLOOKUP($C278,PO!$B$2:$CJ$295,16,FALSE)</f>
        <v>99.5</v>
      </c>
      <c r="F278" s="35">
        <f>VLOOKUP($C278,PO!$B$2:$CJ$295,66,FALSE)</f>
        <v>2.5533351898193359</v>
      </c>
      <c r="G278" s="31">
        <f>VLOOKUP($C278,PO!$B$2:$CJ$295,67,FALSE)</f>
        <v>31384.279296875</v>
      </c>
      <c r="H278" s="35">
        <f>VLOOKUP($C278,PO!$B$2:$CJ$295,71,FALSE)</f>
        <v>6.9143447875976563</v>
      </c>
      <c r="I278" s="50">
        <f>_xlfn.XLOOKUP($C278,PO!$B$3:$B$295,PO!CH$3:CH$295)</f>
        <v>1.4421901702880859</v>
      </c>
      <c r="J278" s="22">
        <f>VLOOKUP($C278,PO!$B$2:$CJ$295,87,FALSE)</f>
        <v>32069</v>
      </c>
      <c r="K278" s="72">
        <f>1-VLOOKUP(C278,PO!$B$3:$II$295,242,FALSE)/SUM($D$5:$J$5)</f>
        <v>-3.7382048330198687</v>
      </c>
      <c r="L278" s="22">
        <f>VLOOKUP($C278,PO!$B$2:$CJ$295,48,FALSE)</f>
        <v>9840.260207041867</v>
      </c>
      <c r="M278" s="40"/>
      <c r="N278" s="22"/>
      <c r="O278" s="22"/>
      <c r="P278" s="22">
        <f>VLOOKUP($C278,PO!$B$2:$CJ$295,65,FALSE)</f>
        <v>375.83721923828125</v>
      </c>
      <c r="Q278" s="22">
        <f>VLOOKUP($C278,PO!$B$2:$CJ$295,26,FALSE)</f>
        <v>338</v>
      </c>
      <c r="R278" s="23"/>
    </row>
    <row r="279" spans="1:18" hidden="1" x14ac:dyDescent="0.2">
      <c r="A279" s="17">
        <v>269</v>
      </c>
      <c r="B279" s="27" t="str">
        <f t="shared" si="6"/>
        <v>*</v>
      </c>
      <c r="C279" t="str">
        <f>VLOOKUP(A279,PO!$IJ$3:$IL$295,3,FALSE)</f>
        <v>Siuntio</v>
      </c>
      <c r="D279" s="32">
        <f>VLOOKUP($C279,PO!$B$2:$CJ$295,9,FALSE)</f>
        <v>42.400001525878906</v>
      </c>
      <c r="E279" s="32">
        <f>VLOOKUP($C279,PO!$B$2:$CJ$295,16,FALSE)</f>
        <v>49.1</v>
      </c>
      <c r="F279" s="35">
        <f>VLOOKUP($C279,PO!$B$2:$CJ$295,66,FALSE)</f>
        <v>-1.2980887651443482</v>
      </c>
      <c r="G279" s="31">
        <f>VLOOKUP($C279,PO!$B$2:$CJ$295,67,FALSE)</f>
        <v>27542.20703125</v>
      </c>
      <c r="H279" s="35">
        <f>VLOOKUP($C279,PO!$B$2:$CJ$295,71,FALSE)</f>
        <v>27.762409210205078</v>
      </c>
      <c r="I279" s="50">
        <f>_xlfn.XLOOKUP($C279,PO!$B$3:$B$295,PO!CH$3:CH$295)</f>
        <v>0.94043886661529541</v>
      </c>
      <c r="J279" s="22">
        <f>VLOOKUP($C279,PO!$B$2:$CJ$295,87,FALSE)</f>
        <v>682</v>
      </c>
      <c r="K279" s="72">
        <f>1-VLOOKUP(C279,PO!$B$3:$II$295,242,FALSE)/SUM($D$5:$J$5)</f>
        <v>-3.7917508664611956</v>
      </c>
      <c r="L279" s="22">
        <f>VLOOKUP($C279,PO!$B$2:$CJ$295,48,FALSE)</f>
        <v>10408.650260999255</v>
      </c>
      <c r="M279" s="40"/>
      <c r="N279" s="22"/>
      <c r="O279" s="22"/>
      <c r="P279" s="22">
        <f>VLOOKUP($C279,PO!$B$2:$CJ$295,65,FALSE)</f>
        <v>341</v>
      </c>
      <c r="Q279" s="22">
        <f>VLOOKUP($C279,PO!$B$2:$CJ$295,26,FALSE)</f>
        <v>370</v>
      </c>
      <c r="R279" s="23"/>
    </row>
    <row r="280" spans="1:18" hidden="1" x14ac:dyDescent="0.2">
      <c r="A280" s="17">
        <v>270</v>
      </c>
      <c r="B280" s="27" t="str">
        <f t="shared" si="6"/>
        <v>*</v>
      </c>
      <c r="C280" t="str">
        <f>VLOOKUP(A280,PO!$IJ$3:$IL$295,3,FALSE)</f>
        <v>Porvoo</v>
      </c>
      <c r="D280" s="32">
        <f>VLOOKUP($C280,PO!$B$2:$CJ$295,9,FALSE)</f>
        <v>42.900001525878906</v>
      </c>
      <c r="E280" s="32">
        <f>VLOOKUP($C280,PO!$B$2:$CJ$295,16,FALSE)</f>
        <v>84.800000000000011</v>
      </c>
      <c r="F280" s="35">
        <f>VLOOKUP($C280,PO!$B$2:$CJ$295,66,FALSE)</f>
        <v>0.15953486561775207</v>
      </c>
      <c r="G280" s="31">
        <f>VLOOKUP($C280,PO!$B$2:$CJ$295,67,FALSE)</f>
        <v>27071.013671875</v>
      </c>
      <c r="H280" s="35">
        <f>VLOOKUP($C280,PO!$B$2:$CJ$295,71,FALSE)</f>
        <v>28.924177169799805</v>
      </c>
      <c r="I280" s="50">
        <f>_xlfn.XLOOKUP($C280,PO!$B$3:$B$295,PO!CH$3:CH$295)</f>
        <v>1.1554014682769775</v>
      </c>
      <c r="J280" s="22">
        <f>VLOOKUP($C280,PO!$B$2:$CJ$295,87,FALSE)</f>
        <v>5601</v>
      </c>
      <c r="K280" s="72">
        <f>1-VLOOKUP(C280,PO!$B$3:$II$295,242,FALSE)/SUM($D$5:$J$5)</f>
        <v>-3.8720158099624324</v>
      </c>
      <c r="L280" s="22">
        <f>VLOOKUP($C280,PO!$B$2:$CJ$295,48,FALSE)</f>
        <v>10078.302556818182</v>
      </c>
      <c r="M280" s="40"/>
      <c r="N280" s="22"/>
      <c r="O280" s="22"/>
      <c r="P280" s="22">
        <f>VLOOKUP($C280,PO!$B$2:$CJ$295,65,FALSE)</f>
        <v>236.75</v>
      </c>
      <c r="Q280" s="22">
        <f>VLOOKUP($C280,PO!$B$2:$CJ$295,26,FALSE)</f>
        <v>532</v>
      </c>
      <c r="R280" s="23"/>
    </row>
    <row r="281" spans="1:18" hidden="1" x14ac:dyDescent="0.2">
      <c r="A281" s="17">
        <v>271</v>
      </c>
      <c r="B281" s="27" t="str">
        <f t="shared" si="6"/>
        <v>*</v>
      </c>
      <c r="C281" t="str">
        <f>VLOOKUP(A281,PO!$IJ$3:$IL$295,3,FALSE)</f>
        <v>Sipoo</v>
      </c>
      <c r="D281" s="32">
        <f>VLOOKUP($C281,PO!$B$2:$CJ$295,9,FALSE)</f>
        <v>41.5</v>
      </c>
      <c r="E281" s="32">
        <f>VLOOKUP($C281,PO!$B$2:$CJ$295,16,FALSE)</f>
        <v>83.5</v>
      </c>
      <c r="F281" s="35">
        <f>VLOOKUP($C281,PO!$B$2:$CJ$295,66,FALSE)</f>
        <v>0.52939710617065427</v>
      </c>
      <c r="G281" s="31">
        <f>VLOOKUP($C281,PO!$B$2:$CJ$295,67,FALSE)</f>
        <v>28743.888671875</v>
      </c>
      <c r="H281" s="35">
        <f>VLOOKUP($C281,PO!$B$2:$CJ$295,71,FALSE)</f>
        <v>30.722721099853516</v>
      </c>
      <c r="I281" s="50">
        <f>_xlfn.XLOOKUP($C281,PO!$B$3:$B$295,PO!CH$3:CH$295)</f>
        <v>0.50761419534683228</v>
      </c>
      <c r="J281" s="22">
        <f>VLOOKUP($C281,PO!$B$2:$CJ$295,87,FALSE)</f>
        <v>2599</v>
      </c>
      <c r="K281" s="72">
        <f>1-VLOOKUP(C281,PO!$B$3:$II$295,242,FALSE)/SUM($D$5:$J$5)</f>
        <v>-3.9909844530657566</v>
      </c>
      <c r="L281" s="22">
        <f>VLOOKUP($C281,PO!$B$2:$CJ$295,48,FALSE)</f>
        <v>10075.769615384615</v>
      </c>
      <c r="M281" s="40"/>
      <c r="N281" s="22"/>
      <c r="O281" s="22"/>
      <c r="P281" s="22">
        <f>VLOOKUP($C281,PO!$B$2:$CJ$295,65,FALSE)</f>
        <v>174.26666259765625</v>
      </c>
      <c r="Q281" s="22">
        <f>VLOOKUP($C281,PO!$B$2:$CJ$295,26,FALSE)</f>
        <v>466</v>
      </c>
      <c r="R281" s="23"/>
    </row>
    <row r="282" spans="1:18" hidden="1" x14ac:dyDescent="0.2">
      <c r="A282" s="17">
        <v>272</v>
      </c>
      <c r="B282" s="27" t="str">
        <f t="shared" si="6"/>
        <v>*</v>
      </c>
      <c r="C282" t="str">
        <f>VLOOKUP(A282,PO!$IJ$3:$IL$295,3,FALSE)</f>
        <v>Kaskinen</v>
      </c>
      <c r="D282" s="32">
        <f>VLOOKUP($C282,PO!$B$2:$CJ$295,9,FALSE)</f>
        <v>53.400001525878906</v>
      </c>
      <c r="E282" s="32">
        <f>VLOOKUP($C282,PO!$B$2:$CJ$295,16,FALSE)</f>
        <v>99.5</v>
      </c>
      <c r="F282" s="35">
        <f>VLOOKUP($C282,PO!$B$2:$CJ$295,66,FALSE)</f>
        <v>-2.320543646812439</v>
      </c>
      <c r="G282" s="31">
        <f>VLOOKUP($C282,PO!$B$2:$CJ$295,67,FALSE)</f>
        <v>25077.607421875</v>
      </c>
      <c r="H282" s="35">
        <f>VLOOKUP($C282,PO!$B$2:$CJ$295,71,FALSE)</f>
        <v>28.8924560546875</v>
      </c>
      <c r="I282" s="50">
        <f>_xlfn.XLOOKUP($C282,PO!$B$3:$B$295,PO!CH$3:CH$295)</f>
        <v>0</v>
      </c>
      <c r="J282" s="22">
        <f>VLOOKUP($C282,PO!$B$2:$CJ$295,87,FALSE)</f>
        <v>57</v>
      </c>
      <c r="K282" s="72">
        <f>1-VLOOKUP(C282,PO!$B$3:$II$295,242,FALSE)/SUM($D$5:$J$5)</f>
        <v>-4.2300001413441715</v>
      </c>
      <c r="L282" s="22">
        <f>VLOOKUP($C282,PO!$B$2:$CJ$295,48,FALSE)</f>
        <v>14601.769911504425</v>
      </c>
      <c r="M282" s="40"/>
      <c r="N282" s="22"/>
      <c r="O282" s="22"/>
      <c r="P282" s="22">
        <f>VLOOKUP($C282,PO!$B$2:$CJ$295,65,FALSE)</f>
        <v>28.5</v>
      </c>
      <c r="Q282" s="22">
        <f>VLOOKUP($C282,PO!$B$2:$CJ$295,26,FALSE)</f>
        <v>1036</v>
      </c>
      <c r="R282" s="23"/>
    </row>
    <row r="283" spans="1:18" hidden="1" x14ac:dyDescent="0.2">
      <c r="A283" s="17">
        <v>273</v>
      </c>
      <c r="B283" s="27" t="str">
        <f t="shared" si="6"/>
        <v>*</v>
      </c>
      <c r="C283" t="str">
        <f>VLOOKUP(A283,PO!$IJ$3:$IL$295,3,FALSE)</f>
        <v>Lapinjärvi</v>
      </c>
      <c r="D283" s="32">
        <f>VLOOKUP($C283,PO!$B$2:$CJ$295,9,FALSE)</f>
        <v>47.799999237060547</v>
      </c>
      <c r="E283" s="32">
        <f>VLOOKUP($C283,PO!$B$2:$CJ$295,16,FALSE)</f>
        <v>28.900000000000002</v>
      </c>
      <c r="F283" s="35">
        <f>VLOOKUP($C283,PO!$B$2:$CJ$295,66,FALSE)</f>
        <v>3.620013952255249</v>
      </c>
      <c r="G283" s="31">
        <f>VLOOKUP($C283,PO!$B$2:$CJ$295,67,FALSE)</f>
        <v>22138.841796875</v>
      </c>
      <c r="H283" s="35">
        <f>VLOOKUP($C283,PO!$B$2:$CJ$295,71,FALSE)</f>
        <v>30.39140510559082</v>
      </c>
      <c r="I283" s="50">
        <f>_xlfn.XLOOKUP($C283,PO!$B$3:$B$295,PO!CH$3:CH$295)</f>
        <v>1.1494252681732178</v>
      </c>
      <c r="J283" s="22">
        <f>VLOOKUP($C283,PO!$B$2:$CJ$295,87,FALSE)</f>
        <v>187</v>
      </c>
      <c r="K283" s="72">
        <f>1-VLOOKUP(C283,PO!$B$3:$II$295,242,FALSE)/SUM($D$5:$J$5)</f>
        <v>-4.4346344825220942</v>
      </c>
      <c r="L283" s="22">
        <f>VLOOKUP($C283,PO!$B$2:$CJ$295,48,FALSE)</f>
        <v>10940.17094017094</v>
      </c>
      <c r="M283" s="40"/>
      <c r="N283" s="22"/>
      <c r="O283" s="22"/>
      <c r="P283" s="22">
        <f>VLOOKUP($C283,PO!$B$2:$CJ$295,65,FALSE)</f>
        <v>70</v>
      </c>
      <c r="Q283" s="22">
        <f>VLOOKUP($C283,PO!$B$2:$CJ$295,26,FALSE)</f>
        <v>845</v>
      </c>
      <c r="R283" s="23"/>
    </row>
    <row r="284" spans="1:18" hidden="1" x14ac:dyDescent="0.2">
      <c r="A284" s="17">
        <v>274</v>
      </c>
      <c r="B284" s="27" t="str">
        <f t="shared" si="6"/>
        <v>*</v>
      </c>
      <c r="C284" t="str">
        <f>VLOOKUP(A284,PO!$IJ$3:$IL$295,3,FALSE)</f>
        <v>Helsinki</v>
      </c>
      <c r="D284" s="32">
        <f>VLOOKUP($C284,PO!$B$2:$CJ$295,9,FALSE)</f>
        <v>40.799999237060547</v>
      </c>
      <c r="E284" s="32">
        <f>VLOOKUP($C284,PO!$B$2:$CJ$295,16,FALSE)</f>
        <v>100</v>
      </c>
      <c r="F284" s="35">
        <f>VLOOKUP($C284,PO!$B$2:$CJ$295,66,FALSE)</f>
        <v>2.8133868217468261</v>
      </c>
      <c r="G284" s="31">
        <f>VLOOKUP($C284,PO!$B$2:$CJ$295,67,FALSE)</f>
        <v>29638.4921875</v>
      </c>
      <c r="H284" s="35">
        <f>VLOOKUP($C284,PO!$B$2:$CJ$295,71,FALSE)</f>
        <v>5.6076836585998535</v>
      </c>
      <c r="I284" s="50">
        <f>_xlfn.XLOOKUP($C284,PO!$B$3:$B$295,PO!CH$3:CH$295)</f>
        <v>1.8713328838348389</v>
      </c>
      <c r="J284" s="22">
        <f>VLOOKUP($C284,PO!$B$2:$CJ$295,87,FALSE)</f>
        <v>44688</v>
      </c>
      <c r="K284" s="72">
        <f>1-VLOOKUP(C284,PO!$B$3:$II$295,242,FALSE)/SUM($D$5:$J$5)</f>
        <v>-4.6348935529040238</v>
      </c>
      <c r="L284" s="22">
        <f>VLOOKUP($C284,PO!$B$2:$CJ$295,48,FALSE)</f>
        <v>10090.533864453666</v>
      </c>
      <c r="M284" s="40"/>
      <c r="N284" s="22"/>
      <c r="O284" s="22"/>
      <c r="P284" s="22">
        <f>VLOOKUP($C284,PO!$B$2:$CJ$295,65,FALSE)</f>
        <v>554.33673095703125</v>
      </c>
      <c r="Q284" s="22">
        <f>VLOOKUP($C284,PO!$B$2:$CJ$295,26,FALSE)</f>
        <v>410</v>
      </c>
      <c r="R284" s="23"/>
    </row>
    <row r="285" spans="1:18" hidden="1" x14ac:dyDescent="0.2">
      <c r="A285" s="17">
        <v>275</v>
      </c>
      <c r="B285" s="27" t="str">
        <f t="shared" si="6"/>
        <v>*</v>
      </c>
      <c r="C285" t="str">
        <f>VLOOKUP(A285,PO!$IJ$3:$IL$295,3,FALSE)</f>
        <v>Kauniainen</v>
      </c>
      <c r="D285" s="32">
        <f>VLOOKUP($C285,PO!$B$2:$CJ$295,9,FALSE)</f>
        <v>42.900001525878906</v>
      </c>
      <c r="E285" s="32">
        <f>VLOOKUP($C285,PO!$B$2:$CJ$295,16,FALSE)</f>
        <v>100</v>
      </c>
      <c r="F285" s="35">
        <f>VLOOKUP($C285,PO!$B$2:$CJ$295,66,FALSE)</f>
        <v>0.47997626364231111</v>
      </c>
      <c r="G285" s="31">
        <f>VLOOKUP($C285,PO!$B$2:$CJ$295,67,FALSE)</f>
        <v>43832.80859375</v>
      </c>
      <c r="H285" s="35">
        <f>VLOOKUP($C285,PO!$B$2:$CJ$295,71,FALSE)</f>
        <v>32.632438659667969</v>
      </c>
      <c r="I285" s="50">
        <f>_xlfn.XLOOKUP($C285,PO!$B$3:$B$295,PO!CH$3:CH$295)</f>
        <v>0.4216444194316864</v>
      </c>
      <c r="J285" s="22">
        <f>VLOOKUP($C285,PO!$B$2:$CJ$295,87,FALSE)</f>
        <v>1488</v>
      </c>
      <c r="K285" s="72">
        <f>1-VLOOKUP(C285,PO!$B$3:$II$295,242,FALSE)/SUM($D$5:$J$5)</f>
        <v>-4.7570857442809658</v>
      </c>
      <c r="L285" s="22">
        <f>VLOOKUP($C285,PO!$B$2:$CJ$295,48,FALSE)</f>
        <v>9326.3928811282749</v>
      </c>
      <c r="M285" s="40"/>
      <c r="N285" s="22"/>
      <c r="O285" s="22"/>
      <c r="P285" s="22">
        <f>VLOOKUP($C285,PO!$B$2:$CJ$295,65,FALSE)</f>
        <v>372</v>
      </c>
      <c r="Q285" s="22">
        <f>VLOOKUP($C285,PO!$B$2:$CJ$295,26,FALSE)</f>
        <v>615</v>
      </c>
      <c r="R285" s="23"/>
    </row>
    <row r="286" spans="1:18" hidden="1" x14ac:dyDescent="0.2">
      <c r="A286" s="17">
        <v>276</v>
      </c>
      <c r="B286" s="27" t="str">
        <f t="shared" si="6"/>
        <v>*</v>
      </c>
      <c r="C286" t="str">
        <f>VLOOKUP(A286,PO!$IJ$3:$IL$295,3,FALSE)</f>
        <v>Loviisa</v>
      </c>
      <c r="D286" s="32">
        <f>VLOOKUP($C286,PO!$B$2:$CJ$295,9,FALSE)</f>
        <v>47.900001525878906</v>
      </c>
      <c r="E286" s="32">
        <f>VLOOKUP($C286,PO!$B$2:$CJ$295,16,FALSE)</f>
        <v>74.5</v>
      </c>
      <c r="F286" s="35">
        <f>VLOOKUP($C286,PO!$B$2:$CJ$295,66,FALSE)</f>
        <v>-1.3898731589317321</v>
      </c>
      <c r="G286" s="31">
        <f>VLOOKUP($C286,PO!$B$2:$CJ$295,67,FALSE)</f>
        <v>24077.80078125</v>
      </c>
      <c r="H286" s="35">
        <f>VLOOKUP($C286,PO!$B$2:$CJ$295,71,FALSE)</f>
        <v>40.468452453613281</v>
      </c>
      <c r="I286" s="50">
        <f>_xlfn.XLOOKUP($C286,PO!$B$3:$B$295,PO!CH$3:CH$295)</f>
        <v>2.0684168338775635</v>
      </c>
      <c r="J286" s="22">
        <f>VLOOKUP($C286,PO!$B$2:$CJ$295,87,FALSE)</f>
        <v>1448</v>
      </c>
      <c r="K286" s="72">
        <f>1-VLOOKUP(C286,PO!$B$3:$II$295,242,FALSE)/SUM($D$5:$J$5)</f>
        <v>-5.4661540908392627</v>
      </c>
      <c r="L286" s="22">
        <f>VLOOKUP($C286,PO!$B$2:$CJ$295,48,FALSE)</f>
        <v>12199.516741456679</v>
      </c>
      <c r="M286" s="40"/>
      <c r="N286" s="22"/>
      <c r="O286" s="22"/>
      <c r="P286" s="22">
        <f>VLOOKUP($C286,PO!$B$2:$CJ$295,65,FALSE)</f>
        <v>105.80000305175781</v>
      </c>
      <c r="Q286" s="22">
        <f>VLOOKUP($C286,PO!$B$2:$CJ$295,26,FALSE)</f>
        <v>597</v>
      </c>
      <c r="R286" s="23"/>
    </row>
    <row r="287" spans="1:18" hidden="1" x14ac:dyDescent="0.2">
      <c r="A287" s="17">
        <v>277</v>
      </c>
      <c r="B287" s="27" t="str">
        <f t="shared" si="6"/>
        <v>*</v>
      </c>
      <c r="C287" t="str">
        <f>VLOOKUP(A287,PO!$IJ$3:$IL$295,3,FALSE)</f>
        <v>Hanko</v>
      </c>
      <c r="D287" s="32">
        <f>VLOOKUP($C287,PO!$B$2:$CJ$295,9,FALSE)</f>
        <v>49.5</v>
      </c>
      <c r="E287" s="32">
        <f>VLOOKUP($C287,PO!$B$2:$CJ$295,16,FALSE)</f>
        <v>96.5</v>
      </c>
      <c r="F287" s="35">
        <f>VLOOKUP($C287,PO!$B$2:$CJ$295,66,FALSE)</f>
        <v>-1.1873422503471374</v>
      </c>
      <c r="G287" s="31">
        <f>VLOOKUP($C287,PO!$B$2:$CJ$295,67,FALSE)</f>
        <v>25728.5625</v>
      </c>
      <c r="H287" s="35">
        <f>VLOOKUP($C287,PO!$B$2:$CJ$295,71,FALSE)</f>
        <v>42.834491729736328</v>
      </c>
      <c r="I287" s="50">
        <f>_xlfn.XLOOKUP($C287,PO!$B$3:$B$295,PO!CH$3:CH$295)</f>
        <v>1.0590015649795532</v>
      </c>
      <c r="J287" s="22">
        <f>VLOOKUP($C287,PO!$B$2:$CJ$295,87,FALSE)</f>
        <v>766</v>
      </c>
      <c r="K287" s="72">
        <f>1-VLOOKUP(C287,PO!$B$3:$II$295,242,FALSE)/SUM($D$5:$J$5)</f>
        <v>-5.9789998097160364</v>
      </c>
      <c r="L287" s="22">
        <f>VLOOKUP($C287,PO!$B$2:$CJ$295,48,FALSE)</f>
        <v>9089.6921017402947</v>
      </c>
      <c r="M287" s="40"/>
      <c r="N287" s="22"/>
      <c r="O287" s="22"/>
      <c r="P287" s="22">
        <f>VLOOKUP($C287,PO!$B$2:$CJ$295,65,FALSE)</f>
        <v>96.25</v>
      </c>
      <c r="Q287" s="22">
        <f>VLOOKUP($C287,PO!$B$2:$CJ$295,26,FALSE)</f>
        <v>533</v>
      </c>
      <c r="R287" s="23"/>
    </row>
    <row r="288" spans="1:18" hidden="1" x14ac:dyDescent="0.2">
      <c r="A288" s="17">
        <v>278</v>
      </c>
      <c r="B288" s="27" t="str">
        <f t="shared" si="6"/>
        <v>*</v>
      </c>
      <c r="C288" t="str">
        <f>VLOOKUP(A288,PO!$IJ$3:$IL$295,3,FALSE)</f>
        <v>Pietarsaari</v>
      </c>
      <c r="D288" s="32">
        <f>VLOOKUP($C288,PO!$B$2:$CJ$295,9,FALSE)</f>
        <v>44.700000762939453</v>
      </c>
      <c r="E288" s="32">
        <f>VLOOKUP($C288,PO!$B$2:$CJ$295,16,FALSE)</f>
        <v>98.4</v>
      </c>
      <c r="F288" s="35">
        <f>VLOOKUP($C288,PO!$B$2:$CJ$295,66,FALSE)</f>
        <v>-0.42829230427742004</v>
      </c>
      <c r="G288" s="31">
        <f>VLOOKUP($C288,PO!$B$2:$CJ$295,67,FALSE)</f>
        <v>23490.279296875</v>
      </c>
      <c r="H288" s="35">
        <f>VLOOKUP($C288,PO!$B$2:$CJ$295,71,FALSE)</f>
        <v>56.179718017578125</v>
      </c>
      <c r="I288" s="50">
        <f>_xlfn.XLOOKUP($C288,PO!$B$3:$B$295,PO!CH$3:CH$295)</f>
        <v>2.7657265663146973</v>
      </c>
      <c r="J288" s="22">
        <f>VLOOKUP($C288,PO!$B$2:$CJ$295,87,FALSE)</f>
        <v>2025</v>
      </c>
      <c r="K288" s="72">
        <f>1-VLOOKUP(C288,PO!$B$3:$II$295,242,FALSE)/SUM($D$5:$J$5)</f>
        <v>-7.5144025691936616</v>
      </c>
      <c r="L288" s="22">
        <f>VLOOKUP($C288,PO!$B$2:$CJ$295,48,FALSE)</f>
        <v>9818.0019782393665</v>
      </c>
      <c r="M288" s="40"/>
      <c r="N288" s="22"/>
      <c r="O288" s="22"/>
      <c r="P288" s="22">
        <f>VLOOKUP($C288,PO!$B$2:$CJ$295,65,FALSE)</f>
        <v>243.88888549804688</v>
      </c>
      <c r="Q288" s="22">
        <f>VLOOKUP($C288,PO!$B$2:$CJ$295,26,FALSE)</f>
        <v>403</v>
      </c>
      <c r="R288" s="23"/>
    </row>
    <row r="289" spans="1:18" hidden="1" x14ac:dyDescent="0.2">
      <c r="A289" s="17">
        <v>279</v>
      </c>
      <c r="B289" s="27" t="str">
        <f t="shared" si="6"/>
        <v>*</v>
      </c>
      <c r="C289" t="str">
        <f>VLOOKUP(A289,PO!$IJ$3:$IL$295,3,FALSE)</f>
        <v>Inkoo</v>
      </c>
      <c r="D289" s="32">
        <f>VLOOKUP($C289,PO!$B$2:$CJ$295,9,FALSE)</f>
        <v>46</v>
      </c>
      <c r="E289" s="32">
        <f>VLOOKUP($C289,PO!$B$2:$CJ$295,16,FALSE)</f>
        <v>41</v>
      </c>
      <c r="F289" s="35">
        <f>VLOOKUP($C289,PO!$B$2:$CJ$295,66,FALSE)</f>
        <v>-2.0855639576911926</v>
      </c>
      <c r="G289" s="31">
        <f>VLOOKUP($C289,PO!$B$2:$CJ$295,67,FALSE)</f>
        <v>27340.134765625</v>
      </c>
      <c r="H289" s="35">
        <f>VLOOKUP($C289,PO!$B$2:$CJ$295,71,FALSE)</f>
        <v>52.227996826171875</v>
      </c>
      <c r="I289" s="50">
        <f>_xlfn.XLOOKUP($C289,PO!$B$3:$B$295,PO!CH$3:CH$295)</f>
        <v>1.0989011526107788</v>
      </c>
      <c r="J289" s="22">
        <f>VLOOKUP($C289,PO!$B$2:$CJ$295,87,FALSE)</f>
        <v>386</v>
      </c>
      <c r="K289" s="72">
        <f>1-VLOOKUP(C289,PO!$B$3:$II$295,242,FALSE)/SUM($D$5:$J$5)</f>
        <v>-7.5701021464530527</v>
      </c>
      <c r="L289" s="22">
        <f>VLOOKUP($C289,PO!$B$2:$CJ$295,48,FALSE)</f>
        <v>12286.088426527958</v>
      </c>
      <c r="M289" s="40"/>
      <c r="N289" s="22"/>
      <c r="O289" s="22"/>
      <c r="P289" s="22">
        <f>VLOOKUP($C289,PO!$B$2:$CJ$295,65,FALSE)</f>
        <v>111.25</v>
      </c>
      <c r="Q289" s="22">
        <f>VLOOKUP($C289,PO!$B$2:$CJ$295,26,FALSE)</f>
        <v>239</v>
      </c>
      <c r="R289" s="23"/>
    </row>
    <row r="290" spans="1:18" hidden="1" x14ac:dyDescent="0.2">
      <c r="A290" s="17">
        <v>280</v>
      </c>
      <c r="B290" s="27" t="str">
        <f t="shared" si="6"/>
        <v>*</v>
      </c>
      <c r="C290" t="str">
        <f>VLOOKUP(A290,PO!$IJ$3:$IL$295,3,FALSE)</f>
        <v>Parainen</v>
      </c>
      <c r="D290" s="32">
        <f>VLOOKUP($C290,PO!$B$2:$CJ$295,9,FALSE)</f>
        <v>46.599998474121094</v>
      </c>
      <c r="E290" s="32">
        <f>VLOOKUP($C290,PO!$B$2:$CJ$295,16,FALSE)</f>
        <v>67.600000000000009</v>
      </c>
      <c r="F290" s="35">
        <f>VLOOKUP($C290,PO!$B$2:$CJ$295,66,FALSE)</f>
        <v>-1.0243255257606507</v>
      </c>
      <c r="G290" s="31">
        <f>VLOOKUP($C290,PO!$B$2:$CJ$295,67,FALSE)</f>
        <v>25737.853515625</v>
      </c>
      <c r="H290" s="35">
        <f>VLOOKUP($C290,PO!$B$2:$CJ$295,71,FALSE)</f>
        <v>55.148029327392578</v>
      </c>
      <c r="I290" s="50">
        <f>_xlfn.XLOOKUP($C290,PO!$B$3:$B$295,PO!CH$3:CH$295)</f>
        <v>2.7739250659942627</v>
      </c>
      <c r="J290" s="22">
        <f>VLOOKUP($C290,PO!$B$2:$CJ$295,87,FALSE)</f>
        <v>1602</v>
      </c>
      <c r="K290" s="72">
        <f>1-VLOOKUP(C290,PO!$B$3:$II$295,242,FALSE)/SUM($D$5:$J$5)</f>
        <v>-7.644545706063532</v>
      </c>
      <c r="L290" s="22">
        <f>VLOOKUP($C290,PO!$B$2:$CJ$295,48,FALSE)</f>
        <v>12553.046705845964</v>
      </c>
      <c r="M290" s="40"/>
      <c r="N290" s="22"/>
      <c r="O290" s="22"/>
      <c r="P290" s="22">
        <f>VLOOKUP($C290,PO!$B$2:$CJ$295,65,FALSE)</f>
        <v>116.07142639160156</v>
      </c>
      <c r="Q290" s="22">
        <f>VLOOKUP($C290,PO!$B$2:$CJ$295,26,FALSE)</f>
        <v>665</v>
      </c>
      <c r="R290" s="23"/>
    </row>
    <row r="291" spans="1:18" hidden="1" x14ac:dyDescent="0.2">
      <c r="A291" s="17">
        <v>281</v>
      </c>
      <c r="B291" s="27" t="str">
        <f t="shared" si="6"/>
        <v>*</v>
      </c>
      <c r="C291" t="str">
        <f>VLOOKUP(A291,PO!$IJ$3:$IL$295,3,FALSE)</f>
        <v>Kristiinankaupunki</v>
      </c>
      <c r="D291" s="32">
        <f>VLOOKUP($C291,PO!$B$2:$CJ$295,9,FALSE)</f>
        <v>51.200000762939453</v>
      </c>
      <c r="E291" s="32">
        <f>VLOOKUP($C291,PO!$B$2:$CJ$295,16,FALSE)</f>
        <v>67.900000000000006</v>
      </c>
      <c r="F291" s="35">
        <f>VLOOKUP($C291,PO!$B$2:$CJ$295,66,FALSE)</f>
        <v>1.228163766860962</v>
      </c>
      <c r="G291" s="31">
        <f>VLOOKUP($C291,PO!$B$2:$CJ$295,67,FALSE)</f>
        <v>22718.88671875</v>
      </c>
      <c r="H291" s="35">
        <f>VLOOKUP($C291,PO!$B$2:$CJ$295,71,FALSE)</f>
        <v>54.563674926757813</v>
      </c>
      <c r="I291" s="50">
        <f>_xlfn.XLOOKUP($C291,PO!$B$3:$B$295,PO!CH$3:CH$295)</f>
        <v>2.6315789222717285</v>
      </c>
      <c r="J291" s="22">
        <f>VLOOKUP($C291,PO!$B$2:$CJ$295,87,FALSE)</f>
        <v>576</v>
      </c>
      <c r="K291" s="72">
        <f>1-VLOOKUP(C291,PO!$B$3:$II$295,242,FALSE)/SUM($D$5:$J$5)</f>
        <v>-7.7583044619327346</v>
      </c>
      <c r="L291" s="22">
        <f>VLOOKUP($C291,PO!$B$2:$CJ$295,48,FALSE)</f>
        <v>11913.276106194689</v>
      </c>
      <c r="M291" s="40"/>
      <c r="N291" s="22"/>
      <c r="O291" s="22"/>
      <c r="P291" s="22">
        <f>VLOOKUP($C291,PO!$B$2:$CJ$295,65,FALSE)</f>
        <v>103.5</v>
      </c>
      <c r="Q291" s="22">
        <f>VLOOKUP($C291,PO!$B$2:$CJ$295,26,FALSE)</f>
        <v>811</v>
      </c>
      <c r="R291" s="23"/>
    </row>
    <row r="292" spans="1:18" hidden="1" x14ac:dyDescent="0.2">
      <c r="A292" s="17">
        <v>282</v>
      </c>
      <c r="B292" s="27" t="str">
        <f t="shared" si="6"/>
        <v>*</v>
      </c>
      <c r="C292" t="str">
        <f>VLOOKUP(A292,PO!$IJ$3:$IL$295,3,FALSE)</f>
        <v>Raasepori</v>
      </c>
      <c r="D292" s="32">
        <f>VLOOKUP($C292,PO!$B$2:$CJ$295,9,FALSE)</f>
        <v>46.5</v>
      </c>
      <c r="E292" s="32">
        <f>VLOOKUP($C292,PO!$B$2:$CJ$295,16,FALSE)</f>
        <v>77.2</v>
      </c>
      <c r="F292" s="35">
        <f>VLOOKUP($C292,PO!$B$2:$CJ$295,66,FALSE)</f>
        <v>-0.50005724132061002</v>
      </c>
      <c r="G292" s="31">
        <f>VLOOKUP($C292,PO!$B$2:$CJ$295,67,FALSE)</f>
        <v>23604.416015625</v>
      </c>
      <c r="H292" s="35">
        <f>VLOOKUP($C292,PO!$B$2:$CJ$295,71,FALSE)</f>
        <v>64.562751770019531</v>
      </c>
      <c r="I292" s="50">
        <f>_xlfn.XLOOKUP($C292,PO!$B$3:$B$295,PO!CH$3:CH$295)</f>
        <v>1.4297729730606079</v>
      </c>
      <c r="J292" s="22">
        <f>VLOOKUP($C292,PO!$B$2:$CJ$295,87,FALSE)</f>
        <v>2609</v>
      </c>
      <c r="K292" s="72">
        <f>1-VLOOKUP(C292,PO!$B$3:$II$295,242,FALSE)/SUM($D$5:$J$5)</f>
        <v>-8.9154120592194488</v>
      </c>
      <c r="L292" s="22">
        <f>VLOOKUP($C292,PO!$B$2:$CJ$295,48,FALSE)</f>
        <v>11863.775901765157</v>
      </c>
      <c r="M292" s="40"/>
      <c r="N292" s="22"/>
      <c r="O292" s="22"/>
      <c r="P292" s="22">
        <f>VLOOKUP($C292,PO!$B$2:$CJ$295,65,FALSE)</f>
        <v>137</v>
      </c>
      <c r="Q292" s="22">
        <f>VLOOKUP($C292,PO!$B$2:$CJ$295,26,FALSE)</f>
        <v>576</v>
      </c>
      <c r="R292" s="23"/>
    </row>
    <row r="293" spans="1:18" hidden="1" x14ac:dyDescent="0.2">
      <c r="A293" s="17">
        <v>283</v>
      </c>
      <c r="B293" s="27" t="str">
        <f t="shared" si="6"/>
        <v>*</v>
      </c>
      <c r="C293" t="str">
        <f>VLOOKUP(A293,PO!$IJ$3:$IL$295,3,FALSE)</f>
        <v>Mustasaari</v>
      </c>
      <c r="D293" s="32">
        <f>VLOOKUP($C293,PO!$B$2:$CJ$295,9,FALSE)</f>
        <v>42.200000762939453</v>
      </c>
      <c r="E293" s="32">
        <f>VLOOKUP($C293,PO!$B$2:$CJ$295,16,FALSE)</f>
        <v>80.7</v>
      </c>
      <c r="F293" s="35">
        <f>VLOOKUP($C293,PO!$B$2:$CJ$295,66,FALSE)</f>
        <v>2.1146818518638613</v>
      </c>
      <c r="G293" s="31">
        <f>VLOOKUP($C293,PO!$B$2:$CJ$295,67,FALSE)</f>
        <v>24461.44140625</v>
      </c>
      <c r="H293" s="35">
        <f>VLOOKUP($C293,PO!$B$2:$CJ$295,71,FALSE)</f>
        <v>68.521186828613281</v>
      </c>
      <c r="I293" s="50">
        <f>_xlfn.XLOOKUP($C293,PO!$B$3:$B$295,PO!CH$3:CH$295)</f>
        <v>1.1914893388748169</v>
      </c>
      <c r="J293" s="22">
        <f>VLOOKUP($C293,PO!$B$2:$CJ$295,87,FALSE)</f>
        <v>2462</v>
      </c>
      <c r="K293" s="72">
        <f>1-VLOOKUP(C293,PO!$B$3:$II$295,242,FALSE)/SUM($D$5:$J$5)</f>
        <v>-9.5826118506888776</v>
      </c>
      <c r="L293" s="22">
        <f>VLOOKUP($C293,PO!$B$2:$CJ$295,48,FALSE)</f>
        <v>9955.5824752675144</v>
      </c>
      <c r="M293" s="40"/>
      <c r="N293" s="22"/>
      <c r="O293" s="22"/>
      <c r="P293" s="22">
        <f>VLOOKUP($C293,PO!$B$2:$CJ$295,65,FALSE)</f>
        <v>224.09091186523438</v>
      </c>
      <c r="Q293" s="22">
        <f>VLOOKUP($C293,PO!$B$2:$CJ$295,26,FALSE)</f>
        <v>530</v>
      </c>
      <c r="R293" s="23"/>
    </row>
    <row r="294" spans="1:18" hidden="1" x14ac:dyDescent="0.2">
      <c r="A294" s="17">
        <v>284</v>
      </c>
      <c r="B294" s="27" t="str">
        <f t="shared" si="6"/>
        <v>*</v>
      </c>
      <c r="C294" t="str">
        <f>VLOOKUP(A294,PO!$IJ$3:$IL$295,3,FALSE)</f>
        <v>Kemiönsaari</v>
      </c>
      <c r="D294" s="32">
        <f>VLOOKUP($C294,PO!$B$2:$CJ$295,9,FALSE)</f>
        <v>50</v>
      </c>
      <c r="E294" s="32">
        <f>VLOOKUP($C294,PO!$B$2:$CJ$295,16,FALSE)</f>
        <v>51.1</v>
      </c>
      <c r="F294" s="35">
        <f>VLOOKUP($C294,PO!$B$2:$CJ$295,66,FALSE)</f>
        <v>-1.3933179378509521</v>
      </c>
      <c r="G294" s="31">
        <f>VLOOKUP($C294,PO!$B$2:$CJ$295,67,FALSE)</f>
        <v>21961.302734375</v>
      </c>
      <c r="H294" s="35">
        <f>VLOOKUP($C294,PO!$B$2:$CJ$295,71,FALSE)</f>
        <v>68.042167663574219</v>
      </c>
      <c r="I294" s="50">
        <f>_xlfn.XLOOKUP($C294,PO!$B$3:$B$295,PO!CH$3:CH$295)</f>
        <v>1.663585901260376</v>
      </c>
      <c r="J294" s="22">
        <f>VLOOKUP($C294,PO!$B$2:$CJ$295,87,FALSE)</f>
        <v>576</v>
      </c>
      <c r="K294" s="72">
        <f>1-VLOOKUP(C294,PO!$B$3:$II$295,242,FALSE)/SUM($D$5:$J$5)</f>
        <v>-9.8792543962402153</v>
      </c>
      <c r="L294" s="22">
        <f>VLOOKUP($C294,PO!$B$2:$CJ$295,48,FALSE)</f>
        <v>13369.622475856015</v>
      </c>
      <c r="M294" s="40"/>
      <c r="N294" s="22"/>
      <c r="O294" s="22"/>
      <c r="P294" s="22">
        <f>VLOOKUP($C294,PO!$B$2:$CJ$295,65,FALSE)</f>
        <v>82.714286804199219</v>
      </c>
      <c r="Q294" s="22">
        <f>VLOOKUP($C294,PO!$B$2:$CJ$295,26,FALSE)</f>
        <v>775</v>
      </c>
      <c r="R294" s="23"/>
    </row>
    <row r="295" spans="1:18" hidden="1" x14ac:dyDescent="0.2">
      <c r="A295" s="17">
        <v>285</v>
      </c>
      <c r="B295" s="27" t="str">
        <f t="shared" si="6"/>
        <v>*</v>
      </c>
      <c r="C295" t="str">
        <f>VLOOKUP(A295,PO!$IJ$3:$IL$295,3,FALSE)</f>
        <v>Kruunupyy</v>
      </c>
      <c r="D295" s="32">
        <f>VLOOKUP($C295,PO!$B$2:$CJ$295,9,FALSE)</f>
        <v>44.5</v>
      </c>
      <c r="E295" s="32">
        <f>VLOOKUP($C295,PO!$B$2:$CJ$295,16,FALSE)</f>
        <v>54.900000000000006</v>
      </c>
      <c r="F295" s="35">
        <f>VLOOKUP($C295,PO!$B$2:$CJ$295,66,FALSE)</f>
        <v>-0.35099524259567261</v>
      </c>
      <c r="G295" s="31">
        <f>VLOOKUP($C295,PO!$B$2:$CJ$295,67,FALSE)</f>
        <v>21831.173828125</v>
      </c>
      <c r="H295" s="35">
        <f>VLOOKUP($C295,PO!$B$2:$CJ$295,71,FALSE)</f>
        <v>77.722465515136719</v>
      </c>
      <c r="I295" s="50">
        <f>_xlfn.XLOOKUP($C295,PO!$B$3:$B$295,PO!CH$3:CH$295)</f>
        <v>0.61538463830947876</v>
      </c>
      <c r="J295" s="22">
        <f>VLOOKUP($C295,PO!$B$2:$CJ$295,87,FALSE)</f>
        <v>693</v>
      </c>
      <c r="K295" s="72">
        <f>1-VLOOKUP(C295,PO!$B$3:$II$295,242,FALSE)/SUM($D$5:$J$5)</f>
        <v>-10.961735113925476</v>
      </c>
      <c r="L295" s="22">
        <f>VLOOKUP($C295,PO!$B$2:$CJ$295,48,FALSE)</f>
        <v>8724.0875912408756</v>
      </c>
      <c r="M295" s="40"/>
      <c r="N295" s="22"/>
      <c r="O295" s="22"/>
      <c r="P295" s="22">
        <f>VLOOKUP($C295,PO!$B$2:$CJ$295,65,FALSE)</f>
        <v>138.60000610351563</v>
      </c>
      <c r="Q295" s="22">
        <f>VLOOKUP($C295,PO!$B$2:$CJ$295,26,FALSE)</f>
        <v>531</v>
      </c>
      <c r="R295" s="23"/>
    </row>
    <row r="296" spans="1:18" hidden="1" x14ac:dyDescent="0.2">
      <c r="A296" s="17">
        <v>286</v>
      </c>
      <c r="B296" s="27" t="str">
        <f t="shared" si="6"/>
        <v>*</v>
      </c>
      <c r="C296" t="str">
        <f>VLOOKUP(A296,PO!$IJ$3:$IL$295,3,FALSE)</f>
        <v>Närpiö</v>
      </c>
      <c r="D296" s="32">
        <f>VLOOKUP($C296,PO!$B$2:$CJ$295,9,FALSE)</f>
        <v>46.599998474121094</v>
      </c>
      <c r="E296" s="32">
        <f>VLOOKUP($C296,PO!$B$2:$CJ$295,16,FALSE)</f>
        <v>59</v>
      </c>
      <c r="F296" s="35">
        <f>VLOOKUP($C296,PO!$B$2:$CJ$295,66,FALSE)</f>
        <v>2.0177255421876907</v>
      </c>
      <c r="G296" s="31">
        <f>VLOOKUP($C296,PO!$B$2:$CJ$295,67,FALSE)</f>
        <v>21254.837890625</v>
      </c>
      <c r="H296" s="35">
        <f>VLOOKUP($C296,PO!$B$2:$CJ$295,71,FALSE)</f>
        <v>78.974578857421875</v>
      </c>
      <c r="I296" s="50">
        <f>_xlfn.XLOOKUP($C296,PO!$B$3:$B$295,PO!CH$3:CH$295)</f>
        <v>1.9181585311889648</v>
      </c>
      <c r="J296" s="22">
        <f>VLOOKUP($C296,PO!$B$2:$CJ$295,87,FALSE)</f>
        <v>852</v>
      </c>
      <c r="K296" s="72">
        <f>1-VLOOKUP(C296,PO!$B$3:$II$295,242,FALSE)/SUM($D$5:$J$5)</f>
        <v>-11.325073624294443</v>
      </c>
      <c r="L296" s="22">
        <f>VLOOKUP($C296,PO!$B$2:$CJ$295,48,FALSE)</f>
        <v>11679.494543365881</v>
      </c>
      <c r="M296" s="40"/>
      <c r="N296" s="22"/>
      <c r="O296" s="22"/>
      <c r="P296" s="22">
        <f>VLOOKUP($C296,PO!$B$2:$CJ$295,65,FALSE)</f>
        <v>116.875</v>
      </c>
      <c r="Q296" s="22">
        <f>VLOOKUP($C296,PO!$B$2:$CJ$295,26,FALSE)</f>
        <v>677</v>
      </c>
      <c r="R296" s="23"/>
    </row>
    <row r="297" spans="1:18" hidden="1" x14ac:dyDescent="0.2">
      <c r="A297" s="17">
        <v>287</v>
      </c>
      <c r="B297" s="27" t="str">
        <f t="shared" si="6"/>
        <v>*</v>
      </c>
      <c r="C297" t="str">
        <f>VLOOKUP(A297,PO!$IJ$3:$IL$295,3,FALSE)</f>
        <v>Vöyri</v>
      </c>
      <c r="D297" s="32">
        <f>VLOOKUP($C297,PO!$B$2:$CJ$295,9,FALSE)</f>
        <v>44.900001525878906</v>
      </c>
      <c r="E297" s="32">
        <f>VLOOKUP($C297,PO!$B$2:$CJ$295,16,FALSE)</f>
        <v>51</v>
      </c>
      <c r="F297" s="35">
        <f>VLOOKUP($C297,PO!$B$2:$CJ$295,66,FALSE)</f>
        <v>2.127907431125641</v>
      </c>
      <c r="G297" s="31">
        <f>VLOOKUP($C297,PO!$B$2:$CJ$295,67,FALSE)</f>
        <v>21863.564453125</v>
      </c>
      <c r="H297" s="35">
        <f>VLOOKUP($C297,PO!$B$2:$CJ$295,71,FALSE)</f>
        <v>81.411544799804688</v>
      </c>
      <c r="I297" s="50">
        <f>_xlfn.XLOOKUP($C297,PO!$B$3:$B$295,PO!CH$3:CH$295)</f>
        <v>2.4115755558013916</v>
      </c>
      <c r="J297" s="22">
        <f>VLOOKUP($C297,PO!$B$2:$CJ$295,87,FALSE)</f>
        <v>698</v>
      </c>
      <c r="K297" s="72">
        <f>1-VLOOKUP(C297,PO!$B$3:$II$295,242,FALSE)/SUM($D$5:$J$5)</f>
        <v>-11.651593790842293</v>
      </c>
      <c r="L297" s="22">
        <f>VLOOKUP($C297,PO!$B$2:$CJ$295,48,FALSE)</f>
        <v>11136.363636363636</v>
      </c>
      <c r="M297" s="40"/>
      <c r="N297" s="22"/>
      <c r="O297" s="22"/>
      <c r="P297" s="22">
        <f>VLOOKUP($C297,PO!$B$2:$CJ$295,65,FALSE)</f>
        <v>62.909091949462891</v>
      </c>
      <c r="Q297" s="22">
        <f>VLOOKUP($C297,PO!$B$2:$CJ$295,26,FALSE)</f>
        <v>814</v>
      </c>
      <c r="R297" s="23"/>
    </row>
    <row r="298" spans="1:18" hidden="1" x14ac:dyDescent="0.2">
      <c r="A298" s="17">
        <v>288</v>
      </c>
      <c r="B298" s="27" t="str">
        <f t="shared" si="6"/>
        <v>*</v>
      </c>
      <c r="C298" t="str">
        <f>VLOOKUP(A298,PO!$IJ$3:$IL$295,3,FALSE)</f>
        <v>Maalahti</v>
      </c>
      <c r="D298" s="32">
        <f>VLOOKUP($C298,PO!$B$2:$CJ$295,9,FALSE)</f>
        <v>46.5</v>
      </c>
      <c r="E298" s="32">
        <f>VLOOKUP($C298,PO!$B$2:$CJ$295,16,FALSE)</f>
        <v>71.8</v>
      </c>
      <c r="F298" s="35">
        <f>VLOOKUP($C298,PO!$B$2:$CJ$295,66,FALSE)</f>
        <v>8.7986946105957035E-3</v>
      </c>
      <c r="G298" s="31">
        <f>VLOOKUP($C298,PO!$B$2:$CJ$295,67,FALSE)</f>
        <v>22766.470703125</v>
      </c>
      <c r="H298" s="35">
        <f>VLOOKUP($C298,PO!$B$2:$CJ$295,71,FALSE)</f>
        <v>85.132423400878906</v>
      </c>
      <c r="I298" s="50">
        <f>_xlfn.XLOOKUP($C298,PO!$B$3:$B$295,PO!CH$3:CH$295)</f>
        <v>1.523809552192688</v>
      </c>
      <c r="J298" s="22">
        <f>VLOOKUP($C298,PO!$B$2:$CJ$295,87,FALSE)</f>
        <v>551</v>
      </c>
      <c r="K298" s="72">
        <f>1-VLOOKUP(C298,PO!$B$3:$II$295,242,FALSE)/SUM($D$5:$J$5)</f>
        <v>-12.030683951053661</v>
      </c>
      <c r="L298" s="22">
        <f>VLOOKUP($C298,PO!$B$2:$CJ$295,48,FALSE)</f>
        <v>12047.957371225577</v>
      </c>
      <c r="M298" s="40"/>
      <c r="N298" s="22"/>
      <c r="O298" s="22"/>
      <c r="P298" s="22">
        <f>VLOOKUP($C298,PO!$B$2:$CJ$295,65,FALSE)</f>
        <v>92.5</v>
      </c>
      <c r="Q298" s="22">
        <f>VLOOKUP($C298,PO!$B$2:$CJ$295,26,FALSE)</f>
        <v>692</v>
      </c>
      <c r="R298" s="23"/>
    </row>
    <row r="299" spans="1:18" hidden="1" x14ac:dyDescent="0.2">
      <c r="A299" s="17">
        <v>289</v>
      </c>
      <c r="B299" s="27" t="str">
        <f t="shared" si="6"/>
        <v>*</v>
      </c>
      <c r="C299" t="str">
        <f>VLOOKUP(A299,PO!$IJ$3:$IL$295,3,FALSE)</f>
        <v>Uusikaarlepyy</v>
      </c>
      <c r="D299" s="32">
        <f>VLOOKUP($C299,PO!$B$2:$CJ$295,9,FALSE)</f>
        <v>43.700000762939453</v>
      </c>
      <c r="E299" s="32">
        <f>VLOOKUP($C299,PO!$B$2:$CJ$295,16,FALSE)</f>
        <v>60.900000000000006</v>
      </c>
      <c r="F299" s="35">
        <f>VLOOKUP($C299,PO!$B$2:$CJ$295,66,FALSE)</f>
        <v>2.6035639643669128</v>
      </c>
      <c r="G299" s="31">
        <f>VLOOKUP($C299,PO!$B$2:$CJ$295,67,FALSE)</f>
        <v>21195.26953125</v>
      </c>
      <c r="H299" s="35">
        <f>VLOOKUP($C299,PO!$B$2:$CJ$295,71,FALSE)</f>
        <v>85.878883361816406</v>
      </c>
      <c r="I299" s="50">
        <f>_xlfn.XLOOKUP($C299,PO!$B$3:$B$295,PO!CH$3:CH$295)</f>
        <v>1.3681591749191284</v>
      </c>
      <c r="J299" s="22">
        <f>VLOOKUP($C299,PO!$B$2:$CJ$295,87,FALSE)</f>
        <v>854</v>
      </c>
      <c r="K299" s="72">
        <f>1-VLOOKUP(C299,PO!$B$3:$II$295,242,FALSE)/SUM($D$5:$J$5)</f>
        <v>-12.310513529210647</v>
      </c>
      <c r="L299" s="22">
        <f>VLOOKUP($C299,PO!$B$2:$CJ$295,48,FALSE)</f>
        <v>10387.92218350755</v>
      </c>
      <c r="M299" s="40"/>
      <c r="N299" s="22"/>
      <c r="O299" s="22"/>
      <c r="P299" s="22">
        <f>VLOOKUP($C299,PO!$B$2:$CJ$295,65,FALSE)</f>
        <v>131.71427917480469</v>
      </c>
      <c r="Q299" s="22">
        <f>VLOOKUP($C299,PO!$B$2:$CJ$295,26,FALSE)</f>
        <v>499</v>
      </c>
      <c r="R299" s="23"/>
    </row>
    <row r="300" spans="1:18" hidden="1" x14ac:dyDescent="0.2">
      <c r="A300" s="17">
        <v>290</v>
      </c>
      <c r="B300" s="27" t="str">
        <f t="shared" si="6"/>
        <v>*</v>
      </c>
      <c r="C300" t="str">
        <f>VLOOKUP(A300,PO!$IJ$3:$IL$295,3,FALSE)</f>
        <v>Korsnäs</v>
      </c>
      <c r="D300" s="32">
        <f>VLOOKUP($C300,PO!$B$2:$CJ$295,9,FALSE)</f>
        <v>46.799999237060547</v>
      </c>
      <c r="E300" s="32">
        <f>VLOOKUP($C300,PO!$B$2:$CJ$295,16,FALSE)</f>
        <v>67.7</v>
      </c>
      <c r="F300" s="35">
        <f>VLOOKUP($C300,PO!$B$2:$CJ$295,66,FALSE)</f>
        <v>3.7200814127922057</v>
      </c>
      <c r="G300" s="31">
        <f>VLOOKUP($C300,PO!$B$2:$CJ$295,67,FALSE)</f>
        <v>20704.62890625</v>
      </c>
      <c r="H300" s="35">
        <f>VLOOKUP($C300,PO!$B$2:$CJ$295,71,FALSE)</f>
        <v>85.748672485351563</v>
      </c>
      <c r="I300" s="50">
        <f>_xlfn.XLOOKUP($C300,PO!$B$3:$B$295,PO!CH$3:CH$295)</f>
        <v>6.2992124557495117</v>
      </c>
      <c r="J300" s="22">
        <f>VLOOKUP($C300,PO!$B$2:$CJ$295,87,FALSE)</f>
        <v>137</v>
      </c>
      <c r="K300" s="72">
        <f>1-VLOOKUP(C300,PO!$B$3:$II$295,242,FALSE)/SUM($D$5:$J$5)</f>
        <v>-12.534847914003183</v>
      </c>
      <c r="L300" s="22">
        <f>VLOOKUP($C300,PO!$B$2:$CJ$295,48,FALSE)</f>
        <v>12819.188191881918</v>
      </c>
      <c r="M300" s="40"/>
      <c r="N300" s="22"/>
      <c r="O300" s="22"/>
      <c r="P300" s="22">
        <f>VLOOKUP($C300,PO!$B$2:$CJ$295,65,FALSE)</f>
        <v>49.666667938232422</v>
      </c>
      <c r="Q300" s="22">
        <f>VLOOKUP($C300,PO!$B$2:$CJ$295,26,FALSE)</f>
        <v>1286</v>
      </c>
      <c r="R300" s="23"/>
    </row>
    <row r="301" spans="1:18" hidden="1" x14ac:dyDescent="0.2">
      <c r="A301" s="17">
        <v>291</v>
      </c>
      <c r="B301" s="27" t="str">
        <f t="shared" si="6"/>
        <v>*</v>
      </c>
      <c r="C301" t="str">
        <f>VLOOKUP(A301,PO!$IJ$3:$IL$295,3,FALSE)</f>
        <v>Pedersören kunta</v>
      </c>
      <c r="D301" s="32">
        <f>VLOOKUP($C301,PO!$B$2:$CJ$295,9,FALSE)</f>
        <v>38.299999237060547</v>
      </c>
      <c r="E301" s="32">
        <f>VLOOKUP($C301,PO!$B$2:$CJ$295,16,FALSE)</f>
        <v>73.8</v>
      </c>
      <c r="F301" s="35">
        <f>VLOOKUP($C301,PO!$B$2:$CJ$295,66,FALSE)</f>
        <v>1.3532287299633026</v>
      </c>
      <c r="G301" s="31">
        <f>VLOOKUP($C301,PO!$B$2:$CJ$295,67,FALSE)</f>
        <v>20567.404296875</v>
      </c>
      <c r="H301" s="35">
        <f>VLOOKUP($C301,PO!$B$2:$CJ$295,71,FALSE)</f>
        <v>88.7916259765625</v>
      </c>
      <c r="I301" s="50">
        <f>_xlfn.XLOOKUP($C301,PO!$B$3:$B$295,PO!CH$3:CH$295)</f>
        <v>1.1560693979263306</v>
      </c>
      <c r="J301" s="22">
        <f>VLOOKUP($C301,PO!$B$2:$CJ$295,87,FALSE)</f>
        <v>1635</v>
      </c>
      <c r="K301" s="72">
        <f>1-VLOOKUP(C301,PO!$B$3:$II$295,242,FALSE)/SUM($D$5:$J$5)</f>
        <v>-12.773970538037242</v>
      </c>
      <c r="L301" s="22">
        <f>VLOOKUP($C301,PO!$B$2:$CJ$295,48,FALSE)</f>
        <v>9521.3780375269143</v>
      </c>
      <c r="M301" s="40"/>
      <c r="N301" s="22"/>
      <c r="O301" s="22"/>
      <c r="P301" s="22">
        <f>VLOOKUP($C301,PO!$B$2:$CJ$295,65,FALSE)</f>
        <v>117.57142639160156</v>
      </c>
      <c r="Q301" s="22">
        <f>VLOOKUP($C301,PO!$B$2:$CJ$295,26,FALSE)</f>
        <v>539</v>
      </c>
      <c r="R301" s="23"/>
    </row>
    <row r="302" spans="1:18" hidden="1" x14ac:dyDescent="0.2">
      <c r="A302" s="17">
        <v>292</v>
      </c>
      <c r="B302" s="27" t="str">
        <f t="shared" si="6"/>
        <v>*</v>
      </c>
      <c r="C302" t="str">
        <f>VLOOKUP(A302,PO!$IJ$3:$IL$295,3,FALSE)</f>
        <v>Luoto</v>
      </c>
      <c r="D302" s="32">
        <f>VLOOKUP($C302,PO!$B$2:$CJ$295,9,FALSE)</f>
        <v>34.200000762939453</v>
      </c>
      <c r="E302" s="32">
        <f>VLOOKUP($C302,PO!$B$2:$CJ$295,16,FALSE)</f>
        <v>88.7</v>
      </c>
      <c r="F302" s="35">
        <f>VLOOKUP($C302,PO!$B$2:$CJ$295,66,FALSE)</f>
        <v>2.5530484437942507</v>
      </c>
      <c r="G302" s="31">
        <f>VLOOKUP($C302,PO!$B$2:$CJ$295,67,FALSE)</f>
        <v>20101.85546875</v>
      </c>
      <c r="H302" s="35">
        <f>VLOOKUP($C302,PO!$B$2:$CJ$295,71,FALSE)</f>
        <v>91.840499877929688</v>
      </c>
      <c r="I302" s="50">
        <f>_xlfn.XLOOKUP($C302,PO!$B$3:$B$295,PO!CH$3:CH$295)</f>
        <v>0.47003525495529175</v>
      </c>
      <c r="J302" s="22">
        <f>VLOOKUP($C302,PO!$B$2:$CJ$295,87,FALSE)</f>
        <v>903</v>
      </c>
      <c r="K302" s="72">
        <f>1-VLOOKUP(C302,PO!$B$3:$II$295,242,FALSE)/SUM($D$5:$J$5)</f>
        <v>-13.542207817189231</v>
      </c>
      <c r="L302" s="22">
        <f>VLOOKUP($C302,PO!$B$2:$CJ$295,48,FALSE)</f>
        <v>8880.9135399673742</v>
      </c>
      <c r="M302" s="40"/>
      <c r="N302" s="22"/>
      <c r="O302" s="22"/>
      <c r="P302" s="22">
        <f>VLOOKUP($C302,PO!$B$2:$CJ$295,65,FALSE)</f>
        <v>205.39999389648438</v>
      </c>
      <c r="Q302" s="22">
        <f>VLOOKUP($C302,PO!$B$2:$CJ$295,26,FALSE)</f>
        <v>469</v>
      </c>
      <c r="R302" s="23"/>
    </row>
    <row r="303" spans="1:18" x14ac:dyDescent="0.2">
      <c r="D303" s="32"/>
      <c r="E303" s="32"/>
      <c r="F303" s="35"/>
      <c r="G303" s="35"/>
      <c r="H303" s="35"/>
      <c r="I303" s="9"/>
      <c r="J303" s="9"/>
      <c r="K303" s="9"/>
      <c r="L303" s="40"/>
      <c r="M303" s="40"/>
      <c r="N303" s="22"/>
      <c r="O303" s="22"/>
      <c r="P303"/>
      <c r="Q303" s="22"/>
      <c r="R303" s="23"/>
    </row>
    <row r="304" spans="1:18" x14ac:dyDescent="0.2">
      <c r="C304" s="54"/>
      <c r="D304" s="32"/>
      <c r="E304" s="33"/>
      <c r="F304" s="35"/>
      <c r="G304" s="35"/>
      <c r="H304" s="35"/>
      <c r="I304" s="8"/>
      <c r="J304" s="8"/>
      <c r="K304" s="54" t="s">
        <v>799</v>
      </c>
      <c r="L304" s="40">
        <f>_xlfn.QUARTILE.INC(PO!$AW$3:$AW$295,1)</f>
        <v>9135.5795222196703</v>
      </c>
      <c r="M304" s="55">
        <f>_xlfn.QUARTILE.INC(PO!$AC$3:$AC$295,1)</f>
        <v>14.222222328186035</v>
      </c>
      <c r="N304" s="40">
        <f>_xlfn.QUARTILE.INC(PO!$Z$3:$Z$295,1)</f>
        <v>349</v>
      </c>
      <c r="O304" s="40">
        <f>_xlfn.QUARTILE.INC(PO!$AB$3:$AB$295,1)</f>
        <v>1339.5</v>
      </c>
      <c r="P304" s="22">
        <f>_xlfn.QUARTILE.INC(PO!$BN$3:$BN$295,1)</f>
        <v>123.5</v>
      </c>
      <c r="Q304" s="40">
        <f>_xlfn.QUARTILE.INC(PO!$AA$3:$AA$295,1)</f>
        <v>510.5</v>
      </c>
      <c r="R304" s="23"/>
    </row>
    <row r="305" spans="2:17" x14ac:dyDescent="0.2">
      <c r="C305" s="54"/>
      <c r="D305" s="32"/>
      <c r="K305" s="54" t="s">
        <v>797</v>
      </c>
      <c r="L305" s="40">
        <f>MEDIAN(PO!$AW$3:$AW$295)</f>
        <v>9951.66163141994</v>
      </c>
      <c r="M305" s="55">
        <f>MEDIAN(PO!$AC$3:$AC$295)</f>
        <v>16</v>
      </c>
      <c r="N305" s="40">
        <f>MEDIAN(PO!$Z$3:$Z$295)</f>
        <v>643</v>
      </c>
      <c r="O305" s="40">
        <f>MEDIAN(PO!$AB$3:$AB$295)</f>
        <v>1722</v>
      </c>
      <c r="P305" s="22">
        <f>MEDIAN(PO!$BN$3:$BN$295)</f>
        <v>170.80000305175781</v>
      </c>
      <c r="Q305" s="40">
        <f>MEDIAN(PO!$AA$3:$AA$295)</f>
        <v>614</v>
      </c>
    </row>
    <row r="306" spans="2:17" x14ac:dyDescent="0.2">
      <c r="B306" s="8"/>
      <c r="C306" s="54"/>
      <c r="D306" s="32"/>
      <c r="E306" s="33"/>
      <c r="F306" s="35"/>
      <c r="G306" s="35"/>
      <c r="H306" s="35"/>
      <c r="I306" s="8"/>
      <c r="J306" s="8"/>
      <c r="K306" s="54" t="s">
        <v>800</v>
      </c>
      <c r="L306" s="40">
        <f>_xlfn.QUARTILE.INC(PO!$AW$3:$AW$295,3)</f>
        <v>11485.229382890209</v>
      </c>
      <c r="M306" s="55">
        <f>_xlfn.QUARTILE.INC(PO!$AC$3:$AC$295,3)</f>
        <v>17.441860198974609</v>
      </c>
      <c r="N306" s="40">
        <f>_xlfn.QUARTILE.INC(PO!$Z$3:$Z$295,3)</f>
        <v>983</v>
      </c>
      <c r="O306" s="40">
        <f>_xlfn.QUARTILE.INC(PO!$AB$3:$AB$295,3)</f>
        <v>2285.5</v>
      </c>
      <c r="P306" s="22">
        <f>_xlfn.QUARTILE.INC(PO!$BN$3:$BN$295,3)</f>
        <v>243.88888549804688</v>
      </c>
      <c r="Q306" s="40">
        <f>_xlfn.QUARTILE.INC(PO!$AA$3:$AA$295,3)</f>
        <v>711</v>
      </c>
    </row>
    <row r="307" spans="2:17" x14ac:dyDescent="0.2">
      <c r="B307" s="8"/>
      <c r="C307" s="63"/>
      <c r="D307" s="33"/>
      <c r="E307" s="33"/>
      <c r="F307" s="35"/>
      <c r="G307" s="35"/>
      <c r="H307" s="35"/>
      <c r="I307" s="8"/>
      <c r="J307" s="8"/>
      <c r="K307" s="56" t="s">
        <v>798</v>
      </c>
      <c r="N307" s="22"/>
      <c r="O307" s="22"/>
      <c r="P307" s="22"/>
    </row>
    <row r="308" spans="2:17" x14ac:dyDescent="0.2">
      <c r="B308" s="8"/>
      <c r="D308" s="33"/>
      <c r="E308" s="33"/>
      <c r="F308" s="35"/>
      <c r="G308" s="35"/>
      <c r="H308" s="35"/>
      <c r="I308" s="8"/>
      <c r="J308" s="8"/>
      <c r="M308" s="40"/>
      <c r="N308" s="22"/>
      <c r="O308" s="22"/>
      <c r="P308" s="22"/>
    </row>
    <row r="309" spans="2:17" x14ac:dyDescent="0.2">
      <c r="B309" s="8"/>
      <c r="D309" s="33"/>
      <c r="E309" s="33"/>
      <c r="F309" s="35"/>
      <c r="G309" s="35"/>
      <c r="H309" s="35"/>
      <c r="I309" s="8"/>
      <c r="J309" s="8"/>
      <c r="K309" s="8"/>
      <c r="L309" s="40"/>
      <c r="M309" s="40"/>
      <c r="N309" s="22"/>
      <c r="O309" s="22"/>
      <c r="P309" s="22"/>
    </row>
    <row r="310" spans="2:17" x14ac:dyDescent="0.2">
      <c r="B310" s="8"/>
      <c r="D310" s="33"/>
      <c r="E310" s="33"/>
      <c r="F310" s="35"/>
      <c r="G310" s="35"/>
      <c r="H310" s="35"/>
      <c r="I310" s="8"/>
      <c r="J310" s="8"/>
      <c r="K310" s="8"/>
      <c r="L310" s="40"/>
      <c r="N310" s="22"/>
      <c r="O310" s="22"/>
      <c r="P310" s="22"/>
    </row>
    <row r="311" spans="2:17" x14ac:dyDescent="0.2">
      <c r="B311" s="8"/>
      <c r="D311" s="33"/>
      <c r="E311" s="33"/>
      <c r="F311" s="35"/>
      <c r="G311" s="35"/>
      <c r="H311" s="35"/>
      <c r="I311" s="8"/>
      <c r="J311" s="8"/>
      <c r="K311" s="8"/>
      <c r="L311" s="40"/>
      <c r="M311" s="40"/>
      <c r="N311" s="22"/>
      <c r="O311" s="22"/>
      <c r="P311" s="22"/>
    </row>
    <row r="312" spans="2:17" x14ac:dyDescent="0.2">
      <c r="B312" s="8"/>
      <c r="D312" s="33"/>
      <c r="E312" s="33"/>
      <c r="F312" s="35"/>
      <c r="G312" s="35"/>
      <c r="H312" s="35"/>
      <c r="I312" s="8"/>
      <c r="J312" s="8"/>
      <c r="K312" s="8"/>
      <c r="L312" s="40"/>
      <c r="M312" s="40"/>
      <c r="N312" s="22"/>
      <c r="O312" s="22"/>
      <c r="P312" s="22"/>
    </row>
    <row r="313" spans="2:17" x14ac:dyDescent="0.2">
      <c r="B313" s="8"/>
      <c r="D313" s="33"/>
      <c r="E313" s="33"/>
      <c r="F313" s="35"/>
      <c r="G313" s="35"/>
      <c r="H313" s="35"/>
      <c r="I313" s="8"/>
      <c r="J313" s="8"/>
      <c r="K313" s="8"/>
      <c r="L313" s="40"/>
      <c r="M313" s="40"/>
      <c r="N313" s="22"/>
      <c r="O313" s="22"/>
      <c r="P313" s="22"/>
    </row>
    <row r="314" spans="2:17" x14ac:dyDescent="0.2">
      <c r="B314" s="8"/>
      <c r="D314" s="33"/>
      <c r="E314" s="33"/>
      <c r="F314" s="35"/>
      <c r="G314" s="35"/>
      <c r="H314" s="35"/>
      <c r="I314" s="8"/>
      <c r="J314" s="8"/>
      <c r="K314" s="8"/>
      <c r="L314" s="40"/>
      <c r="M314" s="40"/>
      <c r="N314" s="22"/>
      <c r="O314" s="22"/>
      <c r="P314" s="22"/>
    </row>
    <row r="315" spans="2:17" x14ac:dyDescent="0.2">
      <c r="B315" s="8"/>
      <c r="D315" s="33"/>
      <c r="E315" s="33"/>
      <c r="F315" s="35"/>
      <c r="G315" s="35"/>
      <c r="H315" s="35"/>
      <c r="I315" s="8"/>
      <c r="J315" s="8"/>
      <c r="K315" s="8"/>
      <c r="L315" s="40"/>
      <c r="M315" s="40"/>
      <c r="N315" s="22"/>
      <c r="O315" s="22"/>
      <c r="P315" s="22"/>
    </row>
    <row r="316" spans="2:17" x14ac:dyDescent="0.2">
      <c r="B316" s="8"/>
      <c r="D316" s="33"/>
      <c r="E316" s="33"/>
      <c r="F316" s="35"/>
      <c r="G316" s="35"/>
      <c r="H316" s="35"/>
      <c r="I316" s="8"/>
      <c r="J316" s="8"/>
      <c r="K316" s="8"/>
      <c r="L316" s="40"/>
      <c r="M316" s="40"/>
      <c r="N316" s="22"/>
      <c r="O316" s="22"/>
      <c r="P316" s="22"/>
    </row>
    <row r="317" spans="2:17" x14ac:dyDescent="0.2">
      <c r="B317" s="8"/>
      <c r="D317" s="33"/>
      <c r="E317" s="33"/>
      <c r="F317" s="35"/>
      <c r="G317" s="35"/>
      <c r="H317" s="35"/>
      <c r="I317" s="8"/>
      <c r="J317" s="8"/>
      <c r="K317" s="8"/>
      <c r="L317" s="22"/>
      <c r="M317" s="22"/>
      <c r="N317" s="22"/>
      <c r="O317" s="22"/>
      <c r="P317" s="22"/>
    </row>
    <row r="318" spans="2:17" x14ac:dyDescent="0.2">
      <c r="B318" s="8"/>
      <c r="D318" s="33"/>
      <c r="E318" s="33"/>
      <c r="F318" s="35"/>
      <c r="G318" s="35"/>
      <c r="H318" s="35"/>
      <c r="I318" s="8"/>
      <c r="J318" s="8"/>
      <c r="K318" s="8"/>
      <c r="L318" s="22"/>
      <c r="M318" s="22"/>
      <c r="N318" s="22"/>
      <c r="O318" s="22"/>
      <c r="P318" s="22"/>
    </row>
    <row r="319" spans="2:17" x14ac:dyDescent="0.2">
      <c r="B319" s="8"/>
      <c r="D319" s="33"/>
      <c r="E319" s="33"/>
      <c r="F319" s="35"/>
      <c r="G319" s="35"/>
      <c r="H319" s="35"/>
      <c r="I319" s="8"/>
      <c r="J319" s="8"/>
      <c r="K319" s="8"/>
      <c r="L319" s="22"/>
      <c r="M319" s="22"/>
      <c r="N319" s="22"/>
      <c r="O319" s="22"/>
      <c r="P319" s="22"/>
    </row>
    <row r="320" spans="2:17" x14ac:dyDescent="0.2">
      <c r="B320" s="8"/>
      <c r="D320" s="33"/>
      <c r="E320" s="33"/>
      <c r="F320" s="35"/>
      <c r="G320" s="35"/>
      <c r="H320" s="35"/>
      <c r="I320" s="8"/>
      <c r="J320" s="8"/>
      <c r="K320" s="8"/>
      <c r="L320" s="22"/>
      <c r="M320" s="22"/>
      <c r="N320" s="22"/>
      <c r="O320" s="22"/>
      <c r="P320" s="22"/>
    </row>
    <row r="321" spans="2:16" x14ac:dyDescent="0.2">
      <c r="B321" s="8"/>
      <c r="D321" s="33"/>
      <c r="E321" s="33"/>
      <c r="F321" s="35"/>
      <c r="G321" s="35"/>
      <c r="H321" s="35"/>
      <c r="I321" s="8"/>
      <c r="J321" s="8"/>
      <c r="K321" s="8"/>
      <c r="L321" s="22"/>
      <c r="M321" s="22"/>
      <c r="N321" s="22"/>
      <c r="O321" s="22"/>
      <c r="P321" s="22"/>
    </row>
    <row r="322" spans="2:16" x14ac:dyDescent="0.2">
      <c r="B322" s="8"/>
      <c r="D322" s="33"/>
      <c r="E322" s="33"/>
      <c r="F322" s="35"/>
      <c r="G322" s="35"/>
      <c r="H322" s="35"/>
      <c r="I322" s="8"/>
      <c r="J322" s="8"/>
      <c r="K322" s="8"/>
      <c r="L322" s="22"/>
      <c r="M322" s="22"/>
      <c r="N322" s="22"/>
      <c r="O322" s="22"/>
      <c r="P322" s="22"/>
    </row>
    <row r="323" spans="2:16" x14ac:dyDescent="0.2">
      <c r="B323" s="8"/>
      <c r="D323" s="33"/>
      <c r="E323" s="33"/>
      <c r="F323" s="35"/>
      <c r="G323" s="35"/>
      <c r="H323" s="35"/>
      <c r="I323" s="8"/>
      <c r="J323" s="8"/>
      <c r="K323" s="8"/>
      <c r="L323" s="22"/>
      <c r="M323" s="22"/>
      <c r="N323" s="22"/>
      <c r="O323" s="22"/>
      <c r="P323" s="22"/>
    </row>
    <row r="324" spans="2:16" x14ac:dyDescent="0.2">
      <c r="B324" s="8"/>
      <c r="D324" s="33"/>
      <c r="E324" s="33"/>
      <c r="F324" s="35"/>
      <c r="G324" s="35"/>
      <c r="H324" s="35"/>
      <c r="I324" s="8"/>
      <c r="J324" s="8"/>
      <c r="K324" s="8"/>
      <c r="L324" s="22"/>
      <c r="M324" s="22"/>
      <c r="N324" s="22"/>
      <c r="O324" s="22"/>
      <c r="P324" s="22"/>
    </row>
    <row r="325" spans="2:16" x14ac:dyDescent="0.2">
      <c r="B325" s="8"/>
      <c r="D325" s="33"/>
      <c r="E325" s="33"/>
      <c r="F325" s="35"/>
      <c r="G325" s="35"/>
      <c r="H325" s="35"/>
      <c r="I325" s="8"/>
      <c r="J325" s="8"/>
      <c r="K325" s="8"/>
      <c r="L325" s="22"/>
      <c r="M325" s="22"/>
      <c r="N325" s="22"/>
      <c r="O325" s="22"/>
      <c r="P325" s="22"/>
    </row>
    <row r="326" spans="2:16" x14ac:dyDescent="0.2">
      <c r="B326" s="8"/>
      <c r="D326" s="33"/>
      <c r="E326" s="33"/>
      <c r="F326" s="35"/>
      <c r="G326" s="35"/>
      <c r="H326" s="35"/>
      <c r="I326" s="8"/>
      <c r="J326" s="8"/>
      <c r="K326" s="8"/>
      <c r="L326" s="22"/>
      <c r="M326" s="22"/>
      <c r="N326" s="22"/>
      <c r="O326" s="22"/>
      <c r="P326" s="22"/>
    </row>
    <row r="327" spans="2:16" x14ac:dyDescent="0.2">
      <c r="B327" s="8"/>
      <c r="D327" s="33"/>
      <c r="E327" s="33"/>
      <c r="F327" s="35"/>
      <c r="G327" s="35"/>
      <c r="H327" s="35"/>
      <c r="I327" s="8"/>
      <c r="J327" s="8"/>
      <c r="K327" s="8"/>
      <c r="L327" s="22"/>
      <c r="M327" s="22"/>
      <c r="N327" s="22"/>
      <c r="O327" s="22"/>
      <c r="P327" s="22"/>
    </row>
    <row r="328" spans="2:16" x14ac:dyDescent="0.2">
      <c r="B328" s="8"/>
      <c r="D328" s="33"/>
      <c r="E328" s="33"/>
      <c r="F328" s="35"/>
      <c r="G328" s="35"/>
      <c r="H328" s="35"/>
      <c r="I328" s="8"/>
      <c r="J328" s="8"/>
      <c r="K328" s="8"/>
      <c r="L328" s="22"/>
      <c r="M328" s="22"/>
      <c r="N328" s="22"/>
      <c r="O328" s="22"/>
      <c r="P328" s="22"/>
    </row>
    <row r="329" spans="2:16" x14ac:dyDescent="0.2">
      <c r="B329" s="8"/>
      <c r="D329" s="33"/>
      <c r="E329" s="33"/>
      <c r="F329" s="35"/>
      <c r="G329" s="35"/>
      <c r="H329" s="35"/>
      <c r="I329" s="8"/>
      <c r="J329" s="8"/>
      <c r="K329" s="8"/>
      <c r="L329" s="22"/>
      <c r="M329" s="22"/>
      <c r="N329" s="22"/>
      <c r="O329" s="22"/>
      <c r="P329" s="22"/>
    </row>
    <row r="330" spans="2:16" x14ac:dyDescent="0.2">
      <c r="B330" s="8"/>
      <c r="D330" s="33"/>
      <c r="E330" s="33"/>
      <c r="F330" s="35"/>
      <c r="G330" s="35"/>
      <c r="H330" s="35"/>
      <c r="I330" s="8"/>
      <c r="J330" s="8"/>
      <c r="K330" s="8"/>
      <c r="L330" s="22"/>
      <c r="M330" s="22"/>
      <c r="N330" s="22"/>
      <c r="O330" s="22"/>
      <c r="P330" s="22"/>
    </row>
    <row r="331" spans="2:16" x14ac:dyDescent="0.2">
      <c r="B331" s="8"/>
      <c r="D331" s="33"/>
      <c r="E331" s="33"/>
      <c r="F331" s="35"/>
      <c r="G331" s="35"/>
      <c r="H331" s="35"/>
      <c r="I331" s="8"/>
      <c r="J331" s="8"/>
      <c r="K331" s="8"/>
      <c r="L331" s="22"/>
      <c r="M331" s="22"/>
      <c r="N331" s="22"/>
      <c r="O331" s="22"/>
      <c r="P331" s="22"/>
    </row>
    <row r="332" spans="2:16" x14ac:dyDescent="0.2">
      <c r="B332" s="8"/>
      <c r="D332" s="33"/>
      <c r="E332" s="33"/>
      <c r="F332" s="35"/>
      <c r="G332" s="35"/>
      <c r="H332" s="35"/>
      <c r="I332" s="8"/>
      <c r="J332" s="8"/>
      <c r="K332" s="8"/>
      <c r="L332" s="22"/>
      <c r="M332" s="22"/>
      <c r="N332" s="22"/>
      <c r="O332" s="22"/>
      <c r="P332" s="22"/>
    </row>
    <row r="333" spans="2:16" x14ac:dyDescent="0.2">
      <c r="B333" s="8"/>
      <c r="D333" s="33"/>
      <c r="E333" s="33"/>
      <c r="F333" s="35"/>
      <c r="G333" s="35"/>
      <c r="H333" s="35"/>
      <c r="I333" s="8"/>
      <c r="J333" s="8"/>
      <c r="K333" s="8"/>
      <c r="L333" s="22"/>
      <c r="M333" s="22"/>
      <c r="N333" s="22"/>
      <c r="O333" s="22"/>
      <c r="P333" s="22"/>
    </row>
    <row r="334" spans="2:16" x14ac:dyDescent="0.2">
      <c r="B334" s="8"/>
      <c r="D334" s="33"/>
      <c r="E334" s="33"/>
      <c r="F334" s="35"/>
      <c r="G334" s="35"/>
      <c r="H334" s="35"/>
      <c r="I334" s="8"/>
      <c r="J334" s="8"/>
      <c r="K334" s="8"/>
      <c r="L334" s="22"/>
      <c r="M334" s="22"/>
      <c r="N334" s="22"/>
      <c r="O334" s="22"/>
      <c r="P334" s="22"/>
    </row>
    <row r="335" spans="2:16" x14ac:dyDescent="0.2">
      <c r="B335" s="8"/>
      <c r="D335" s="33"/>
      <c r="E335" s="33"/>
      <c r="F335" s="35"/>
      <c r="G335" s="35"/>
      <c r="H335" s="35"/>
      <c r="I335" s="8"/>
      <c r="J335" s="8"/>
      <c r="K335" s="8"/>
      <c r="L335" s="22"/>
      <c r="M335" s="22"/>
      <c r="N335" s="22"/>
      <c r="O335" s="22"/>
      <c r="P335" s="22"/>
    </row>
    <row r="336" spans="2:16" x14ac:dyDescent="0.2">
      <c r="B336" s="8"/>
      <c r="D336" s="33"/>
      <c r="E336" s="33"/>
      <c r="F336" s="35"/>
      <c r="G336" s="35"/>
      <c r="H336" s="35"/>
      <c r="I336" s="8"/>
      <c r="J336" s="8"/>
      <c r="K336" s="8"/>
      <c r="L336" s="22"/>
      <c r="M336" s="22"/>
      <c r="N336" s="22"/>
      <c r="O336" s="22"/>
      <c r="P336" s="22"/>
    </row>
    <row r="337" spans="2:16" x14ac:dyDescent="0.2">
      <c r="B337" s="8"/>
      <c r="D337" s="33"/>
      <c r="E337" s="33"/>
      <c r="F337" s="35"/>
      <c r="G337" s="35"/>
      <c r="H337" s="35"/>
      <c r="I337" s="8"/>
      <c r="J337" s="8"/>
      <c r="K337" s="8"/>
      <c r="L337" s="22"/>
      <c r="M337" s="22"/>
      <c r="N337" s="22"/>
      <c r="O337" s="22"/>
      <c r="P337" s="22"/>
    </row>
    <row r="338" spans="2:16" x14ac:dyDescent="0.2">
      <c r="B338" s="8"/>
      <c r="D338" s="33"/>
      <c r="E338" s="33"/>
      <c r="F338" s="35"/>
      <c r="G338" s="35"/>
      <c r="H338" s="35"/>
      <c r="I338" s="8"/>
      <c r="J338" s="8"/>
      <c r="K338" s="8"/>
      <c r="L338" s="22"/>
      <c r="M338" s="22"/>
      <c r="N338" s="22"/>
      <c r="O338" s="22"/>
      <c r="P338" s="22"/>
    </row>
    <row r="339" spans="2:16" x14ac:dyDescent="0.2">
      <c r="B339" s="8"/>
      <c r="D339" s="33"/>
      <c r="E339" s="33"/>
      <c r="F339" s="35"/>
      <c r="G339" s="35"/>
      <c r="H339" s="35"/>
      <c r="I339" s="8"/>
      <c r="J339" s="8"/>
      <c r="K339" s="8"/>
      <c r="L339" s="22"/>
      <c r="M339" s="22"/>
      <c r="N339" s="22"/>
      <c r="O339" s="22"/>
      <c r="P339" s="22"/>
    </row>
    <row r="340" spans="2:16" x14ac:dyDescent="0.2">
      <c r="B340" s="8"/>
      <c r="D340" s="33"/>
      <c r="E340" s="33"/>
      <c r="F340" s="35"/>
      <c r="G340" s="35"/>
      <c r="H340" s="35"/>
      <c r="I340" s="8"/>
      <c r="J340" s="8"/>
      <c r="K340" s="8"/>
      <c r="L340" s="22"/>
      <c r="M340" s="22"/>
      <c r="N340" s="22"/>
      <c r="O340" s="22"/>
      <c r="P340" s="22"/>
    </row>
    <row r="341" spans="2:16" x14ac:dyDescent="0.2">
      <c r="B341" s="8"/>
      <c r="D341" s="33"/>
      <c r="E341" s="33"/>
      <c r="F341" s="35"/>
      <c r="G341" s="35"/>
      <c r="H341" s="35"/>
      <c r="I341" s="8"/>
      <c r="J341" s="8"/>
      <c r="K341" s="8"/>
      <c r="L341" s="22"/>
      <c r="M341" s="22"/>
      <c r="N341" s="22"/>
      <c r="O341" s="22"/>
      <c r="P341" s="22"/>
    </row>
    <row r="342" spans="2:16" x14ac:dyDescent="0.2">
      <c r="B342" s="8"/>
      <c r="D342" s="33"/>
      <c r="E342" s="33"/>
      <c r="F342" s="35"/>
      <c r="G342" s="35"/>
      <c r="H342" s="35"/>
      <c r="I342" s="8"/>
      <c r="J342" s="8"/>
      <c r="K342" s="8"/>
      <c r="L342" s="22"/>
      <c r="M342" s="22"/>
      <c r="N342" s="22"/>
      <c r="O342" s="22"/>
      <c r="P342" s="22"/>
    </row>
    <row r="343" spans="2:16" x14ac:dyDescent="0.2">
      <c r="B343" s="8"/>
      <c r="D343" s="33"/>
      <c r="E343" s="33"/>
      <c r="F343" s="35"/>
      <c r="G343" s="35"/>
      <c r="H343" s="35"/>
      <c r="I343" s="8"/>
      <c r="J343" s="8"/>
      <c r="K343" s="8"/>
      <c r="L343" s="22"/>
      <c r="M343" s="22"/>
      <c r="N343" s="22"/>
      <c r="O343" s="22"/>
      <c r="P343" s="22"/>
    </row>
    <row r="344" spans="2:16" x14ac:dyDescent="0.2">
      <c r="B344" s="8"/>
      <c r="D344" s="33"/>
      <c r="E344" s="33"/>
      <c r="F344" s="35"/>
      <c r="G344" s="35"/>
      <c r="H344" s="35"/>
      <c r="I344" s="8"/>
      <c r="J344" s="8"/>
      <c r="K344" s="8"/>
      <c r="L344" s="22"/>
      <c r="M344" s="22"/>
      <c r="N344" s="22"/>
      <c r="O344" s="22"/>
      <c r="P344" s="22"/>
    </row>
    <row r="345" spans="2:16" x14ac:dyDescent="0.2">
      <c r="B345" s="8"/>
      <c r="D345" s="33"/>
      <c r="E345" s="33"/>
      <c r="F345" s="35"/>
      <c r="G345" s="35"/>
      <c r="H345" s="35"/>
      <c r="I345" s="8"/>
      <c r="J345" s="8"/>
      <c r="K345" s="8"/>
      <c r="L345" s="22"/>
      <c r="M345" s="22"/>
      <c r="N345" s="22"/>
      <c r="O345" s="22"/>
      <c r="P345" s="22"/>
    </row>
    <row r="346" spans="2:16" x14ac:dyDescent="0.2">
      <c r="B346" s="8"/>
      <c r="D346" s="33"/>
      <c r="E346" s="33"/>
      <c r="F346" s="35"/>
      <c r="G346" s="35"/>
      <c r="H346" s="35"/>
      <c r="I346" s="8"/>
      <c r="J346" s="8"/>
      <c r="K346" s="8"/>
      <c r="L346" s="22"/>
      <c r="M346" s="22"/>
      <c r="N346" s="22"/>
      <c r="O346" s="22"/>
      <c r="P346" s="22"/>
    </row>
    <row r="347" spans="2:16" x14ac:dyDescent="0.2">
      <c r="B347" s="8"/>
      <c r="D347" s="33"/>
      <c r="E347" s="33"/>
      <c r="F347" s="35"/>
      <c r="G347" s="35"/>
      <c r="H347" s="35"/>
      <c r="I347" s="8"/>
      <c r="J347" s="8"/>
      <c r="K347" s="8"/>
      <c r="L347" s="22"/>
      <c r="M347" s="22"/>
      <c r="N347" s="22"/>
      <c r="O347" s="22"/>
      <c r="P347" s="22"/>
    </row>
    <row r="348" spans="2:16" x14ac:dyDescent="0.2">
      <c r="B348" s="8"/>
      <c r="D348" s="33"/>
      <c r="E348" s="33"/>
      <c r="F348" s="35"/>
      <c r="G348" s="35"/>
      <c r="H348" s="35"/>
      <c r="I348" s="8"/>
      <c r="J348" s="8"/>
      <c r="K348" s="8"/>
      <c r="L348" s="22"/>
      <c r="M348" s="22"/>
      <c r="N348" s="22"/>
      <c r="O348" s="22"/>
      <c r="P348" s="22"/>
    </row>
    <row r="349" spans="2:16" x14ac:dyDescent="0.2">
      <c r="B349" s="8"/>
      <c r="D349" s="33"/>
      <c r="E349" s="33"/>
      <c r="F349" s="35"/>
      <c r="G349" s="35"/>
      <c r="H349" s="35"/>
      <c r="I349" s="8"/>
      <c r="J349" s="8"/>
      <c r="K349" s="8"/>
      <c r="L349" s="22"/>
      <c r="M349" s="22"/>
      <c r="N349" s="22"/>
      <c r="O349" s="22"/>
      <c r="P349" s="22"/>
    </row>
    <row r="350" spans="2:16" x14ac:dyDescent="0.2">
      <c r="B350" s="8"/>
      <c r="D350" s="33"/>
      <c r="E350" s="33"/>
      <c r="F350" s="35"/>
      <c r="G350" s="35"/>
      <c r="H350" s="35"/>
      <c r="I350" s="8"/>
      <c r="J350" s="8"/>
      <c r="K350" s="8"/>
      <c r="L350" s="22"/>
      <c r="M350" s="22"/>
      <c r="N350" s="22"/>
      <c r="O350" s="22"/>
      <c r="P350" s="22"/>
    </row>
    <row r="351" spans="2:16" x14ac:dyDescent="0.2">
      <c r="B351" s="8"/>
      <c r="D351" s="33"/>
      <c r="E351" s="33"/>
      <c r="F351" s="35"/>
      <c r="G351" s="35"/>
      <c r="H351" s="35"/>
      <c r="I351" s="8"/>
      <c r="J351" s="8"/>
      <c r="K351" s="8"/>
      <c r="L351" s="22"/>
      <c r="M351" s="22"/>
      <c r="N351" s="22"/>
      <c r="O351" s="22"/>
      <c r="P351" s="22"/>
    </row>
    <row r="352" spans="2:16" x14ac:dyDescent="0.2">
      <c r="B352" s="8"/>
      <c r="D352" s="33"/>
      <c r="E352" s="33"/>
      <c r="F352" s="35"/>
      <c r="G352" s="35"/>
      <c r="H352" s="35"/>
      <c r="I352" s="8"/>
      <c r="J352" s="8"/>
      <c r="K352" s="8"/>
      <c r="L352" s="22"/>
      <c r="M352" s="22"/>
      <c r="N352" s="22"/>
      <c r="O352" s="22"/>
      <c r="P352" s="22"/>
    </row>
    <row r="353" spans="2:16" x14ac:dyDescent="0.2">
      <c r="B353" s="8"/>
      <c r="D353" s="33"/>
      <c r="E353" s="33"/>
      <c r="F353" s="35"/>
      <c r="G353" s="35"/>
      <c r="H353" s="35"/>
      <c r="I353" s="8"/>
      <c r="J353" s="8"/>
      <c r="K353" s="8"/>
      <c r="L353" s="22"/>
      <c r="M353" s="22"/>
      <c r="N353" s="22"/>
      <c r="O353" s="22"/>
      <c r="P353" s="22"/>
    </row>
    <row r="354" spans="2:16" x14ac:dyDescent="0.2">
      <c r="B354" s="8"/>
      <c r="D354" s="33"/>
      <c r="E354" s="33"/>
      <c r="F354" s="35"/>
      <c r="G354" s="35"/>
      <c r="H354" s="35"/>
      <c r="I354" s="8"/>
      <c r="J354" s="8"/>
      <c r="K354" s="8"/>
      <c r="L354" s="22"/>
      <c r="M354" s="22"/>
      <c r="N354" s="22"/>
      <c r="O354" s="22"/>
      <c r="P354" s="22"/>
    </row>
    <row r="355" spans="2:16" x14ac:dyDescent="0.2">
      <c r="B355" s="8"/>
      <c r="D355" s="33"/>
      <c r="E355" s="33"/>
      <c r="F355" s="35"/>
      <c r="G355" s="35"/>
      <c r="H355" s="35"/>
      <c r="I355" s="8"/>
      <c r="J355" s="8"/>
      <c r="K355" s="8"/>
      <c r="L355" s="22"/>
      <c r="M355" s="22"/>
      <c r="N355" s="22"/>
      <c r="O355" s="22"/>
      <c r="P355" s="22"/>
    </row>
    <row r="356" spans="2:16" x14ac:dyDescent="0.2">
      <c r="B356" s="8"/>
      <c r="D356" s="33"/>
      <c r="E356" s="33"/>
      <c r="F356" s="35"/>
      <c r="G356" s="35"/>
      <c r="H356" s="35"/>
      <c r="I356" s="8"/>
      <c r="J356" s="8"/>
      <c r="K356" s="8"/>
      <c r="L356" s="22"/>
      <c r="M356" s="22"/>
      <c r="N356" s="22"/>
      <c r="O356" s="22"/>
      <c r="P356" s="22"/>
    </row>
    <row r="357" spans="2:16" x14ac:dyDescent="0.2">
      <c r="B357" s="8"/>
      <c r="D357" s="33"/>
      <c r="E357" s="33"/>
      <c r="F357" s="35"/>
      <c r="G357" s="35"/>
      <c r="H357" s="35"/>
      <c r="I357" s="8"/>
      <c r="J357" s="8"/>
      <c r="K357" s="8"/>
      <c r="L357" s="22"/>
      <c r="M357" s="22"/>
      <c r="N357" s="22"/>
      <c r="O357" s="22"/>
      <c r="P357" s="22"/>
    </row>
    <row r="358" spans="2:16" x14ac:dyDescent="0.2">
      <c r="B358" s="8"/>
      <c r="D358" s="33"/>
      <c r="E358" s="33"/>
      <c r="F358" s="35"/>
      <c r="G358" s="35"/>
      <c r="H358" s="35"/>
      <c r="I358" s="8"/>
      <c r="J358" s="8"/>
      <c r="K358" s="8"/>
      <c r="L358" s="22"/>
      <c r="M358" s="22"/>
      <c r="N358" s="22"/>
      <c r="O358" s="22"/>
      <c r="P358" s="22"/>
    </row>
    <row r="359" spans="2:16" x14ac:dyDescent="0.2">
      <c r="B359" s="8"/>
      <c r="D359" s="33"/>
      <c r="E359" s="33"/>
      <c r="F359" s="35"/>
      <c r="G359" s="35"/>
      <c r="H359" s="35"/>
      <c r="I359" s="8"/>
      <c r="J359" s="8"/>
      <c r="K359" s="8"/>
      <c r="L359" s="22"/>
      <c r="M359" s="22"/>
      <c r="N359" s="22"/>
      <c r="O359" s="22"/>
      <c r="P359" s="22"/>
    </row>
    <row r="360" spans="2:16" x14ac:dyDescent="0.2">
      <c r="B360" s="8"/>
      <c r="D360" s="33"/>
      <c r="E360" s="33"/>
      <c r="F360" s="35"/>
      <c r="G360" s="35"/>
      <c r="H360" s="35"/>
      <c r="I360" s="8"/>
      <c r="J360" s="8"/>
      <c r="K360" s="8"/>
      <c r="L360" s="22"/>
      <c r="M360" s="22"/>
      <c r="N360" s="22"/>
      <c r="O360" s="22"/>
      <c r="P360" s="22"/>
    </row>
    <row r="361" spans="2:16" x14ac:dyDescent="0.2">
      <c r="B361" s="8"/>
      <c r="D361" s="33"/>
      <c r="E361" s="33"/>
      <c r="F361" s="35"/>
      <c r="G361" s="35"/>
      <c r="H361" s="35"/>
      <c r="I361" s="8"/>
      <c r="J361" s="8"/>
      <c r="K361" s="8"/>
      <c r="L361" s="22"/>
      <c r="M361" s="22"/>
      <c r="N361" s="22"/>
      <c r="O361" s="22"/>
      <c r="P361" s="22"/>
    </row>
    <row r="362" spans="2:16" x14ac:dyDescent="0.2">
      <c r="B362" s="8"/>
      <c r="D362" s="33"/>
      <c r="E362" s="33"/>
      <c r="F362" s="35"/>
      <c r="G362" s="35"/>
      <c r="H362" s="35"/>
      <c r="I362" s="8"/>
      <c r="J362" s="8"/>
      <c r="K362" s="8"/>
      <c r="L362" s="22"/>
      <c r="M362" s="22"/>
      <c r="N362" s="22"/>
      <c r="O362" s="22"/>
      <c r="P362" s="22"/>
    </row>
    <row r="363" spans="2:16" x14ac:dyDescent="0.2">
      <c r="B363" s="8"/>
      <c r="D363" s="33"/>
      <c r="E363" s="33"/>
      <c r="F363" s="35"/>
      <c r="G363" s="35"/>
      <c r="H363" s="35"/>
      <c r="I363" s="8"/>
      <c r="J363" s="8"/>
      <c r="K363" s="8"/>
      <c r="L363" s="22"/>
      <c r="M363" s="22"/>
      <c r="N363" s="22"/>
      <c r="O363" s="22"/>
      <c r="P363" s="22"/>
    </row>
    <row r="364" spans="2:16" x14ac:dyDescent="0.2">
      <c r="B364" s="8"/>
      <c r="D364" s="33"/>
      <c r="E364" s="33"/>
      <c r="F364" s="35"/>
      <c r="G364" s="35"/>
      <c r="H364" s="35"/>
      <c r="I364" s="8"/>
      <c r="J364" s="8"/>
      <c r="K364" s="8"/>
      <c r="L364" s="22"/>
      <c r="M364" s="22"/>
      <c r="N364" s="22"/>
      <c r="O364" s="22"/>
      <c r="P364" s="22"/>
    </row>
    <row r="365" spans="2:16" x14ac:dyDescent="0.2">
      <c r="B365" s="8"/>
      <c r="D365" s="33"/>
      <c r="E365" s="33"/>
      <c r="F365" s="35"/>
      <c r="G365" s="35"/>
      <c r="H365" s="35"/>
      <c r="I365" s="8"/>
      <c r="J365" s="8"/>
      <c r="K365" s="8"/>
      <c r="L365" s="22"/>
      <c r="M365" s="22"/>
      <c r="N365" s="22"/>
      <c r="O365" s="22"/>
      <c r="P365" s="22"/>
    </row>
    <row r="366" spans="2:16" x14ac:dyDescent="0.2">
      <c r="B366" s="8"/>
      <c r="D366" s="33"/>
      <c r="E366" s="33"/>
      <c r="F366" s="35"/>
      <c r="G366" s="35"/>
      <c r="H366" s="35"/>
      <c r="I366" s="8"/>
      <c r="J366" s="8"/>
      <c r="K366" s="8"/>
      <c r="L366" s="22"/>
      <c r="M366" s="22"/>
      <c r="N366" s="22"/>
      <c r="O366" s="22"/>
      <c r="P366" s="22"/>
    </row>
    <row r="367" spans="2:16" x14ac:dyDescent="0.2">
      <c r="B367" s="8"/>
      <c r="D367" s="33"/>
      <c r="E367" s="33"/>
      <c r="F367" s="35"/>
      <c r="G367" s="35"/>
      <c r="H367" s="35"/>
      <c r="I367" s="8"/>
      <c r="J367" s="8"/>
      <c r="K367" s="8"/>
      <c r="L367" s="22"/>
      <c r="M367" s="22"/>
      <c r="N367" s="22"/>
      <c r="O367" s="22"/>
      <c r="P367" s="22"/>
    </row>
    <row r="368" spans="2:16" x14ac:dyDescent="0.2">
      <c r="B368" s="8"/>
      <c r="D368" s="33"/>
      <c r="E368" s="33"/>
      <c r="F368" s="35"/>
      <c r="G368" s="35"/>
      <c r="H368" s="35"/>
      <c r="I368" s="8"/>
      <c r="J368" s="8"/>
      <c r="K368" s="8"/>
      <c r="L368" s="22"/>
      <c r="M368" s="22"/>
      <c r="N368" s="22"/>
      <c r="O368" s="22"/>
      <c r="P368" s="22"/>
    </row>
    <row r="369" spans="2:16" x14ac:dyDescent="0.2">
      <c r="B369" s="8"/>
      <c r="D369" s="33"/>
      <c r="E369" s="33"/>
      <c r="F369" s="35"/>
      <c r="G369" s="35"/>
      <c r="H369" s="35"/>
      <c r="I369" s="8"/>
      <c r="J369" s="8"/>
      <c r="K369" s="8"/>
      <c r="L369" s="22"/>
      <c r="M369" s="22"/>
      <c r="N369" s="22"/>
      <c r="O369" s="22"/>
      <c r="P369" s="22"/>
    </row>
    <row r="370" spans="2:16" x14ac:dyDescent="0.2">
      <c r="B370" s="8"/>
      <c r="D370" s="33"/>
      <c r="E370" s="33"/>
      <c r="F370" s="35"/>
      <c r="G370" s="35"/>
      <c r="H370" s="35"/>
      <c r="I370" s="8"/>
      <c r="J370" s="8"/>
      <c r="K370" s="8"/>
      <c r="L370" s="22"/>
      <c r="M370" s="22"/>
      <c r="N370" s="22"/>
      <c r="O370" s="22"/>
      <c r="P370" s="22"/>
    </row>
    <row r="371" spans="2:16" x14ac:dyDescent="0.2">
      <c r="B371" s="8"/>
      <c r="D371" s="33"/>
      <c r="E371" s="33"/>
      <c r="F371" s="35"/>
      <c r="G371" s="35"/>
      <c r="H371" s="35"/>
      <c r="I371" s="8"/>
      <c r="J371" s="8"/>
      <c r="K371" s="8"/>
      <c r="L371" s="22"/>
      <c r="M371" s="22"/>
      <c r="N371" s="22"/>
      <c r="O371" s="22"/>
      <c r="P371" s="22"/>
    </row>
    <row r="372" spans="2:16" x14ac:dyDescent="0.2">
      <c r="B372" s="8"/>
      <c r="D372" s="33"/>
      <c r="E372" s="33"/>
      <c r="F372" s="35"/>
      <c r="G372" s="35"/>
      <c r="H372" s="35"/>
      <c r="I372" s="8"/>
      <c r="J372" s="8"/>
      <c r="K372" s="8"/>
      <c r="L372" s="22"/>
      <c r="M372" s="22"/>
      <c r="N372" s="22"/>
      <c r="O372" s="22"/>
      <c r="P372" s="22"/>
    </row>
    <row r="373" spans="2:16" x14ac:dyDescent="0.2">
      <c r="B373" s="8"/>
      <c r="D373" s="33"/>
      <c r="E373" s="33"/>
      <c r="F373" s="35"/>
      <c r="G373" s="35"/>
      <c r="H373" s="35"/>
      <c r="I373" s="8"/>
      <c r="J373" s="8"/>
      <c r="K373" s="8"/>
      <c r="L373" s="22"/>
      <c r="M373" s="22"/>
      <c r="N373" s="22"/>
      <c r="O373" s="22"/>
      <c r="P373" s="22"/>
    </row>
    <row r="374" spans="2:16" x14ac:dyDescent="0.2">
      <c r="B374" s="8"/>
      <c r="D374" s="33"/>
      <c r="E374" s="33"/>
      <c r="F374" s="35"/>
      <c r="G374" s="35"/>
      <c r="H374" s="35"/>
      <c r="I374" s="8"/>
      <c r="J374" s="8"/>
      <c r="K374" s="8"/>
      <c r="L374" s="22"/>
      <c r="M374" s="22"/>
      <c r="N374" s="22"/>
      <c r="O374" s="22"/>
      <c r="P374" s="22"/>
    </row>
    <row r="375" spans="2:16" x14ac:dyDescent="0.2">
      <c r="B375" s="8"/>
      <c r="D375" s="33"/>
      <c r="E375" s="33"/>
      <c r="F375" s="35"/>
      <c r="G375" s="35"/>
      <c r="H375" s="35"/>
      <c r="I375" s="8"/>
      <c r="J375" s="8"/>
      <c r="K375" s="8"/>
      <c r="L375" s="22"/>
      <c r="M375" s="22"/>
      <c r="N375" s="22"/>
      <c r="O375" s="22"/>
      <c r="P375" s="22"/>
    </row>
    <row r="376" spans="2:16" x14ac:dyDescent="0.2">
      <c r="B376" s="8"/>
      <c r="D376" s="33"/>
      <c r="E376" s="33"/>
      <c r="F376" s="35"/>
      <c r="G376" s="35"/>
      <c r="H376" s="35"/>
      <c r="I376" s="8"/>
      <c r="J376" s="8"/>
      <c r="K376" s="8"/>
      <c r="L376" s="22"/>
      <c r="M376" s="22"/>
      <c r="N376" s="22"/>
      <c r="O376" s="22"/>
      <c r="P376" s="22"/>
    </row>
    <row r="377" spans="2:16" x14ac:dyDescent="0.2">
      <c r="B377" s="8"/>
      <c r="D377" s="33"/>
      <c r="E377" s="33"/>
      <c r="F377" s="35"/>
      <c r="G377" s="35"/>
      <c r="H377" s="35"/>
      <c r="I377" s="8"/>
      <c r="J377" s="8"/>
      <c r="K377" s="8"/>
      <c r="L377" s="22"/>
      <c r="M377" s="22"/>
      <c r="N377" s="22"/>
      <c r="O377" s="22"/>
      <c r="P377" s="22"/>
    </row>
    <row r="378" spans="2:16" x14ac:dyDescent="0.2">
      <c r="B378" s="8"/>
      <c r="D378" s="33"/>
      <c r="E378" s="33"/>
      <c r="F378" s="35"/>
      <c r="G378" s="35"/>
      <c r="H378" s="35"/>
      <c r="I378" s="8"/>
      <c r="J378" s="8"/>
      <c r="K378" s="8"/>
      <c r="L378" s="22"/>
      <c r="M378" s="22"/>
      <c r="N378" s="22"/>
      <c r="O378" s="22"/>
      <c r="P378" s="22"/>
    </row>
    <row r="379" spans="2:16" x14ac:dyDescent="0.2">
      <c r="B379" s="8"/>
      <c r="D379" s="33"/>
      <c r="E379" s="33"/>
      <c r="F379" s="35"/>
      <c r="G379" s="35"/>
      <c r="H379" s="35"/>
      <c r="I379" s="8"/>
      <c r="J379" s="8"/>
      <c r="K379" s="8"/>
      <c r="L379" s="22"/>
      <c r="M379" s="22"/>
      <c r="N379" s="22"/>
      <c r="O379" s="22"/>
      <c r="P379" s="22"/>
    </row>
    <row r="380" spans="2:16" x14ac:dyDescent="0.2">
      <c r="B380" s="8"/>
      <c r="D380" s="33"/>
      <c r="E380" s="33"/>
      <c r="F380" s="35"/>
      <c r="G380" s="35"/>
      <c r="H380" s="35"/>
      <c r="I380" s="8"/>
      <c r="J380" s="8"/>
      <c r="K380" s="8"/>
      <c r="L380" s="22"/>
      <c r="M380" s="22"/>
      <c r="N380" s="22"/>
      <c r="O380" s="22"/>
      <c r="P380" s="22"/>
    </row>
    <row r="381" spans="2:16" x14ac:dyDescent="0.2">
      <c r="B381" s="8"/>
      <c r="D381" s="33"/>
      <c r="E381" s="33"/>
      <c r="F381" s="35"/>
      <c r="G381" s="35"/>
      <c r="H381" s="35"/>
      <c r="I381" s="8"/>
      <c r="J381" s="8"/>
      <c r="K381" s="8"/>
      <c r="L381" s="22"/>
      <c r="M381" s="22"/>
      <c r="N381" s="22"/>
      <c r="O381" s="22"/>
      <c r="P381" s="22"/>
    </row>
    <row r="382" spans="2:16" x14ac:dyDescent="0.2">
      <c r="B382" s="8"/>
      <c r="D382" s="33"/>
      <c r="E382" s="33"/>
      <c r="F382" s="35"/>
      <c r="G382" s="35"/>
      <c r="H382" s="35"/>
      <c r="I382" s="8"/>
      <c r="J382" s="8"/>
      <c r="K382" s="8"/>
      <c r="L382" s="22"/>
      <c r="M382" s="22"/>
      <c r="N382" s="22"/>
      <c r="O382" s="22"/>
      <c r="P382" s="22"/>
    </row>
    <row r="383" spans="2:16" x14ac:dyDescent="0.2">
      <c r="B383" s="8"/>
      <c r="D383" s="33"/>
      <c r="E383" s="33"/>
      <c r="F383" s="35"/>
      <c r="G383" s="35"/>
      <c r="H383" s="35"/>
      <c r="I383" s="8"/>
      <c r="J383" s="8"/>
      <c r="K383" s="8"/>
      <c r="L383" s="22"/>
      <c r="M383" s="22"/>
      <c r="N383" s="22"/>
      <c r="O383" s="22"/>
      <c r="P383" s="22"/>
    </row>
    <row r="384" spans="2:16" x14ac:dyDescent="0.2">
      <c r="B384" s="8"/>
      <c r="D384" s="33"/>
      <c r="E384" s="33"/>
      <c r="F384" s="35"/>
      <c r="G384" s="35"/>
      <c r="H384" s="35"/>
      <c r="I384" s="8"/>
      <c r="J384" s="8"/>
      <c r="K384" s="8"/>
      <c r="L384" s="22"/>
      <c r="M384" s="22"/>
      <c r="N384" s="22"/>
      <c r="O384" s="22"/>
      <c r="P384" s="22"/>
    </row>
    <row r="385" spans="2:16" x14ac:dyDescent="0.2">
      <c r="B385" s="8"/>
      <c r="D385" s="33"/>
      <c r="E385" s="33"/>
      <c r="F385" s="35"/>
      <c r="G385" s="35"/>
      <c r="H385" s="35"/>
      <c r="I385" s="8"/>
      <c r="J385" s="8"/>
      <c r="K385" s="8"/>
      <c r="L385" s="22"/>
      <c r="M385" s="22"/>
      <c r="N385" s="22"/>
      <c r="O385" s="22"/>
      <c r="P385" s="22"/>
    </row>
    <row r="386" spans="2:16" x14ac:dyDescent="0.2">
      <c r="B386" s="8"/>
      <c r="D386" s="33"/>
      <c r="E386" s="33"/>
      <c r="F386" s="35"/>
      <c r="G386" s="35"/>
      <c r="H386" s="35"/>
      <c r="I386" s="8"/>
      <c r="J386" s="8"/>
      <c r="K386" s="8"/>
      <c r="L386" s="22"/>
      <c r="M386" s="22"/>
      <c r="N386" s="22"/>
      <c r="O386" s="22"/>
      <c r="P386" s="22"/>
    </row>
    <row r="387" spans="2:16" x14ac:dyDescent="0.2">
      <c r="B387" s="8"/>
      <c r="D387" s="33"/>
      <c r="E387" s="33"/>
      <c r="F387" s="35"/>
      <c r="G387" s="35"/>
      <c r="H387" s="35"/>
      <c r="I387" s="8"/>
      <c r="J387" s="8"/>
      <c r="K387" s="8"/>
      <c r="L387" s="22"/>
      <c r="M387" s="22"/>
      <c r="N387" s="22"/>
      <c r="O387" s="22"/>
      <c r="P387" s="22"/>
    </row>
    <row r="388" spans="2:16" x14ac:dyDescent="0.2">
      <c r="B388" s="8"/>
      <c r="D388" s="33"/>
      <c r="E388" s="33"/>
      <c r="F388" s="35"/>
      <c r="G388" s="35"/>
      <c r="H388" s="35"/>
      <c r="I388" s="8"/>
      <c r="J388" s="8"/>
      <c r="K388" s="8"/>
      <c r="L388" s="22"/>
      <c r="M388" s="22"/>
      <c r="N388" s="22"/>
      <c r="O388" s="22"/>
      <c r="P388" s="22"/>
    </row>
    <row r="389" spans="2:16" x14ac:dyDescent="0.2">
      <c r="B389" s="8"/>
      <c r="D389" s="33"/>
      <c r="E389" s="33"/>
      <c r="F389" s="35"/>
      <c r="G389" s="35"/>
      <c r="H389" s="35"/>
      <c r="I389" s="8"/>
      <c r="J389" s="8"/>
      <c r="K389" s="8"/>
      <c r="L389" s="22"/>
      <c r="M389" s="22"/>
      <c r="N389" s="22"/>
      <c r="O389" s="22"/>
      <c r="P389" s="22"/>
    </row>
    <row r="390" spans="2:16" x14ac:dyDescent="0.2">
      <c r="B390" s="8"/>
      <c r="D390" s="33"/>
      <c r="E390" s="33"/>
      <c r="F390" s="35"/>
      <c r="G390" s="35"/>
      <c r="H390" s="35"/>
      <c r="I390" s="8"/>
      <c r="J390" s="8"/>
      <c r="K390" s="8"/>
      <c r="L390" s="22"/>
      <c r="M390" s="22"/>
      <c r="N390" s="22"/>
      <c r="O390" s="22"/>
      <c r="P390" s="22"/>
    </row>
    <row r="391" spans="2:16" x14ac:dyDescent="0.2">
      <c r="B391" s="8"/>
      <c r="D391" s="33"/>
      <c r="E391" s="33"/>
      <c r="F391" s="35"/>
      <c r="G391" s="35"/>
      <c r="H391" s="35"/>
      <c r="I391" s="8"/>
      <c r="J391" s="8"/>
      <c r="K391" s="8"/>
      <c r="L391" s="22"/>
      <c r="M391" s="22"/>
      <c r="N391" s="22"/>
      <c r="O391" s="22"/>
      <c r="P391" s="22"/>
    </row>
    <row r="392" spans="2:16" x14ac:dyDescent="0.2">
      <c r="B392" s="8"/>
      <c r="D392" s="33"/>
      <c r="E392" s="33"/>
      <c r="F392" s="35"/>
      <c r="G392" s="35"/>
      <c r="H392" s="35"/>
      <c r="I392" s="8"/>
      <c r="J392" s="8"/>
      <c r="K392" s="8"/>
      <c r="L392" s="22"/>
      <c r="M392" s="22"/>
      <c r="N392" s="22"/>
      <c r="O392" s="22"/>
      <c r="P392" s="22"/>
    </row>
    <row r="393" spans="2:16" x14ac:dyDescent="0.2">
      <c r="B393" s="8"/>
      <c r="D393" s="33"/>
      <c r="E393" s="33"/>
      <c r="F393" s="35"/>
      <c r="G393" s="35"/>
      <c r="H393" s="35"/>
      <c r="I393" s="8"/>
      <c r="J393" s="8"/>
      <c r="K393" s="8"/>
      <c r="L393" s="22"/>
      <c r="M393" s="22"/>
      <c r="N393" s="22"/>
      <c r="O393" s="22"/>
      <c r="P393" s="22"/>
    </row>
    <row r="394" spans="2:16" x14ac:dyDescent="0.2">
      <c r="B394" s="8"/>
      <c r="D394" s="33"/>
      <c r="E394" s="33"/>
      <c r="F394" s="35"/>
      <c r="G394" s="35"/>
      <c r="H394" s="35"/>
      <c r="I394" s="8"/>
      <c r="J394" s="8"/>
      <c r="K394" s="8"/>
      <c r="L394" s="22"/>
      <c r="M394" s="22"/>
      <c r="N394" s="22"/>
      <c r="O394" s="22"/>
      <c r="P394" s="22"/>
    </row>
    <row r="395" spans="2:16" x14ac:dyDescent="0.2">
      <c r="B395" s="8"/>
      <c r="D395" s="33"/>
      <c r="E395" s="33"/>
      <c r="F395" s="35"/>
      <c r="G395" s="35"/>
      <c r="H395" s="35"/>
      <c r="I395" s="8"/>
      <c r="J395" s="8"/>
      <c r="K395" s="8"/>
      <c r="L395" s="22"/>
      <c r="M395" s="22"/>
      <c r="N395" s="22"/>
      <c r="O395" s="22"/>
      <c r="P395" s="22"/>
    </row>
    <row r="396" spans="2:16" x14ac:dyDescent="0.2">
      <c r="B396" s="8"/>
      <c r="D396" s="33"/>
      <c r="E396" s="33"/>
      <c r="F396" s="35"/>
      <c r="G396" s="35"/>
      <c r="H396" s="35"/>
      <c r="I396" s="8"/>
      <c r="J396" s="8"/>
      <c r="K396" s="8"/>
      <c r="L396" s="22"/>
      <c r="M396" s="22"/>
      <c r="N396" s="22"/>
      <c r="O396" s="22"/>
      <c r="P396" s="22"/>
    </row>
    <row r="397" spans="2:16" x14ac:dyDescent="0.2">
      <c r="B397" s="8"/>
      <c r="D397" s="33"/>
      <c r="E397" s="33"/>
      <c r="F397" s="35"/>
      <c r="G397" s="35"/>
      <c r="H397" s="35"/>
      <c r="I397" s="8"/>
      <c r="J397" s="8"/>
      <c r="K397" s="8"/>
      <c r="L397" s="22"/>
      <c r="M397" s="22"/>
      <c r="N397" s="22"/>
      <c r="O397" s="22"/>
      <c r="P397" s="22"/>
    </row>
    <row r="398" spans="2:16" x14ac:dyDescent="0.2">
      <c r="B398" s="8"/>
      <c r="D398" s="33"/>
      <c r="E398" s="33"/>
      <c r="F398" s="35"/>
      <c r="G398" s="35"/>
      <c r="H398" s="35"/>
      <c r="I398" s="8"/>
      <c r="J398" s="8"/>
      <c r="K398" s="8"/>
      <c r="L398" s="22"/>
      <c r="M398" s="22"/>
      <c r="N398" s="22"/>
      <c r="O398" s="22"/>
      <c r="P398" s="22"/>
    </row>
    <row r="399" spans="2:16" x14ac:dyDescent="0.2">
      <c r="B399" s="8"/>
      <c r="D399" s="33"/>
      <c r="E399" s="33"/>
      <c r="F399" s="35"/>
      <c r="G399" s="35"/>
      <c r="H399" s="35"/>
      <c r="I399" s="8"/>
      <c r="J399" s="8"/>
      <c r="K399" s="8"/>
      <c r="L399" s="22"/>
      <c r="M399" s="22"/>
      <c r="N399" s="22"/>
      <c r="O399" s="22"/>
      <c r="P399" s="22"/>
    </row>
    <row r="400" spans="2:16" x14ac:dyDescent="0.2">
      <c r="B400" s="8"/>
      <c r="D400" s="33"/>
      <c r="E400" s="33"/>
      <c r="F400" s="35"/>
      <c r="G400" s="35"/>
      <c r="H400" s="35"/>
      <c r="I400" s="8"/>
      <c r="J400" s="8"/>
      <c r="K400" s="8"/>
      <c r="L400" s="22"/>
      <c r="M400" s="22"/>
      <c r="N400" s="22"/>
      <c r="O400" s="22"/>
      <c r="P400" s="22"/>
    </row>
    <row r="401" spans="2:16" x14ac:dyDescent="0.2">
      <c r="B401" s="8"/>
      <c r="D401" s="33"/>
      <c r="E401" s="33"/>
      <c r="F401" s="35"/>
      <c r="G401" s="35"/>
      <c r="H401" s="35"/>
      <c r="I401" s="8"/>
      <c r="J401" s="8"/>
      <c r="K401" s="8"/>
      <c r="L401" s="22"/>
      <c r="M401" s="22"/>
      <c r="N401" s="22"/>
      <c r="O401" s="22"/>
      <c r="P401" s="22"/>
    </row>
    <row r="402" spans="2:16" x14ac:dyDescent="0.2">
      <c r="B402" s="8"/>
      <c r="D402" s="33"/>
      <c r="E402" s="33"/>
      <c r="F402" s="35"/>
      <c r="G402" s="35"/>
      <c r="H402" s="35"/>
      <c r="I402" s="8"/>
      <c r="J402" s="8"/>
      <c r="K402" s="8"/>
      <c r="L402" s="22"/>
      <c r="M402" s="22"/>
      <c r="N402" s="22"/>
      <c r="O402" s="22"/>
      <c r="P402" s="22"/>
    </row>
    <row r="403" spans="2:16" x14ac:dyDescent="0.2">
      <c r="B403" s="8"/>
      <c r="D403" s="33"/>
      <c r="E403" s="33"/>
      <c r="F403" s="35"/>
      <c r="G403" s="35"/>
      <c r="H403" s="35"/>
      <c r="I403" s="8"/>
      <c r="J403" s="8"/>
      <c r="K403" s="8"/>
      <c r="L403" s="22"/>
      <c r="M403" s="22"/>
      <c r="N403" s="22"/>
      <c r="O403" s="22"/>
      <c r="P403" s="22"/>
    </row>
    <row r="404" spans="2:16" x14ac:dyDescent="0.2">
      <c r="B404" s="8"/>
      <c r="D404" s="33"/>
      <c r="E404" s="33"/>
      <c r="F404" s="35"/>
      <c r="G404" s="35"/>
      <c r="H404" s="35"/>
      <c r="I404" s="8"/>
      <c r="J404" s="8"/>
      <c r="K404" s="8"/>
      <c r="L404" s="22"/>
      <c r="M404" s="22"/>
      <c r="N404" s="22"/>
      <c r="O404" s="22"/>
      <c r="P404" s="22"/>
    </row>
    <row r="405" spans="2:16" x14ac:dyDescent="0.2">
      <c r="B405" s="8"/>
      <c r="D405" s="33"/>
      <c r="E405" s="33"/>
      <c r="F405" s="35"/>
      <c r="G405" s="35"/>
      <c r="H405" s="35"/>
      <c r="I405" s="8"/>
      <c r="J405" s="8"/>
      <c r="K405" s="8"/>
      <c r="L405" s="22"/>
      <c r="M405" s="22"/>
      <c r="N405" s="22"/>
      <c r="O405" s="22"/>
      <c r="P405" s="22"/>
    </row>
    <row r="406" spans="2:16" x14ac:dyDescent="0.2">
      <c r="B406" s="8"/>
      <c r="D406" s="33"/>
      <c r="E406" s="33"/>
      <c r="F406" s="35"/>
      <c r="G406" s="35"/>
      <c r="H406" s="35"/>
      <c r="I406" s="8"/>
      <c r="J406" s="8"/>
      <c r="K406" s="8"/>
      <c r="L406" s="22"/>
      <c r="M406" s="22"/>
      <c r="N406" s="22"/>
      <c r="O406" s="22"/>
      <c r="P406" s="22"/>
    </row>
    <row r="407" spans="2:16" x14ac:dyDescent="0.2">
      <c r="B407" s="8"/>
      <c r="D407" s="33"/>
      <c r="E407" s="33"/>
      <c r="F407" s="35"/>
      <c r="G407" s="35"/>
      <c r="H407" s="35"/>
      <c r="I407" s="8"/>
      <c r="J407" s="8"/>
      <c r="K407" s="8"/>
      <c r="L407" s="22"/>
      <c r="M407" s="22"/>
      <c r="N407" s="22"/>
      <c r="O407" s="22"/>
      <c r="P407" s="22"/>
    </row>
    <row r="408" spans="2:16" x14ac:dyDescent="0.2">
      <c r="B408" s="8"/>
      <c r="D408" s="33"/>
      <c r="E408" s="33"/>
      <c r="F408" s="35"/>
      <c r="G408" s="35"/>
      <c r="H408" s="35"/>
      <c r="I408" s="8"/>
      <c r="J408" s="8"/>
      <c r="K408" s="8"/>
      <c r="L408" s="22"/>
      <c r="M408" s="22"/>
      <c r="N408" s="22"/>
      <c r="O408" s="22"/>
      <c r="P408" s="22"/>
    </row>
    <row r="409" spans="2:16" x14ac:dyDescent="0.2">
      <c r="B409" s="8"/>
      <c r="D409" s="33"/>
      <c r="E409" s="33"/>
      <c r="F409" s="35"/>
      <c r="G409" s="35"/>
      <c r="H409" s="35"/>
      <c r="I409" s="8"/>
      <c r="J409" s="8"/>
      <c r="K409" s="8"/>
      <c r="L409" s="22"/>
      <c r="M409" s="22"/>
      <c r="N409" s="22"/>
      <c r="O409" s="22"/>
      <c r="P409" s="22"/>
    </row>
    <row r="410" spans="2:16" x14ac:dyDescent="0.2">
      <c r="B410" s="8"/>
      <c r="D410" s="33"/>
      <c r="E410" s="33"/>
      <c r="F410" s="35"/>
      <c r="G410" s="35"/>
      <c r="H410" s="35"/>
      <c r="I410" s="8"/>
      <c r="J410" s="8"/>
      <c r="K410" s="8"/>
      <c r="L410" s="22"/>
      <c r="M410" s="22"/>
      <c r="N410" s="22"/>
      <c r="O410" s="22"/>
      <c r="P410" s="22"/>
    </row>
    <row r="411" spans="2:16" x14ac:dyDescent="0.2">
      <c r="B411" s="8"/>
      <c r="D411" s="33"/>
      <c r="E411" s="33"/>
      <c r="F411" s="35"/>
      <c r="G411" s="35"/>
      <c r="H411" s="35"/>
      <c r="I411" s="8"/>
      <c r="J411" s="8"/>
      <c r="K411" s="8"/>
      <c r="L411" s="22"/>
      <c r="M411" s="22"/>
      <c r="N411" s="22"/>
      <c r="O411" s="22"/>
      <c r="P411" s="22"/>
    </row>
    <row r="412" spans="2:16" x14ac:dyDescent="0.2">
      <c r="B412" s="8"/>
      <c r="D412" s="33"/>
      <c r="E412" s="33"/>
      <c r="F412" s="35"/>
      <c r="G412" s="35"/>
      <c r="H412" s="35"/>
      <c r="I412" s="8"/>
      <c r="J412" s="8"/>
      <c r="K412" s="8"/>
      <c r="L412" s="22"/>
      <c r="M412" s="22"/>
      <c r="N412" s="22"/>
      <c r="O412" s="22"/>
      <c r="P412" s="22"/>
    </row>
    <row r="413" spans="2:16" x14ac:dyDescent="0.2">
      <c r="B413" s="8"/>
      <c r="D413" s="33"/>
      <c r="E413" s="33"/>
      <c r="F413" s="35"/>
      <c r="G413" s="35"/>
      <c r="H413" s="35"/>
      <c r="I413" s="8"/>
      <c r="J413" s="8"/>
      <c r="K413" s="8"/>
      <c r="L413" s="22"/>
      <c r="M413" s="22"/>
      <c r="N413" s="22"/>
      <c r="O413" s="22"/>
      <c r="P413" s="22"/>
    </row>
    <row r="414" spans="2:16" x14ac:dyDescent="0.2">
      <c r="B414" s="8"/>
      <c r="D414" s="33"/>
      <c r="E414" s="33"/>
      <c r="F414" s="35"/>
      <c r="G414" s="35"/>
      <c r="H414" s="35"/>
      <c r="I414" s="8"/>
      <c r="J414" s="8"/>
      <c r="K414" s="8"/>
      <c r="L414" s="22"/>
      <c r="M414" s="22"/>
      <c r="N414" s="22"/>
      <c r="O414" s="22"/>
      <c r="P414" s="22"/>
    </row>
    <row r="415" spans="2:16" x14ac:dyDescent="0.2">
      <c r="B415" s="8"/>
      <c r="D415" s="33"/>
      <c r="E415" s="33"/>
      <c r="F415" s="35"/>
      <c r="G415" s="35"/>
      <c r="H415" s="35"/>
      <c r="I415" s="8"/>
      <c r="J415" s="8"/>
      <c r="K415" s="8"/>
      <c r="L415" s="22"/>
      <c r="M415" s="22"/>
      <c r="N415" s="22"/>
      <c r="O415" s="22"/>
      <c r="P415" s="22"/>
    </row>
    <row r="416" spans="2:16" x14ac:dyDescent="0.2">
      <c r="B416" s="8"/>
      <c r="D416" s="33"/>
      <c r="E416" s="33"/>
      <c r="F416" s="35"/>
      <c r="G416" s="35"/>
      <c r="H416" s="35"/>
      <c r="I416" s="8"/>
      <c r="J416" s="8"/>
      <c r="K416" s="8"/>
      <c r="L416" s="22"/>
      <c r="M416" s="22"/>
      <c r="N416" s="22"/>
      <c r="O416" s="22"/>
      <c r="P416" s="22"/>
    </row>
    <row r="417" spans="2:16" x14ac:dyDescent="0.2">
      <c r="B417" s="8"/>
      <c r="D417" s="33"/>
      <c r="E417" s="33"/>
      <c r="F417" s="35"/>
      <c r="G417" s="35"/>
      <c r="H417" s="35"/>
      <c r="I417" s="8"/>
      <c r="J417" s="8"/>
      <c r="K417" s="8"/>
      <c r="L417" s="22"/>
      <c r="M417" s="22"/>
      <c r="N417" s="22"/>
      <c r="O417" s="22"/>
      <c r="P417" s="22"/>
    </row>
    <row r="418" spans="2:16" x14ac:dyDescent="0.2">
      <c r="B418" s="8"/>
      <c r="D418" s="33"/>
      <c r="E418" s="33"/>
      <c r="F418" s="35"/>
      <c r="G418" s="35"/>
      <c r="H418" s="35"/>
      <c r="I418" s="8"/>
      <c r="J418" s="8"/>
      <c r="K418" s="8"/>
      <c r="L418" s="22"/>
      <c r="M418" s="22"/>
      <c r="N418" s="22"/>
      <c r="O418" s="22"/>
      <c r="P418" s="22"/>
    </row>
    <row r="419" spans="2:16" x14ac:dyDescent="0.2">
      <c r="B419" s="8"/>
      <c r="D419" s="33"/>
      <c r="E419" s="33"/>
      <c r="F419" s="35"/>
      <c r="G419" s="35"/>
      <c r="H419" s="35"/>
      <c r="I419" s="8"/>
      <c r="J419" s="8"/>
      <c r="K419" s="8"/>
      <c r="L419" s="22"/>
      <c r="M419" s="22"/>
      <c r="N419" s="22"/>
      <c r="O419" s="22"/>
      <c r="P419" s="22"/>
    </row>
    <row r="420" spans="2:16" x14ac:dyDescent="0.2">
      <c r="B420" s="8"/>
      <c r="D420" s="33"/>
      <c r="E420" s="33"/>
      <c r="F420" s="35"/>
      <c r="G420" s="35"/>
      <c r="H420" s="35"/>
      <c r="I420" s="8"/>
      <c r="J420" s="8"/>
      <c r="K420" s="8"/>
      <c r="L420" s="22"/>
      <c r="M420" s="22"/>
      <c r="N420" s="22"/>
      <c r="O420" s="22"/>
      <c r="P420" s="22"/>
    </row>
    <row r="421" spans="2:16" x14ac:dyDescent="0.2">
      <c r="B421" s="8"/>
      <c r="D421" s="33"/>
      <c r="E421" s="33"/>
      <c r="F421" s="35"/>
      <c r="G421" s="35"/>
      <c r="H421" s="35"/>
      <c r="I421" s="8"/>
      <c r="J421" s="8"/>
      <c r="K421" s="8"/>
      <c r="L421" s="22"/>
      <c r="M421" s="22"/>
      <c r="N421" s="22"/>
      <c r="O421" s="22"/>
      <c r="P421" s="22"/>
    </row>
    <row r="422" spans="2:16" x14ac:dyDescent="0.2">
      <c r="B422" s="8"/>
      <c r="D422" s="33"/>
      <c r="E422" s="33"/>
      <c r="F422" s="35"/>
      <c r="G422" s="35"/>
      <c r="H422" s="35"/>
      <c r="I422" s="8"/>
      <c r="J422" s="8"/>
      <c r="K422" s="8"/>
      <c r="L422" s="22"/>
      <c r="M422" s="22"/>
      <c r="N422" s="22"/>
      <c r="O422" s="22"/>
      <c r="P422" s="22"/>
    </row>
    <row r="423" spans="2:16" x14ac:dyDescent="0.2">
      <c r="B423" s="8"/>
      <c r="D423" s="33"/>
      <c r="E423" s="33"/>
      <c r="F423" s="35"/>
      <c r="G423" s="35"/>
      <c r="H423" s="35"/>
      <c r="I423" s="8"/>
      <c r="J423" s="8"/>
      <c r="K423" s="8"/>
      <c r="L423" s="22"/>
      <c r="M423" s="22"/>
      <c r="N423" s="22"/>
      <c r="O423" s="22"/>
      <c r="P423" s="22"/>
    </row>
    <row r="424" spans="2:16" x14ac:dyDescent="0.2">
      <c r="B424" s="8"/>
      <c r="D424" s="33"/>
      <c r="E424" s="33"/>
      <c r="F424" s="35"/>
      <c r="G424" s="35"/>
      <c r="H424" s="35"/>
      <c r="I424" s="8"/>
      <c r="J424" s="8"/>
      <c r="K424" s="8"/>
      <c r="L424" s="22"/>
      <c r="M424" s="22"/>
      <c r="N424" s="22"/>
      <c r="O424" s="22"/>
      <c r="P424" s="22"/>
    </row>
    <row r="425" spans="2:16" x14ac:dyDescent="0.2">
      <c r="B425" s="8"/>
      <c r="D425" s="33"/>
      <c r="E425" s="33"/>
      <c r="F425" s="35"/>
      <c r="G425" s="35"/>
      <c r="H425" s="35"/>
      <c r="I425" s="8"/>
      <c r="J425" s="8"/>
      <c r="K425" s="8"/>
      <c r="L425" s="22"/>
      <c r="M425" s="22"/>
      <c r="N425" s="22"/>
      <c r="O425" s="22"/>
      <c r="P425" s="22"/>
    </row>
    <row r="426" spans="2:16" x14ac:dyDescent="0.2">
      <c r="B426" s="8"/>
      <c r="D426" s="33"/>
      <c r="E426" s="33"/>
      <c r="F426" s="35"/>
      <c r="G426" s="35"/>
      <c r="H426" s="35"/>
      <c r="I426" s="8"/>
      <c r="J426" s="8"/>
      <c r="K426" s="8"/>
      <c r="L426" s="22"/>
      <c r="M426" s="22"/>
      <c r="N426" s="22"/>
      <c r="O426" s="22"/>
      <c r="P426" s="22"/>
    </row>
    <row r="427" spans="2:16" x14ac:dyDescent="0.2">
      <c r="B427" s="8"/>
      <c r="D427" s="33"/>
      <c r="E427" s="33"/>
      <c r="F427" s="35"/>
      <c r="G427" s="35"/>
      <c r="H427" s="35"/>
      <c r="I427" s="8"/>
      <c r="J427" s="8"/>
      <c r="K427" s="8"/>
      <c r="L427" s="22"/>
      <c r="M427" s="22"/>
      <c r="N427" s="22"/>
      <c r="O427" s="22"/>
      <c r="P427" s="22"/>
    </row>
    <row r="428" spans="2:16" x14ac:dyDescent="0.2">
      <c r="B428" s="8"/>
      <c r="D428" s="33"/>
      <c r="E428" s="33"/>
      <c r="F428" s="35"/>
      <c r="G428" s="35"/>
      <c r="H428" s="35"/>
      <c r="I428" s="8"/>
      <c r="J428" s="8"/>
      <c r="K428" s="8"/>
      <c r="L428" s="22"/>
      <c r="M428" s="22"/>
      <c r="N428" s="22"/>
      <c r="O428" s="22"/>
      <c r="P428" s="22"/>
    </row>
    <row r="429" spans="2:16" x14ac:dyDescent="0.2">
      <c r="B429" s="8"/>
      <c r="D429" s="33"/>
      <c r="E429" s="33"/>
      <c r="F429" s="35"/>
      <c r="G429" s="35"/>
      <c r="H429" s="35"/>
      <c r="I429" s="8"/>
      <c r="J429" s="8"/>
      <c r="K429" s="8"/>
      <c r="L429" s="22"/>
      <c r="M429" s="22"/>
      <c r="N429" s="22"/>
      <c r="O429" s="22"/>
      <c r="P429" s="22"/>
    </row>
    <row r="430" spans="2:16" x14ac:dyDescent="0.2">
      <c r="B430" s="8"/>
      <c r="D430" s="33"/>
      <c r="E430" s="33"/>
      <c r="F430" s="35"/>
      <c r="G430" s="35"/>
      <c r="H430" s="35"/>
      <c r="I430" s="8"/>
      <c r="J430" s="8"/>
      <c r="K430" s="8"/>
      <c r="L430" s="22"/>
      <c r="M430" s="22"/>
      <c r="N430" s="22"/>
      <c r="O430" s="22"/>
      <c r="P430" s="22"/>
    </row>
    <row r="431" spans="2:16" x14ac:dyDescent="0.2">
      <c r="B431" s="8"/>
      <c r="D431" s="33"/>
      <c r="E431" s="33"/>
      <c r="F431" s="35"/>
      <c r="G431" s="35"/>
      <c r="H431" s="35"/>
      <c r="I431" s="8"/>
      <c r="J431" s="8"/>
      <c r="K431" s="8"/>
      <c r="L431" s="22"/>
      <c r="M431" s="22"/>
      <c r="N431" s="22"/>
      <c r="O431" s="22"/>
      <c r="P431" s="22"/>
    </row>
    <row r="432" spans="2:16" x14ac:dyDescent="0.2">
      <c r="B432" s="8"/>
      <c r="D432" s="33"/>
      <c r="E432" s="33"/>
      <c r="F432" s="35"/>
      <c r="G432" s="35"/>
      <c r="H432" s="35"/>
      <c r="I432" s="8"/>
      <c r="J432" s="8"/>
      <c r="K432" s="8"/>
      <c r="L432" s="22"/>
      <c r="M432" s="22"/>
      <c r="N432" s="22"/>
      <c r="O432" s="22"/>
      <c r="P432" s="22"/>
    </row>
    <row r="433" spans="2:16" x14ac:dyDescent="0.2">
      <c r="B433" s="8"/>
      <c r="D433" s="33"/>
      <c r="E433" s="33"/>
      <c r="F433" s="35"/>
      <c r="G433" s="35"/>
      <c r="H433" s="35"/>
      <c r="I433" s="8"/>
      <c r="J433" s="8"/>
      <c r="K433" s="8"/>
      <c r="L433" s="22"/>
      <c r="M433" s="22"/>
      <c r="N433" s="22"/>
      <c r="O433" s="22"/>
      <c r="P433" s="22"/>
    </row>
    <row r="434" spans="2:16" x14ac:dyDescent="0.2">
      <c r="B434" s="8"/>
      <c r="D434" s="33"/>
      <c r="E434" s="33"/>
      <c r="F434" s="35"/>
      <c r="G434" s="35"/>
      <c r="H434" s="35"/>
      <c r="I434" s="8"/>
      <c r="J434" s="8"/>
      <c r="K434" s="8"/>
      <c r="L434" s="22"/>
      <c r="M434" s="22"/>
      <c r="N434" s="22"/>
      <c r="O434" s="22"/>
      <c r="P434" s="22"/>
    </row>
    <row r="435" spans="2:16" x14ac:dyDescent="0.2">
      <c r="B435" s="8"/>
      <c r="D435" s="33"/>
      <c r="E435" s="33"/>
      <c r="F435" s="35"/>
      <c r="G435" s="35"/>
      <c r="H435" s="35"/>
      <c r="I435" s="8"/>
      <c r="J435" s="8"/>
      <c r="K435" s="8"/>
      <c r="L435" s="22"/>
      <c r="M435" s="22"/>
      <c r="N435" s="22"/>
      <c r="O435" s="22"/>
      <c r="P435" s="22"/>
    </row>
    <row r="436" spans="2:16" x14ac:dyDescent="0.2">
      <c r="B436" s="8"/>
      <c r="D436" s="33"/>
      <c r="E436" s="33"/>
      <c r="F436" s="35"/>
      <c r="G436" s="35"/>
      <c r="H436" s="35"/>
      <c r="I436" s="8"/>
      <c r="J436" s="8"/>
      <c r="K436" s="8"/>
      <c r="L436" s="22"/>
      <c r="M436" s="22"/>
      <c r="N436" s="22"/>
      <c r="O436" s="22"/>
      <c r="P436" s="22"/>
    </row>
    <row r="437" spans="2:16" x14ac:dyDescent="0.2">
      <c r="B437" s="8"/>
      <c r="D437" s="33"/>
      <c r="E437" s="33"/>
      <c r="F437" s="35"/>
      <c r="G437" s="35"/>
      <c r="H437" s="35"/>
      <c r="I437" s="8"/>
      <c r="J437" s="8"/>
      <c r="K437" s="8"/>
      <c r="L437" s="22"/>
      <c r="M437" s="22"/>
      <c r="N437" s="22"/>
      <c r="O437" s="22"/>
      <c r="P437" s="22"/>
    </row>
    <row r="438" spans="2:16" x14ac:dyDescent="0.2">
      <c r="B438" s="8"/>
      <c r="D438" s="33"/>
      <c r="E438" s="33"/>
      <c r="F438" s="35"/>
      <c r="G438" s="35"/>
      <c r="H438" s="35"/>
      <c r="I438" s="8"/>
      <c r="J438" s="8"/>
      <c r="K438" s="8"/>
      <c r="L438" s="22"/>
      <c r="M438" s="22"/>
      <c r="N438" s="22"/>
      <c r="O438" s="22"/>
      <c r="P438" s="22"/>
    </row>
    <row r="439" spans="2:16" x14ac:dyDescent="0.2">
      <c r="B439" s="8"/>
      <c r="D439" s="33"/>
      <c r="E439" s="33"/>
      <c r="F439" s="35"/>
      <c r="G439" s="35"/>
      <c r="H439" s="35"/>
      <c r="I439" s="8"/>
      <c r="J439" s="8"/>
      <c r="K439" s="8"/>
      <c r="L439" s="22"/>
      <c r="M439" s="22"/>
      <c r="N439" s="22"/>
      <c r="O439" s="22"/>
      <c r="P439" s="22"/>
    </row>
    <row r="440" spans="2:16" x14ac:dyDescent="0.2">
      <c r="B440" s="8"/>
      <c r="D440" s="33"/>
      <c r="E440" s="33"/>
      <c r="F440" s="35"/>
      <c r="G440" s="35"/>
      <c r="H440" s="35"/>
      <c r="I440" s="8"/>
      <c r="J440" s="8"/>
      <c r="K440" s="8"/>
      <c r="L440" s="22"/>
      <c r="M440" s="22"/>
      <c r="N440" s="22"/>
      <c r="O440" s="22"/>
      <c r="P440" s="22"/>
    </row>
    <row r="441" spans="2:16" x14ac:dyDescent="0.2">
      <c r="B441" s="8"/>
      <c r="D441" s="33"/>
      <c r="E441" s="33"/>
      <c r="F441" s="35"/>
      <c r="G441" s="35"/>
      <c r="H441" s="35"/>
      <c r="I441" s="8"/>
      <c r="J441" s="8"/>
      <c r="K441" s="8"/>
      <c r="L441" s="22"/>
      <c r="M441" s="22"/>
      <c r="N441" s="22"/>
      <c r="O441" s="22"/>
      <c r="P441" s="22"/>
    </row>
    <row r="442" spans="2:16" x14ac:dyDescent="0.2">
      <c r="B442" s="8"/>
      <c r="D442" s="33"/>
      <c r="E442" s="33"/>
      <c r="F442" s="35"/>
      <c r="G442" s="35"/>
      <c r="H442" s="35"/>
      <c r="I442" s="8"/>
      <c r="J442" s="8"/>
      <c r="K442" s="8"/>
      <c r="L442" s="22"/>
      <c r="M442" s="22"/>
      <c r="N442" s="22"/>
      <c r="O442" s="22"/>
      <c r="P442" s="22"/>
    </row>
    <row r="443" spans="2:16" x14ac:dyDescent="0.2">
      <c r="B443" s="8"/>
      <c r="D443" s="33"/>
      <c r="E443" s="33"/>
      <c r="F443" s="35"/>
      <c r="G443" s="35"/>
      <c r="H443" s="35"/>
      <c r="I443" s="8"/>
      <c r="J443" s="8"/>
      <c r="K443" s="8"/>
      <c r="L443" s="22"/>
      <c r="M443" s="22"/>
      <c r="N443" s="22"/>
      <c r="O443" s="22"/>
      <c r="P443" s="22"/>
    </row>
    <row r="444" spans="2:16" x14ac:dyDescent="0.2">
      <c r="B444" s="8"/>
      <c r="D444" s="33"/>
      <c r="E444" s="33"/>
      <c r="F444" s="35"/>
      <c r="G444" s="35"/>
      <c r="H444" s="35"/>
      <c r="I444" s="8"/>
      <c r="J444" s="8"/>
      <c r="K444" s="8"/>
      <c r="L444" s="22"/>
      <c r="M444" s="22"/>
      <c r="N444" s="22"/>
      <c r="O444" s="22"/>
      <c r="P444" s="22"/>
    </row>
    <row r="445" spans="2:16" x14ac:dyDescent="0.2">
      <c r="B445" s="8"/>
      <c r="D445" s="33"/>
      <c r="E445" s="33"/>
      <c r="F445" s="35"/>
      <c r="G445" s="35"/>
      <c r="H445" s="35"/>
      <c r="I445" s="8"/>
      <c r="J445" s="8"/>
      <c r="K445" s="8"/>
      <c r="L445" s="22"/>
      <c r="M445" s="22"/>
      <c r="N445" s="22"/>
      <c r="O445" s="22"/>
      <c r="P445" s="22"/>
    </row>
    <row r="446" spans="2:16" x14ac:dyDescent="0.2">
      <c r="B446" s="8"/>
      <c r="D446" s="33"/>
      <c r="E446" s="33"/>
      <c r="F446" s="35"/>
      <c r="G446" s="35"/>
      <c r="H446" s="35"/>
      <c r="I446" s="8"/>
      <c r="J446" s="8"/>
      <c r="K446" s="8"/>
      <c r="L446" s="22"/>
      <c r="M446" s="22"/>
      <c r="N446" s="22"/>
      <c r="O446" s="22"/>
      <c r="P446" s="22"/>
    </row>
    <row r="447" spans="2:16" x14ac:dyDescent="0.2">
      <c r="B447" s="8"/>
      <c r="D447" s="33"/>
      <c r="E447" s="33"/>
      <c r="F447" s="35"/>
      <c r="G447" s="35"/>
      <c r="H447" s="35"/>
      <c r="I447" s="8"/>
      <c r="J447" s="8"/>
      <c r="K447" s="8"/>
      <c r="L447" s="22"/>
      <c r="M447" s="22"/>
      <c r="N447" s="22"/>
      <c r="O447" s="22"/>
      <c r="P447" s="22"/>
    </row>
    <row r="448" spans="2:16" x14ac:dyDescent="0.2">
      <c r="B448" s="8"/>
      <c r="D448" s="33"/>
      <c r="E448" s="33"/>
      <c r="F448" s="35"/>
      <c r="G448" s="35"/>
      <c r="H448" s="35"/>
      <c r="I448" s="8"/>
      <c r="J448" s="8"/>
      <c r="K448" s="8"/>
      <c r="L448" s="22"/>
      <c r="M448" s="22"/>
      <c r="N448" s="22"/>
      <c r="O448" s="22"/>
      <c r="P448" s="22"/>
    </row>
    <row r="449" spans="2:16" x14ac:dyDescent="0.2">
      <c r="B449" s="8"/>
      <c r="D449" s="33"/>
      <c r="E449" s="33"/>
      <c r="F449" s="35"/>
      <c r="G449" s="35"/>
      <c r="H449" s="35"/>
      <c r="I449" s="8"/>
      <c r="J449" s="8"/>
      <c r="K449" s="8"/>
      <c r="L449" s="22"/>
      <c r="M449" s="22"/>
      <c r="N449" s="22"/>
      <c r="O449" s="22"/>
      <c r="P449" s="22"/>
    </row>
    <row r="450" spans="2:16" x14ac:dyDescent="0.2">
      <c r="B450" s="8"/>
      <c r="D450" s="33"/>
      <c r="E450" s="33"/>
      <c r="F450" s="35"/>
      <c r="G450" s="35"/>
      <c r="H450" s="35"/>
      <c r="I450" s="8"/>
      <c r="J450" s="8"/>
      <c r="K450" s="8"/>
      <c r="L450" s="22"/>
      <c r="M450" s="22"/>
      <c r="N450" s="22"/>
      <c r="O450" s="22"/>
      <c r="P450" s="22"/>
    </row>
    <row r="451" spans="2:16" x14ac:dyDescent="0.2">
      <c r="B451" s="8"/>
      <c r="D451" s="33"/>
      <c r="E451" s="33"/>
      <c r="F451" s="35"/>
      <c r="G451" s="35"/>
      <c r="H451" s="35"/>
      <c r="I451" s="8"/>
      <c r="J451" s="8"/>
      <c r="K451" s="8"/>
      <c r="L451" s="22"/>
      <c r="M451" s="22"/>
      <c r="N451" s="22"/>
      <c r="O451" s="22"/>
      <c r="P451" s="22"/>
    </row>
    <row r="452" spans="2:16" x14ac:dyDescent="0.2">
      <c r="B452" s="8"/>
      <c r="D452" s="33"/>
      <c r="E452" s="33"/>
      <c r="F452" s="35"/>
      <c r="G452" s="35"/>
      <c r="H452" s="35"/>
      <c r="I452" s="8"/>
      <c r="J452" s="8"/>
      <c r="K452" s="8"/>
      <c r="L452" s="22"/>
      <c r="M452" s="22"/>
      <c r="N452" s="22"/>
      <c r="O452" s="22"/>
      <c r="P452" s="22"/>
    </row>
    <row r="453" spans="2:16" x14ac:dyDescent="0.2">
      <c r="B453" s="8"/>
      <c r="D453" s="33"/>
      <c r="E453" s="33"/>
      <c r="F453" s="35"/>
      <c r="G453" s="35"/>
      <c r="H453" s="35"/>
      <c r="I453" s="8"/>
      <c r="J453" s="8"/>
      <c r="K453" s="8"/>
      <c r="L453" s="22"/>
      <c r="M453" s="22"/>
      <c r="N453" s="22"/>
      <c r="O453" s="22"/>
      <c r="P453" s="22"/>
    </row>
    <row r="454" spans="2:16" x14ac:dyDescent="0.2">
      <c r="B454" s="8"/>
      <c r="D454" s="33"/>
      <c r="E454" s="33"/>
      <c r="F454" s="35"/>
      <c r="G454" s="35"/>
      <c r="H454" s="35"/>
      <c r="I454" s="8"/>
      <c r="J454" s="8"/>
      <c r="K454" s="8"/>
      <c r="L454" s="22"/>
      <c r="M454" s="22"/>
      <c r="N454" s="22"/>
      <c r="O454" s="22"/>
      <c r="P454" s="22"/>
    </row>
    <row r="455" spans="2:16" x14ac:dyDescent="0.2">
      <c r="B455" s="8"/>
      <c r="D455" s="33"/>
      <c r="E455" s="33"/>
      <c r="F455" s="35"/>
      <c r="G455" s="35"/>
      <c r="H455" s="35"/>
      <c r="I455" s="8"/>
      <c r="J455" s="8"/>
      <c r="K455" s="8"/>
      <c r="L455" s="22"/>
      <c r="M455" s="22"/>
      <c r="N455" s="22"/>
      <c r="O455" s="22"/>
      <c r="P455" s="22"/>
    </row>
    <row r="456" spans="2:16" x14ac:dyDescent="0.2">
      <c r="B456" s="8"/>
      <c r="D456" s="33"/>
      <c r="E456" s="33"/>
      <c r="F456" s="35"/>
      <c r="G456" s="35"/>
      <c r="H456" s="35"/>
      <c r="I456" s="8"/>
      <c r="J456" s="8"/>
      <c r="K456" s="8"/>
      <c r="L456" s="22"/>
      <c r="M456" s="22"/>
      <c r="N456" s="22"/>
      <c r="O456" s="22"/>
      <c r="P456" s="22"/>
    </row>
    <row r="457" spans="2:16" x14ac:dyDescent="0.2">
      <c r="B457" s="8"/>
      <c r="D457" s="33"/>
      <c r="E457" s="33"/>
      <c r="F457" s="35"/>
      <c r="G457" s="35"/>
      <c r="H457" s="35"/>
      <c r="I457" s="8"/>
      <c r="J457" s="8"/>
      <c r="K457" s="8"/>
      <c r="L457" s="22"/>
      <c r="M457" s="22"/>
      <c r="N457" s="22"/>
      <c r="O457" s="22"/>
      <c r="P457" s="22"/>
    </row>
    <row r="458" spans="2:16" x14ac:dyDescent="0.2">
      <c r="B458" s="8"/>
      <c r="D458" s="33"/>
      <c r="E458" s="33"/>
      <c r="F458" s="35"/>
      <c r="G458" s="35"/>
      <c r="H458" s="35"/>
      <c r="I458" s="8"/>
      <c r="J458" s="8"/>
      <c r="K458" s="8"/>
      <c r="L458" s="22"/>
      <c r="M458" s="22"/>
      <c r="N458" s="22"/>
      <c r="O458" s="22"/>
      <c r="P458" s="22"/>
    </row>
    <row r="459" spans="2:16" x14ac:dyDescent="0.2">
      <c r="B459" s="8"/>
      <c r="D459" s="33"/>
      <c r="E459" s="33"/>
      <c r="F459" s="35"/>
      <c r="G459" s="35"/>
      <c r="H459" s="35"/>
      <c r="I459" s="8"/>
      <c r="J459" s="8"/>
      <c r="K459" s="8"/>
      <c r="L459" s="22"/>
      <c r="M459" s="22"/>
      <c r="N459" s="22"/>
      <c r="O459" s="22"/>
      <c r="P459" s="22"/>
    </row>
    <row r="460" spans="2:16" x14ac:dyDescent="0.2">
      <c r="B460" s="8"/>
      <c r="D460" s="33"/>
      <c r="E460" s="33"/>
      <c r="F460" s="35"/>
      <c r="G460" s="35"/>
      <c r="H460" s="35"/>
      <c r="I460" s="8"/>
      <c r="J460" s="8"/>
      <c r="K460" s="8"/>
      <c r="L460" s="22"/>
      <c r="M460" s="22"/>
      <c r="N460" s="22"/>
      <c r="O460" s="22"/>
      <c r="P460" s="22"/>
    </row>
    <row r="461" spans="2:16" x14ac:dyDescent="0.2">
      <c r="B461" s="8"/>
      <c r="D461" s="33"/>
      <c r="E461" s="33"/>
      <c r="F461" s="35"/>
      <c r="G461" s="35"/>
      <c r="H461" s="35"/>
      <c r="I461" s="8"/>
      <c r="J461" s="8"/>
      <c r="K461" s="8"/>
      <c r="L461" s="22"/>
      <c r="M461" s="22"/>
      <c r="N461" s="22"/>
      <c r="O461" s="22"/>
      <c r="P461" s="22"/>
    </row>
    <row r="462" spans="2:16" x14ac:dyDescent="0.2">
      <c r="B462" s="8"/>
      <c r="D462" s="33"/>
      <c r="E462" s="33"/>
      <c r="F462" s="35"/>
      <c r="G462" s="35"/>
      <c r="H462" s="35"/>
      <c r="I462" s="8"/>
      <c r="J462" s="8"/>
      <c r="K462" s="8"/>
      <c r="L462" s="22"/>
      <c r="M462" s="22"/>
      <c r="N462" s="22"/>
      <c r="O462" s="22"/>
      <c r="P462" s="22"/>
    </row>
    <row r="463" spans="2:16" x14ac:dyDescent="0.2">
      <c r="B463" s="8"/>
      <c r="D463" s="33"/>
      <c r="E463" s="33"/>
      <c r="F463" s="35"/>
      <c r="G463" s="35"/>
      <c r="H463" s="35"/>
      <c r="I463" s="8"/>
      <c r="J463" s="8"/>
      <c r="K463" s="8"/>
      <c r="L463" s="22"/>
      <c r="M463" s="22"/>
      <c r="N463" s="22"/>
      <c r="O463" s="22"/>
      <c r="P463" s="22"/>
    </row>
    <row r="464" spans="2:16" x14ac:dyDescent="0.2">
      <c r="B464" s="8"/>
      <c r="D464" s="33"/>
      <c r="E464" s="33"/>
      <c r="F464" s="35"/>
      <c r="G464" s="35"/>
      <c r="H464" s="35"/>
      <c r="I464" s="8"/>
      <c r="J464" s="8"/>
      <c r="K464" s="8"/>
      <c r="L464" s="22"/>
      <c r="M464" s="22"/>
      <c r="N464" s="22"/>
      <c r="O464" s="22"/>
      <c r="P464" s="22"/>
    </row>
    <row r="465" spans="2:16" x14ac:dyDescent="0.2">
      <c r="B465" s="8"/>
      <c r="D465" s="33"/>
      <c r="E465" s="33"/>
      <c r="F465" s="35"/>
      <c r="G465" s="35"/>
      <c r="H465" s="35"/>
      <c r="I465" s="8"/>
      <c r="J465" s="8"/>
      <c r="K465" s="8"/>
      <c r="L465" s="22"/>
      <c r="M465" s="22"/>
      <c r="N465" s="22"/>
      <c r="O465" s="22"/>
      <c r="P465" s="22"/>
    </row>
    <row r="466" spans="2:16" x14ac:dyDescent="0.2">
      <c r="B466" s="8"/>
      <c r="D466" s="33"/>
      <c r="E466" s="33"/>
      <c r="F466" s="35"/>
      <c r="G466" s="35"/>
      <c r="H466" s="35"/>
      <c r="I466" s="8"/>
      <c r="J466" s="8"/>
      <c r="K466" s="8"/>
      <c r="L466" s="22"/>
      <c r="M466" s="22"/>
      <c r="N466" s="22"/>
      <c r="O466" s="22"/>
      <c r="P466" s="22"/>
    </row>
    <row r="467" spans="2:16" x14ac:dyDescent="0.2">
      <c r="B467" s="8"/>
      <c r="D467" s="33"/>
      <c r="E467" s="33"/>
      <c r="F467" s="35"/>
      <c r="G467" s="35"/>
      <c r="H467" s="35"/>
      <c r="I467" s="8"/>
      <c r="J467" s="8"/>
      <c r="K467" s="8"/>
      <c r="L467" s="22"/>
      <c r="M467" s="22"/>
      <c r="N467" s="22"/>
      <c r="O467" s="22"/>
      <c r="P467" s="22"/>
    </row>
    <row r="468" spans="2:16" x14ac:dyDescent="0.2">
      <c r="B468" s="8"/>
      <c r="D468" s="33"/>
      <c r="E468" s="33"/>
      <c r="F468" s="35"/>
      <c r="G468" s="35"/>
      <c r="H468" s="35"/>
      <c r="I468" s="8"/>
      <c r="J468" s="8"/>
      <c r="K468" s="8"/>
      <c r="L468" s="22"/>
      <c r="M468" s="22"/>
      <c r="N468" s="22"/>
      <c r="O468" s="22"/>
      <c r="P468" s="22"/>
    </row>
    <row r="469" spans="2:16" x14ac:dyDescent="0.2">
      <c r="B469" s="8"/>
      <c r="D469" s="33"/>
      <c r="E469" s="33"/>
      <c r="F469" s="35"/>
      <c r="G469" s="35"/>
      <c r="H469" s="35"/>
      <c r="I469" s="8"/>
      <c r="J469" s="8"/>
      <c r="K469" s="8"/>
      <c r="L469" s="22"/>
      <c r="M469" s="22"/>
      <c r="N469" s="22"/>
      <c r="O469" s="22"/>
      <c r="P469" s="22"/>
    </row>
    <row r="470" spans="2:16" x14ac:dyDescent="0.2">
      <c r="B470" s="8"/>
      <c r="D470" s="33"/>
      <c r="E470" s="33"/>
      <c r="F470" s="35"/>
      <c r="G470" s="35"/>
      <c r="H470" s="35"/>
      <c r="I470" s="8"/>
      <c r="J470" s="8"/>
      <c r="K470" s="8"/>
      <c r="L470" s="22"/>
      <c r="M470" s="22"/>
      <c r="N470" s="22"/>
      <c r="O470" s="22"/>
      <c r="P470" s="22"/>
    </row>
    <row r="471" spans="2:16" x14ac:dyDescent="0.2">
      <c r="B471" s="8"/>
      <c r="D471" s="33"/>
      <c r="E471" s="33"/>
      <c r="F471" s="35"/>
      <c r="G471" s="35"/>
      <c r="H471" s="35"/>
      <c r="I471" s="8"/>
      <c r="J471" s="8"/>
      <c r="K471" s="8"/>
      <c r="L471" s="22"/>
      <c r="M471" s="22"/>
      <c r="N471" s="22"/>
      <c r="O471" s="22"/>
      <c r="P471" s="22"/>
    </row>
    <row r="472" spans="2:16" x14ac:dyDescent="0.2">
      <c r="B472" s="8"/>
      <c r="D472" s="33"/>
      <c r="E472" s="33"/>
      <c r="F472" s="35"/>
      <c r="G472" s="35"/>
      <c r="H472" s="35"/>
      <c r="I472" s="8"/>
      <c r="J472" s="8"/>
      <c r="K472" s="8"/>
      <c r="L472" s="22"/>
      <c r="M472" s="22"/>
      <c r="N472" s="22"/>
      <c r="O472" s="22"/>
      <c r="P472" s="22"/>
    </row>
    <row r="473" spans="2:16" x14ac:dyDescent="0.2">
      <c r="B473" s="8"/>
      <c r="D473" s="33"/>
      <c r="E473" s="33"/>
      <c r="F473" s="35"/>
      <c r="G473" s="35"/>
      <c r="H473" s="35"/>
      <c r="I473" s="8"/>
      <c r="J473" s="8"/>
      <c r="K473" s="8"/>
      <c r="L473" s="22"/>
      <c r="M473" s="22"/>
      <c r="N473" s="22"/>
      <c r="O473" s="22"/>
      <c r="P473" s="22"/>
    </row>
    <row r="474" spans="2:16" x14ac:dyDescent="0.2">
      <c r="B474" s="8"/>
      <c r="D474" s="33"/>
      <c r="E474" s="33"/>
      <c r="F474" s="35"/>
      <c r="G474" s="35"/>
      <c r="H474" s="35"/>
      <c r="I474" s="8"/>
      <c r="J474" s="8"/>
      <c r="K474" s="8"/>
      <c r="L474" s="22"/>
      <c r="M474" s="22"/>
      <c r="N474" s="22"/>
      <c r="O474" s="22"/>
      <c r="P474" s="22"/>
    </row>
    <row r="475" spans="2:16" x14ac:dyDescent="0.2">
      <c r="B475" s="8"/>
      <c r="D475" s="33"/>
      <c r="E475" s="33"/>
      <c r="F475" s="35"/>
      <c r="G475" s="35"/>
      <c r="H475" s="35"/>
      <c r="I475" s="8"/>
      <c r="J475" s="8"/>
      <c r="K475" s="8"/>
      <c r="L475" s="22"/>
      <c r="M475" s="22"/>
      <c r="N475" s="22"/>
      <c r="O475" s="22"/>
      <c r="P475" s="22"/>
    </row>
    <row r="476" spans="2:16" x14ac:dyDescent="0.2">
      <c r="B476" s="8"/>
      <c r="D476" s="33"/>
      <c r="E476" s="33"/>
      <c r="F476" s="35"/>
      <c r="G476" s="35"/>
      <c r="H476" s="35"/>
      <c r="I476" s="8"/>
      <c r="J476" s="8"/>
      <c r="K476" s="8"/>
      <c r="L476" s="22"/>
      <c r="M476" s="22"/>
      <c r="N476" s="22"/>
      <c r="O476" s="22"/>
      <c r="P476" s="22"/>
    </row>
    <row r="477" spans="2:16" x14ac:dyDescent="0.2">
      <c r="B477" s="8"/>
      <c r="D477" s="33"/>
      <c r="E477" s="33"/>
      <c r="F477" s="35"/>
      <c r="G477" s="35"/>
      <c r="H477" s="35"/>
      <c r="I477" s="8"/>
      <c r="J477" s="8"/>
      <c r="K477" s="8"/>
      <c r="L477" s="22"/>
      <c r="M477" s="22"/>
      <c r="N477" s="22"/>
      <c r="O477" s="22"/>
      <c r="P477" s="22"/>
    </row>
    <row r="478" spans="2:16" x14ac:dyDescent="0.2">
      <c r="B478" s="8"/>
      <c r="D478" s="33"/>
      <c r="E478" s="33"/>
      <c r="F478" s="35"/>
      <c r="G478" s="35"/>
      <c r="H478" s="35"/>
      <c r="I478" s="8"/>
      <c r="J478" s="8"/>
      <c r="K478" s="8"/>
      <c r="L478" s="22"/>
      <c r="M478" s="22"/>
      <c r="N478" s="22"/>
      <c r="O478" s="22"/>
      <c r="P478" s="22"/>
    </row>
    <row r="479" spans="2:16" x14ac:dyDescent="0.2">
      <c r="B479" s="8"/>
      <c r="D479" s="33"/>
      <c r="E479" s="33"/>
      <c r="F479" s="35"/>
      <c r="G479" s="35"/>
      <c r="H479" s="35"/>
      <c r="I479" s="8"/>
      <c r="J479" s="8"/>
      <c r="K479" s="8"/>
      <c r="L479" s="22"/>
      <c r="M479" s="22"/>
      <c r="N479" s="22"/>
      <c r="O479" s="22"/>
      <c r="P479" s="22"/>
    </row>
    <row r="480" spans="2:16" x14ac:dyDescent="0.2">
      <c r="B480" s="8"/>
      <c r="D480" s="33"/>
      <c r="E480" s="33"/>
      <c r="F480" s="35"/>
      <c r="G480" s="35"/>
      <c r="H480" s="35"/>
      <c r="I480" s="8"/>
      <c r="J480" s="8"/>
      <c r="K480" s="8"/>
      <c r="L480" s="22"/>
      <c r="M480" s="22"/>
      <c r="N480" s="22"/>
      <c r="O480" s="22"/>
      <c r="P480" s="22"/>
    </row>
    <row r="481" spans="2:16" x14ac:dyDescent="0.2">
      <c r="B481" s="8"/>
      <c r="D481" s="33"/>
      <c r="E481" s="33"/>
      <c r="F481" s="35"/>
      <c r="G481" s="35"/>
      <c r="H481" s="35"/>
      <c r="I481" s="8"/>
      <c r="J481" s="8"/>
      <c r="K481" s="8"/>
      <c r="L481" s="22"/>
      <c r="M481" s="22"/>
      <c r="N481" s="22"/>
      <c r="O481" s="22"/>
      <c r="P481" s="22"/>
    </row>
    <row r="482" spans="2:16" x14ac:dyDescent="0.2">
      <c r="B482" s="8"/>
      <c r="D482" s="33"/>
      <c r="E482" s="33"/>
      <c r="F482" s="35"/>
      <c r="G482" s="35"/>
      <c r="H482" s="35"/>
      <c r="I482" s="8"/>
      <c r="J482" s="8"/>
      <c r="K482" s="8"/>
      <c r="L482" s="22"/>
      <c r="M482" s="22"/>
      <c r="N482" s="22"/>
      <c r="O482" s="22"/>
      <c r="P482" s="22"/>
    </row>
    <row r="483" spans="2:16" x14ac:dyDescent="0.2">
      <c r="B483" s="8"/>
      <c r="D483" s="33"/>
      <c r="E483" s="33"/>
      <c r="F483" s="35"/>
      <c r="G483" s="35"/>
      <c r="H483" s="35"/>
      <c r="I483" s="8"/>
      <c r="J483" s="8"/>
      <c r="K483" s="8"/>
      <c r="L483" s="22"/>
      <c r="M483" s="22"/>
      <c r="N483" s="22"/>
      <c r="O483" s="22"/>
      <c r="P483" s="22"/>
    </row>
    <row r="484" spans="2:16" x14ac:dyDescent="0.2">
      <c r="B484" s="8"/>
      <c r="D484" s="33"/>
      <c r="E484" s="33"/>
      <c r="F484" s="35"/>
      <c r="G484" s="35"/>
      <c r="H484" s="35"/>
      <c r="I484" s="8"/>
      <c r="J484" s="8"/>
      <c r="K484" s="8"/>
      <c r="L484" s="22"/>
      <c r="M484" s="22"/>
      <c r="N484" s="22"/>
      <c r="O484" s="22"/>
      <c r="P484" s="22"/>
    </row>
    <row r="485" spans="2:16" x14ac:dyDescent="0.2">
      <c r="B485" s="8"/>
      <c r="D485" s="33"/>
      <c r="E485" s="33"/>
      <c r="F485" s="35"/>
      <c r="G485" s="35"/>
      <c r="H485" s="35"/>
      <c r="I485" s="8"/>
      <c r="J485" s="8"/>
      <c r="K485" s="8"/>
      <c r="L485" s="22"/>
      <c r="M485" s="22"/>
      <c r="N485" s="22"/>
      <c r="O485" s="22"/>
      <c r="P485" s="22"/>
    </row>
    <row r="486" spans="2:16" x14ac:dyDescent="0.2">
      <c r="B486" s="8"/>
      <c r="D486" s="33"/>
      <c r="E486" s="33"/>
      <c r="F486" s="35"/>
      <c r="G486" s="35"/>
      <c r="H486" s="35"/>
      <c r="I486" s="8"/>
      <c r="J486" s="8"/>
      <c r="K486" s="8"/>
      <c r="L486" s="22"/>
      <c r="M486" s="22"/>
      <c r="N486" s="22"/>
      <c r="O486" s="22"/>
      <c r="P486" s="22"/>
    </row>
    <row r="487" spans="2:16" x14ac:dyDescent="0.2">
      <c r="B487" s="8"/>
      <c r="D487" s="33"/>
      <c r="E487" s="33"/>
      <c r="F487" s="35"/>
      <c r="G487" s="35"/>
      <c r="H487" s="35"/>
      <c r="I487" s="8"/>
      <c r="J487" s="8"/>
      <c r="K487" s="8"/>
      <c r="L487" s="22"/>
      <c r="M487" s="22"/>
      <c r="N487" s="22"/>
      <c r="O487" s="22"/>
      <c r="P487" s="22"/>
    </row>
    <row r="488" spans="2:16" x14ac:dyDescent="0.2">
      <c r="B488" s="8"/>
      <c r="D488" s="33"/>
      <c r="E488" s="33"/>
      <c r="F488" s="35"/>
      <c r="G488" s="35"/>
      <c r="H488" s="35"/>
      <c r="I488" s="8"/>
      <c r="J488" s="8"/>
      <c r="K488" s="8"/>
      <c r="L488" s="22"/>
      <c r="M488" s="22"/>
      <c r="N488" s="22"/>
      <c r="O488" s="22"/>
      <c r="P488" s="22"/>
    </row>
    <row r="489" spans="2:16" x14ac:dyDescent="0.2">
      <c r="B489" s="8"/>
      <c r="D489" s="33"/>
      <c r="E489" s="33"/>
      <c r="F489" s="35"/>
      <c r="G489" s="35"/>
      <c r="H489" s="35"/>
      <c r="I489" s="8"/>
      <c r="J489" s="8"/>
      <c r="K489" s="8"/>
      <c r="L489" s="22"/>
      <c r="M489" s="22"/>
      <c r="N489" s="22"/>
      <c r="O489" s="22"/>
      <c r="P489" s="22"/>
    </row>
    <row r="490" spans="2:16" x14ac:dyDescent="0.2">
      <c r="B490" s="8"/>
      <c r="D490" s="33"/>
      <c r="E490" s="33"/>
      <c r="F490" s="35"/>
      <c r="G490" s="35"/>
      <c r="H490" s="35"/>
      <c r="I490" s="8"/>
      <c r="J490" s="8"/>
      <c r="K490" s="8"/>
      <c r="L490" s="22"/>
      <c r="M490" s="22"/>
      <c r="N490" s="22"/>
      <c r="O490" s="22"/>
      <c r="P490" s="22"/>
    </row>
    <row r="491" spans="2:16" x14ac:dyDescent="0.2">
      <c r="B491" s="8"/>
      <c r="D491" s="33"/>
      <c r="E491" s="33"/>
      <c r="F491" s="35"/>
      <c r="G491" s="35"/>
      <c r="H491" s="35"/>
      <c r="I491" s="8"/>
      <c r="J491" s="8"/>
      <c r="K491" s="8"/>
      <c r="L491" s="22"/>
      <c r="M491" s="22"/>
      <c r="N491" s="22"/>
      <c r="O491" s="22"/>
      <c r="P491" s="22"/>
    </row>
    <row r="492" spans="2:16" x14ac:dyDescent="0.2">
      <c r="B492" s="8"/>
      <c r="D492" s="33"/>
      <c r="E492" s="33"/>
      <c r="F492" s="35"/>
      <c r="G492" s="35"/>
      <c r="H492" s="35"/>
      <c r="I492" s="8"/>
      <c r="J492" s="8"/>
      <c r="K492" s="8"/>
      <c r="L492" s="22"/>
      <c r="M492" s="22"/>
      <c r="N492" s="22"/>
      <c r="O492" s="22"/>
      <c r="P492" s="22"/>
    </row>
    <row r="493" spans="2:16" x14ac:dyDescent="0.2">
      <c r="B493" s="8"/>
      <c r="D493" s="33"/>
      <c r="E493" s="33"/>
      <c r="F493" s="35"/>
      <c r="G493" s="35"/>
      <c r="H493" s="35"/>
      <c r="I493" s="8"/>
      <c r="J493" s="8"/>
      <c r="K493" s="8"/>
      <c r="L493" s="22"/>
      <c r="M493" s="22"/>
      <c r="N493" s="22"/>
      <c r="O493" s="22"/>
      <c r="P493" s="22"/>
    </row>
    <row r="494" spans="2:16" x14ac:dyDescent="0.2">
      <c r="B494" s="8"/>
      <c r="D494" s="33"/>
      <c r="E494" s="33"/>
      <c r="F494" s="35"/>
      <c r="G494" s="35"/>
      <c r="H494" s="35"/>
      <c r="I494" s="8"/>
      <c r="J494" s="8"/>
      <c r="K494" s="8"/>
      <c r="L494" s="22"/>
      <c r="M494" s="22"/>
      <c r="N494" s="22"/>
      <c r="O494" s="22"/>
      <c r="P494" s="22"/>
    </row>
    <row r="495" spans="2:16" x14ac:dyDescent="0.2">
      <c r="B495" s="8"/>
      <c r="D495" s="33"/>
      <c r="E495" s="33"/>
      <c r="F495" s="35"/>
      <c r="G495" s="35"/>
      <c r="H495" s="35"/>
      <c r="I495" s="8"/>
      <c r="J495" s="8"/>
      <c r="K495" s="8"/>
      <c r="L495" s="22"/>
      <c r="M495" s="22"/>
      <c r="N495" s="22"/>
      <c r="O495" s="22"/>
      <c r="P495" s="22"/>
    </row>
    <row r="496" spans="2:16" x14ac:dyDescent="0.2">
      <c r="B496" s="8"/>
      <c r="D496" s="33"/>
      <c r="E496" s="33"/>
      <c r="F496" s="35"/>
      <c r="G496" s="35"/>
      <c r="H496" s="35"/>
      <c r="I496" s="8"/>
      <c r="J496" s="8"/>
      <c r="K496" s="8"/>
      <c r="L496" s="22"/>
      <c r="M496" s="22"/>
      <c r="N496" s="22"/>
      <c r="O496" s="22"/>
      <c r="P496" s="22"/>
    </row>
    <row r="497" spans="2:16" x14ac:dyDescent="0.2">
      <c r="B497" s="8"/>
      <c r="D497" s="33"/>
      <c r="E497" s="33"/>
      <c r="F497" s="35"/>
      <c r="G497" s="35"/>
      <c r="H497" s="35"/>
      <c r="I497" s="8"/>
      <c r="J497" s="8"/>
      <c r="K497" s="8"/>
      <c r="L497" s="22"/>
      <c r="M497" s="22"/>
      <c r="N497" s="22"/>
      <c r="O497" s="22"/>
      <c r="P497" s="22"/>
    </row>
    <row r="498" spans="2:16" x14ac:dyDescent="0.2">
      <c r="B498" s="8"/>
      <c r="D498" s="33"/>
      <c r="E498" s="33"/>
      <c r="F498" s="35"/>
      <c r="G498" s="35"/>
      <c r="H498" s="35"/>
      <c r="I498" s="8"/>
      <c r="J498" s="8"/>
      <c r="K498" s="8"/>
      <c r="L498" s="22"/>
      <c r="M498" s="22"/>
      <c r="N498" s="22"/>
      <c r="O498" s="22"/>
      <c r="P498" s="22"/>
    </row>
    <row r="499" spans="2:16" x14ac:dyDescent="0.2">
      <c r="B499" s="8"/>
      <c r="D499" s="33"/>
      <c r="E499" s="33"/>
      <c r="F499" s="35"/>
      <c r="G499" s="35"/>
      <c r="H499" s="35"/>
      <c r="I499" s="8"/>
      <c r="J499" s="8"/>
      <c r="K499" s="8"/>
      <c r="L499" s="22"/>
      <c r="M499" s="22"/>
      <c r="N499" s="22"/>
      <c r="O499" s="22"/>
      <c r="P499" s="22"/>
    </row>
    <row r="500" spans="2:16" x14ac:dyDescent="0.2">
      <c r="B500" s="8"/>
      <c r="D500" s="33"/>
      <c r="E500" s="33"/>
      <c r="F500" s="35"/>
      <c r="G500" s="35"/>
      <c r="H500" s="35"/>
      <c r="I500" s="8"/>
      <c r="J500" s="8"/>
      <c r="K500" s="8"/>
      <c r="L500" s="22"/>
      <c r="M500" s="22"/>
      <c r="N500" s="22"/>
      <c r="O500" s="22"/>
      <c r="P500" s="22"/>
    </row>
    <row r="501" spans="2:16" x14ac:dyDescent="0.2">
      <c r="B501" s="8"/>
      <c r="D501" s="33"/>
      <c r="E501" s="33"/>
      <c r="F501" s="35"/>
      <c r="G501" s="35"/>
      <c r="H501" s="35"/>
      <c r="I501" s="8"/>
      <c r="J501" s="8"/>
      <c r="K501" s="8"/>
      <c r="L501" s="22"/>
      <c r="M501" s="22"/>
      <c r="N501" s="22"/>
      <c r="O501" s="22"/>
      <c r="P501" s="22"/>
    </row>
    <row r="502" spans="2:16" x14ac:dyDescent="0.2">
      <c r="B502" s="8"/>
      <c r="D502" s="33"/>
      <c r="E502" s="33"/>
      <c r="F502" s="35"/>
      <c r="G502" s="35"/>
      <c r="H502" s="35"/>
      <c r="I502" s="8"/>
      <c r="J502" s="8"/>
      <c r="K502" s="8"/>
      <c r="L502" s="22"/>
      <c r="M502" s="22"/>
      <c r="N502" s="22"/>
      <c r="O502" s="22"/>
      <c r="P502" s="22"/>
    </row>
    <row r="503" spans="2:16" x14ac:dyDescent="0.2">
      <c r="B503" s="8"/>
      <c r="D503" s="33"/>
      <c r="E503" s="33"/>
      <c r="F503" s="35"/>
      <c r="G503" s="35"/>
      <c r="H503" s="35"/>
      <c r="I503" s="8"/>
      <c r="J503" s="8"/>
      <c r="K503" s="8"/>
      <c r="L503" s="22"/>
      <c r="M503" s="22"/>
      <c r="N503" s="22"/>
      <c r="O503" s="22"/>
      <c r="P503" s="22"/>
    </row>
    <row r="504" spans="2:16" x14ac:dyDescent="0.2">
      <c r="B504" s="8"/>
      <c r="D504" s="33"/>
      <c r="E504" s="33"/>
      <c r="F504" s="35"/>
      <c r="G504" s="35"/>
      <c r="H504" s="35"/>
      <c r="I504" s="8"/>
      <c r="J504" s="8"/>
      <c r="K504" s="8"/>
      <c r="L504" s="22"/>
      <c r="M504" s="22"/>
      <c r="N504" s="22"/>
      <c r="O504" s="22"/>
      <c r="P504" s="22"/>
    </row>
    <row r="505" spans="2:16" x14ac:dyDescent="0.2">
      <c r="B505" s="8"/>
      <c r="D505" s="33"/>
      <c r="E505" s="33"/>
      <c r="F505" s="35"/>
      <c r="G505" s="35"/>
      <c r="H505" s="35"/>
      <c r="I505" s="8"/>
      <c r="J505" s="8"/>
      <c r="K505" s="8"/>
      <c r="L505" s="22"/>
      <c r="M505" s="22"/>
      <c r="N505" s="22"/>
      <c r="O505" s="22"/>
      <c r="P505" s="22"/>
    </row>
    <row r="506" spans="2:16" x14ac:dyDescent="0.2">
      <c r="B506" s="8"/>
      <c r="D506" s="33"/>
      <c r="E506" s="33"/>
      <c r="F506" s="35"/>
      <c r="G506" s="35"/>
      <c r="H506" s="35"/>
      <c r="I506" s="8"/>
      <c r="J506" s="8"/>
      <c r="K506" s="8"/>
      <c r="L506" s="22"/>
      <c r="M506" s="22"/>
      <c r="N506" s="22"/>
      <c r="O506" s="22"/>
      <c r="P506" s="22"/>
    </row>
    <row r="507" spans="2:16" x14ac:dyDescent="0.2">
      <c r="B507" s="8"/>
      <c r="D507" s="33"/>
      <c r="E507" s="33"/>
      <c r="F507" s="35"/>
      <c r="G507" s="35"/>
      <c r="H507" s="35"/>
      <c r="I507" s="8"/>
      <c r="J507" s="8"/>
      <c r="K507" s="8"/>
      <c r="L507" s="22"/>
      <c r="M507" s="22"/>
      <c r="N507" s="22"/>
      <c r="O507" s="22"/>
      <c r="P507" s="22"/>
    </row>
    <row r="508" spans="2:16" x14ac:dyDescent="0.2">
      <c r="B508" s="8"/>
      <c r="D508" s="33"/>
      <c r="E508" s="33"/>
      <c r="F508" s="35"/>
      <c r="G508" s="35"/>
      <c r="H508" s="35"/>
      <c r="I508" s="8"/>
      <c r="J508" s="8"/>
      <c r="K508" s="8"/>
      <c r="L508" s="22"/>
      <c r="M508" s="22"/>
      <c r="N508" s="22"/>
      <c r="O508" s="22"/>
      <c r="P508" s="22"/>
    </row>
    <row r="509" spans="2:16" x14ac:dyDescent="0.2">
      <c r="B509" s="8"/>
      <c r="D509" s="33"/>
      <c r="E509" s="33"/>
      <c r="F509" s="35"/>
      <c r="G509" s="35"/>
      <c r="H509" s="35"/>
      <c r="I509" s="8"/>
      <c r="J509" s="8"/>
      <c r="K509" s="8"/>
      <c r="L509" s="22"/>
      <c r="M509" s="22"/>
      <c r="N509" s="22"/>
      <c r="O509" s="22"/>
      <c r="P509" s="22"/>
    </row>
    <row r="510" spans="2:16" x14ac:dyDescent="0.2">
      <c r="B510" s="8"/>
      <c r="D510" s="33"/>
      <c r="E510" s="33"/>
      <c r="F510" s="35"/>
      <c r="G510" s="35"/>
      <c r="H510" s="35"/>
      <c r="I510" s="8"/>
      <c r="J510" s="8"/>
      <c r="K510" s="8"/>
      <c r="L510" s="22"/>
      <c r="M510" s="22"/>
      <c r="N510" s="22"/>
      <c r="O510" s="22"/>
      <c r="P510" s="22"/>
    </row>
    <row r="511" spans="2:16" x14ac:dyDescent="0.2">
      <c r="B511" s="8"/>
      <c r="D511" s="33"/>
      <c r="E511" s="33"/>
      <c r="F511" s="35"/>
      <c r="G511" s="35"/>
      <c r="H511" s="35"/>
      <c r="I511" s="8"/>
      <c r="J511" s="8"/>
      <c r="K511" s="8"/>
      <c r="L511" s="22"/>
      <c r="M511" s="22"/>
      <c r="N511" s="22"/>
      <c r="O511" s="22"/>
      <c r="P511" s="22"/>
    </row>
    <row r="512" spans="2:16" x14ac:dyDescent="0.2">
      <c r="B512" s="8"/>
      <c r="D512" s="33"/>
      <c r="E512" s="33"/>
      <c r="F512" s="35"/>
      <c r="G512" s="35"/>
      <c r="H512" s="35"/>
      <c r="I512" s="8"/>
      <c r="J512" s="8"/>
      <c r="K512" s="8"/>
      <c r="L512" s="22"/>
      <c r="M512" s="22"/>
      <c r="N512" s="22"/>
      <c r="O512" s="22"/>
      <c r="P512" s="22"/>
    </row>
    <row r="513" spans="2:16" x14ac:dyDescent="0.2">
      <c r="B513" s="8"/>
      <c r="D513" s="33"/>
      <c r="E513" s="33"/>
      <c r="F513" s="35"/>
      <c r="G513" s="35"/>
      <c r="H513" s="35"/>
      <c r="I513" s="8"/>
      <c r="J513" s="8"/>
      <c r="K513" s="8"/>
      <c r="L513" s="22"/>
      <c r="M513" s="22"/>
      <c r="N513" s="22"/>
      <c r="O513" s="22"/>
      <c r="P513" s="22"/>
    </row>
    <row r="514" spans="2:16" x14ac:dyDescent="0.2">
      <c r="B514" s="8"/>
      <c r="D514" s="33"/>
      <c r="E514" s="33"/>
      <c r="F514" s="35"/>
      <c r="G514" s="35"/>
      <c r="H514" s="35"/>
      <c r="I514" s="8"/>
      <c r="J514" s="8"/>
      <c r="K514" s="8"/>
      <c r="L514" s="22"/>
      <c r="M514" s="22"/>
      <c r="N514" s="22"/>
      <c r="O514" s="22"/>
      <c r="P514" s="22"/>
    </row>
    <row r="515" spans="2:16" x14ac:dyDescent="0.2">
      <c r="B515" s="8"/>
      <c r="D515" s="33"/>
      <c r="E515" s="33"/>
      <c r="F515" s="35"/>
      <c r="G515" s="35"/>
      <c r="H515" s="35"/>
      <c r="I515" s="8"/>
      <c r="J515" s="8"/>
      <c r="K515" s="8"/>
      <c r="L515" s="22"/>
      <c r="M515" s="22"/>
      <c r="N515" s="22"/>
      <c r="O515" s="22"/>
      <c r="P515" s="22"/>
    </row>
    <row r="516" spans="2:16" x14ac:dyDescent="0.2">
      <c r="B516" s="8"/>
      <c r="D516" s="33"/>
      <c r="E516" s="33"/>
      <c r="F516" s="35"/>
      <c r="G516" s="35"/>
      <c r="H516" s="35"/>
      <c r="I516" s="8"/>
      <c r="J516" s="8"/>
      <c r="K516" s="8"/>
      <c r="L516" s="22"/>
      <c r="M516" s="22"/>
      <c r="N516" s="22"/>
      <c r="O516" s="22"/>
      <c r="P516" s="22"/>
    </row>
    <row r="517" spans="2:16" x14ac:dyDescent="0.2">
      <c r="B517" s="8"/>
      <c r="D517" s="33"/>
      <c r="E517" s="33"/>
      <c r="F517" s="35"/>
      <c r="G517" s="35"/>
      <c r="H517" s="35"/>
      <c r="I517" s="8"/>
      <c r="J517" s="8"/>
      <c r="K517" s="8"/>
      <c r="L517" s="22"/>
      <c r="M517" s="22"/>
      <c r="N517" s="22"/>
      <c r="O517" s="22"/>
      <c r="P517" s="22"/>
    </row>
    <row r="518" spans="2:16" x14ac:dyDescent="0.2">
      <c r="B518" s="8"/>
      <c r="D518" s="33"/>
      <c r="E518" s="33"/>
      <c r="F518" s="35"/>
      <c r="G518" s="35"/>
      <c r="H518" s="35"/>
      <c r="I518" s="8"/>
      <c r="J518" s="8"/>
      <c r="K518" s="8"/>
      <c r="L518" s="22"/>
      <c r="M518" s="22"/>
      <c r="N518" s="22"/>
      <c r="O518" s="22"/>
      <c r="P518" s="22"/>
    </row>
    <row r="519" spans="2:16" x14ac:dyDescent="0.2">
      <c r="B519" s="8"/>
      <c r="D519" s="33"/>
      <c r="E519" s="33"/>
      <c r="F519" s="35"/>
      <c r="G519" s="35"/>
      <c r="H519" s="35"/>
      <c r="I519" s="8"/>
      <c r="J519" s="8"/>
      <c r="K519" s="8"/>
      <c r="L519" s="22"/>
      <c r="M519" s="22"/>
      <c r="N519" s="22"/>
      <c r="O519" s="22"/>
      <c r="P519" s="22"/>
    </row>
    <row r="520" spans="2:16" x14ac:dyDescent="0.2">
      <c r="B520" s="8"/>
      <c r="D520" s="33"/>
      <c r="E520" s="33"/>
      <c r="F520" s="35"/>
      <c r="G520" s="35"/>
      <c r="H520" s="35"/>
      <c r="I520" s="8"/>
      <c r="J520" s="8"/>
      <c r="K520" s="8"/>
      <c r="L520" s="22"/>
      <c r="M520" s="22"/>
      <c r="N520" s="22"/>
      <c r="O520" s="22"/>
      <c r="P520" s="22"/>
    </row>
    <row r="521" spans="2:16" x14ac:dyDescent="0.2">
      <c r="B521" s="8"/>
      <c r="D521" s="33"/>
      <c r="E521" s="33"/>
      <c r="F521" s="35"/>
      <c r="G521" s="35"/>
      <c r="H521" s="35"/>
      <c r="I521" s="8"/>
      <c r="J521" s="8"/>
      <c r="K521" s="8"/>
      <c r="L521" s="22"/>
      <c r="M521" s="22"/>
      <c r="N521" s="22"/>
      <c r="O521" s="22"/>
      <c r="P521" s="22"/>
    </row>
    <row r="522" spans="2:16" x14ac:dyDescent="0.2">
      <c r="B522" s="8"/>
      <c r="D522" s="33"/>
      <c r="E522" s="33"/>
      <c r="F522" s="35"/>
      <c r="G522" s="35"/>
      <c r="H522" s="35"/>
      <c r="I522" s="8"/>
      <c r="J522" s="8"/>
      <c r="K522" s="8"/>
      <c r="L522" s="22"/>
      <c r="M522" s="22"/>
      <c r="N522" s="22"/>
      <c r="O522" s="22"/>
      <c r="P522" s="22"/>
    </row>
    <row r="523" spans="2:16" x14ac:dyDescent="0.2">
      <c r="B523" s="8"/>
      <c r="D523" s="33"/>
      <c r="E523" s="33"/>
      <c r="F523" s="35"/>
      <c r="G523" s="35"/>
      <c r="H523" s="35"/>
      <c r="I523" s="8"/>
      <c r="J523" s="8"/>
      <c r="K523" s="8"/>
      <c r="L523" s="22"/>
      <c r="M523" s="22"/>
      <c r="N523" s="22"/>
      <c r="O523" s="22"/>
      <c r="P523" s="22"/>
    </row>
    <row r="524" spans="2:16" x14ac:dyDescent="0.2">
      <c r="B524" s="8"/>
      <c r="D524" s="33"/>
      <c r="E524" s="33"/>
      <c r="F524" s="35"/>
      <c r="G524" s="35"/>
      <c r="H524" s="35"/>
      <c r="I524" s="8"/>
      <c r="J524" s="8"/>
      <c r="K524" s="8"/>
      <c r="L524" s="22"/>
      <c r="M524" s="22"/>
      <c r="N524" s="22"/>
      <c r="O524" s="22"/>
      <c r="P524" s="22"/>
    </row>
    <row r="525" spans="2:16" x14ac:dyDescent="0.2">
      <c r="B525" s="8"/>
      <c r="D525" s="33"/>
      <c r="E525" s="33"/>
      <c r="F525" s="35"/>
      <c r="G525" s="35"/>
      <c r="H525" s="35"/>
      <c r="I525" s="8"/>
      <c r="J525" s="8"/>
      <c r="K525" s="8"/>
      <c r="L525" s="22"/>
      <c r="M525" s="22"/>
      <c r="N525" s="22"/>
      <c r="O525" s="22"/>
      <c r="P525" s="22"/>
    </row>
    <row r="526" spans="2:16" x14ac:dyDescent="0.2">
      <c r="B526" s="8"/>
      <c r="D526" s="33"/>
      <c r="E526" s="33"/>
      <c r="F526" s="35"/>
      <c r="G526" s="35"/>
      <c r="H526" s="35"/>
      <c r="I526" s="8"/>
      <c r="J526" s="8"/>
      <c r="K526" s="8"/>
      <c r="L526" s="22"/>
      <c r="M526" s="22"/>
      <c r="N526" s="22"/>
      <c r="O526" s="22"/>
      <c r="P526" s="22"/>
    </row>
    <row r="527" spans="2:16" x14ac:dyDescent="0.2">
      <c r="B527" s="8"/>
      <c r="D527" s="33"/>
      <c r="E527" s="33"/>
      <c r="F527" s="35"/>
      <c r="G527" s="35"/>
      <c r="H527" s="35"/>
      <c r="I527" s="8"/>
      <c r="J527" s="8"/>
      <c r="K527" s="8"/>
      <c r="L527" s="22"/>
      <c r="M527" s="22"/>
      <c r="N527" s="22"/>
      <c r="O527" s="22"/>
      <c r="P527" s="22"/>
    </row>
    <row r="528" spans="2:16" x14ac:dyDescent="0.2">
      <c r="B528" s="8"/>
      <c r="D528" s="33"/>
      <c r="E528" s="33"/>
      <c r="F528" s="35"/>
      <c r="G528" s="35"/>
      <c r="H528" s="35"/>
      <c r="I528" s="8"/>
      <c r="J528" s="8"/>
      <c r="K528" s="8"/>
      <c r="L528" s="22"/>
      <c r="M528" s="22"/>
      <c r="N528" s="22"/>
      <c r="O528" s="22"/>
      <c r="P528" s="22"/>
    </row>
    <row r="529" spans="2:16" x14ac:dyDescent="0.2">
      <c r="B529" s="8"/>
      <c r="D529" s="33"/>
      <c r="E529" s="33"/>
      <c r="F529" s="35"/>
      <c r="G529" s="35"/>
      <c r="H529" s="35"/>
      <c r="I529" s="8"/>
      <c r="J529" s="8"/>
      <c r="K529" s="8"/>
      <c r="L529" s="22"/>
      <c r="M529" s="22"/>
      <c r="N529" s="22"/>
      <c r="O529" s="22"/>
      <c r="P529" s="22"/>
    </row>
    <row r="530" spans="2:16" x14ac:dyDescent="0.2">
      <c r="B530" s="8"/>
      <c r="D530" s="33"/>
      <c r="E530" s="33"/>
      <c r="F530" s="35"/>
      <c r="G530" s="35"/>
      <c r="H530" s="35"/>
      <c r="I530" s="8"/>
      <c r="J530" s="8"/>
      <c r="K530" s="8"/>
      <c r="L530" s="22"/>
      <c r="M530" s="22"/>
      <c r="N530" s="22"/>
      <c r="O530" s="22"/>
      <c r="P530" s="22"/>
    </row>
    <row r="531" spans="2:16" x14ac:dyDescent="0.2">
      <c r="B531" s="8"/>
      <c r="D531" s="33"/>
      <c r="E531" s="33"/>
      <c r="F531" s="35"/>
      <c r="G531" s="35"/>
      <c r="H531" s="35"/>
      <c r="I531" s="8"/>
      <c r="J531" s="8"/>
      <c r="K531" s="8"/>
      <c r="L531" s="22"/>
      <c r="M531" s="22"/>
      <c r="N531" s="22"/>
      <c r="O531" s="22"/>
      <c r="P531" s="22"/>
    </row>
    <row r="532" spans="2:16" x14ac:dyDescent="0.2">
      <c r="B532" s="8"/>
      <c r="D532" s="33"/>
      <c r="E532" s="33"/>
      <c r="F532" s="35"/>
      <c r="G532" s="35"/>
      <c r="H532" s="35"/>
      <c r="I532" s="8"/>
      <c r="J532" s="8"/>
      <c r="K532" s="8"/>
      <c r="L532" s="22"/>
      <c r="M532" s="22"/>
      <c r="N532" s="22"/>
      <c r="O532" s="22"/>
      <c r="P532" s="22"/>
    </row>
    <row r="533" spans="2:16" x14ac:dyDescent="0.2">
      <c r="B533" s="8"/>
      <c r="D533" s="33"/>
      <c r="E533" s="33"/>
      <c r="F533" s="35"/>
      <c r="G533" s="35"/>
      <c r="H533" s="35"/>
      <c r="I533" s="8"/>
      <c r="J533" s="8"/>
      <c r="K533" s="8"/>
      <c r="L533" s="22"/>
      <c r="M533" s="22"/>
      <c r="N533" s="22"/>
      <c r="O533" s="22"/>
      <c r="P533" s="22"/>
    </row>
    <row r="534" spans="2:16" x14ac:dyDescent="0.2">
      <c r="B534" s="8"/>
      <c r="D534" s="33"/>
      <c r="E534" s="33"/>
      <c r="F534" s="35"/>
      <c r="G534" s="35"/>
      <c r="H534" s="35"/>
      <c r="I534" s="8"/>
      <c r="J534" s="8"/>
      <c r="K534" s="8"/>
      <c r="L534" s="22"/>
      <c r="M534" s="22"/>
      <c r="N534" s="22"/>
      <c r="O534" s="22"/>
      <c r="P534" s="22"/>
    </row>
    <row r="535" spans="2:16" x14ac:dyDescent="0.2">
      <c r="B535" s="8"/>
      <c r="D535" s="33"/>
      <c r="E535" s="33"/>
      <c r="F535" s="35"/>
      <c r="G535" s="35"/>
      <c r="H535" s="35"/>
      <c r="I535" s="8"/>
      <c r="J535" s="8"/>
      <c r="K535" s="8"/>
      <c r="L535" s="22"/>
      <c r="M535" s="22"/>
      <c r="N535" s="22"/>
      <c r="O535" s="22"/>
      <c r="P535" s="22"/>
    </row>
    <row r="536" spans="2:16" x14ac:dyDescent="0.2">
      <c r="B536" s="8"/>
      <c r="D536" s="33"/>
      <c r="E536" s="33"/>
      <c r="F536" s="35"/>
      <c r="G536" s="35"/>
      <c r="H536" s="35"/>
      <c r="I536" s="8"/>
      <c r="J536" s="8"/>
      <c r="K536" s="8"/>
      <c r="L536" s="22"/>
      <c r="M536" s="22"/>
      <c r="N536" s="22"/>
      <c r="O536" s="22"/>
      <c r="P536" s="22"/>
    </row>
    <row r="537" spans="2:16" x14ac:dyDescent="0.2">
      <c r="B537" s="8"/>
      <c r="D537" s="33"/>
      <c r="E537" s="33"/>
      <c r="F537" s="35"/>
      <c r="G537" s="35"/>
      <c r="H537" s="35"/>
      <c r="I537" s="8"/>
      <c r="J537" s="8"/>
      <c r="K537" s="8"/>
      <c r="L537" s="22"/>
      <c r="M537" s="22"/>
      <c r="N537" s="22"/>
      <c r="O537" s="22"/>
      <c r="P537" s="22"/>
    </row>
    <row r="538" spans="2:16" x14ac:dyDescent="0.2">
      <c r="B538" s="8"/>
      <c r="D538" s="33"/>
      <c r="E538" s="33"/>
      <c r="F538" s="35"/>
      <c r="G538" s="35"/>
      <c r="H538" s="35"/>
      <c r="I538" s="8"/>
      <c r="J538" s="8"/>
      <c r="K538" s="8"/>
      <c r="L538" s="22"/>
      <c r="M538" s="22"/>
      <c r="N538" s="22"/>
      <c r="O538" s="22"/>
      <c r="P538" s="22"/>
    </row>
    <row r="539" spans="2:16" x14ac:dyDescent="0.2">
      <c r="B539" s="8"/>
      <c r="D539" s="33"/>
      <c r="E539" s="33"/>
      <c r="F539" s="35"/>
      <c r="G539" s="35"/>
      <c r="H539" s="35"/>
      <c r="I539" s="8"/>
      <c r="J539" s="8"/>
      <c r="K539" s="8"/>
      <c r="L539" s="22"/>
      <c r="M539" s="22"/>
      <c r="N539" s="22"/>
      <c r="O539" s="22"/>
      <c r="P539" s="22"/>
    </row>
    <row r="540" spans="2:16" x14ac:dyDescent="0.2">
      <c r="B540" s="8"/>
      <c r="D540" s="33"/>
      <c r="E540" s="33"/>
      <c r="F540" s="35"/>
      <c r="G540" s="35"/>
      <c r="H540" s="35"/>
      <c r="I540" s="8"/>
      <c r="J540" s="8"/>
      <c r="K540" s="8"/>
      <c r="L540" s="22"/>
      <c r="M540" s="22"/>
      <c r="N540" s="22"/>
      <c r="O540" s="22"/>
      <c r="P540" s="22"/>
    </row>
    <row r="541" spans="2:16" x14ac:dyDescent="0.2">
      <c r="B541" s="8"/>
      <c r="D541" s="33"/>
      <c r="E541" s="33"/>
      <c r="F541" s="35"/>
      <c r="G541" s="35"/>
      <c r="H541" s="35"/>
      <c r="I541" s="8"/>
      <c r="J541" s="8"/>
      <c r="K541" s="8"/>
      <c r="L541" s="22"/>
      <c r="M541" s="22"/>
      <c r="N541" s="22"/>
      <c r="O541" s="22"/>
      <c r="P541" s="22"/>
    </row>
    <row r="542" spans="2:16" x14ac:dyDescent="0.2">
      <c r="B542" s="8"/>
      <c r="D542" s="33"/>
      <c r="E542" s="33"/>
      <c r="F542" s="35"/>
      <c r="G542" s="35"/>
      <c r="H542" s="35"/>
      <c r="I542" s="8"/>
      <c r="J542" s="8"/>
      <c r="K542" s="8"/>
      <c r="L542" s="22"/>
      <c r="M542" s="22"/>
      <c r="N542" s="22"/>
      <c r="O542" s="22"/>
      <c r="P542" s="22"/>
    </row>
    <row r="543" spans="2:16" x14ac:dyDescent="0.2">
      <c r="B543" s="8"/>
      <c r="D543" s="33"/>
      <c r="E543" s="33"/>
      <c r="F543" s="35"/>
      <c r="G543" s="35"/>
      <c r="H543" s="35"/>
      <c r="I543" s="8"/>
      <c r="J543" s="8"/>
      <c r="K543" s="8"/>
      <c r="L543" s="22"/>
      <c r="M543" s="22"/>
      <c r="N543" s="22"/>
      <c r="O543" s="22"/>
      <c r="P543" s="22"/>
    </row>
    <row r="544" spans="2:16" x14ac:dyDescent="0.2">
      <c r="B544" s="8"/>
      <c r="D544" s="33"/>
      <c r="E544" s="33"/>
      <c r="F544" s="35"/>
      <c r="G544" s="35"/>
      <c r="H544" s="35"/>
      <c r="I544" s="8"/>
      <c r="J544" s="8"/>
      <c r="K544" s="8"/>
      <c r="L544" s="22"/>
      <c r="M544" s="22"/>
      <c r="N544" s="22"/>
      <c r="O544" s="22"/>
      <c r="P544" s="22"/>
    </row>
    <row r="545" spans="2:16" x14ac:dyDescent="0.2">
      <c r="B545" s="8"/>
      <c r="D545" s="33"/>
      <c r="E545" s="33"/>
      <c r="F545" s="35"/>
      <c r="G545" s="35"/>
      <c r="H545" s="35"/>
      <c r="I545" s="8"/>
      <c r="J545" s="8"/>
      <c r="K545" s="8"/>
      <c r="L545" s="22"/>
      <c r="M545" s="22"/>
      <c r="N545" s="22"/>
      <c r="O545" s="22"/>
      <c r="P545" s="22"/>
    </row>
    <row r="546" spans="2:16" x14ac:dyDescent="0.2">
      <c r="B546" s="8"/>
      <c r="D546" s="33"/>
      <c r="E546" s="33"/>
      <c r="F546" s="35"/>
      <c r="G546" s="35"/>
      <c r="H546" s="35"/>
      <c r="I546" s="8"/>
      <c r="J546" s="8"/>
      <c r="K546" s="8"/>
      <c r="L546" s="22"/>
      <c r="M546" s="22"/>
      <c r="N546" s="22"/>
      <c r="O546" s="22"/>
      <c r="P546" s="22"/>
    </row>
    <row r="547" spans="2:16" x14ac:dyDescent="0.2">
      <c r="B547" s="8"/>
      <c r="D547" s="33"/>
      <c r="E547" s="33"/>
      <c r="F547" s="35"/>
      <c r="G547" s="35"/>
      <c r="H547" s="35"/>
      <c r="I547" s="8"/>
      <c r="J547" s="8"/>
      <c r="K547" s="8"/>
      <c r="L547" s="22"/>
      <c r="M547" s="22"/>
      <c r="N547" s="22"/>
      <c r="O547" s="22"/>
      <c r="P547" s="22"/>
    </row>
    <row r="548" spans="2:16" x14ac:dyDescent="0.2">
      <c r="B548" s="8"/>
      <c r="D548" s="33"/>
      <c r="E548" s="33"/>
      <c r="F548" s="35"/>
      <c r="G548" s="35"/>
      <c r="H548" s="35"/>
      <c r="I548" s="8"/>
      <c r="J548" s="8"/>
      <c r="K548" s="8"/>
      <c r="L548" s="22"/>
      <c r="M548" s="22"/>
      <c r="N548" s="22"/>
      <c r="O548" s="22"/>
      <c r="P548" s="22"/>
    </row>
    <row r="549" spans="2:16" x14ac:dyDescent="0.2">
      <c r="B549" s="8"/>
      <c r="D549" s="33"/>
      <c r="E549" s="33"/>
      <c r="F549" s="35"/>
      <c r="G549" s="35"/>
      <c r="H549" s="35"/>
      <c r="I549" s="8"/>
      <c r="J549" s="8"/>
      <c r="K549" s="8"/>
      <c r="L549" s="22"/>
      <c r="M549" s="22"/>
      <c r="N549" s="22"/>
      <c r="O549" s="22"/>
      <c r="P549" s="22"/>
    </row>
    <row r="550" spans="2:16" x14ac:dyDescent="0.2">
      <c r="B550" s="8"/>
      <c r="D550" s="33"/>
      <c r="E550" s="33"/>
      <c r="F550" s="35"/>
      <c r="G550" s="35"/>
      <c r="H550" s="35"/>
      <c r="I550" s="8"/>
      <c r="J550" s="8"/>
      <c r="K550" s="8"/>
      <c r="L550" s="22"/>
      <c r="M550" s="22"/>
      <c r="N550" s="22"/>
      <c r="O550" s="22"/>
      <c r="P550" s="22"/>
    </row>
    <row r="551" spans="2:16" x14ac:dyDescent="0.2">
      <c r="B551" s="8"/>
      <c r="D551" s="33"/>
      <c r="E551" s="33"/>
      <c r="F551" s="35"/>
      <c r="G551" s="35"/>
      <c r="H551" s="35"/>
      <c r="I551" s="8"/>
      <c r="J551" s="8"/>
      <c r="K551" s="8"/>
      <c r="L551" s="22"/>
      <c r="M551" s="22"/>
      <c r="N551" s="22"/>
      <c r="O551" s="22"/>
      <c r="P551" s="22"/>
    </row>
    <row r="552" spans="2:16" x14ac:dyDescent="0.2">
      <c r="B552" s="8"/>
      <c r="D552" s="33"/>
      <c r="E552" s="33"/>
      <c r="F552" s="35"/>
      <c r="G552" s="35"/>
      <c r="H552" s="35"/>
      <c r="I552" s="8"/>
      <c r="J552" s="8"/>
      <c r="K552" s="8"/>
      <c r="L552" s="22"/>
      <c r="M552" s="22"/>
      <c r="N552" s="22"/>
      <c r="O552" s="22"/>
      <c r="P552" s="22"/>
    </row>
    <row r="553" spans="2:16" x14ac:dyDescent="0.2">
      <c r="B553" s="8"/>
      <c r="D553" s="33"/>
      <c r="E553" s="33"/>
      <c r="F553" s="35"/>
      <c r="G553" s="35"/>
      <c r="H553" s="35"/>
      <c r="I553" s="8"/>
      <c r="J553" s="8"/>
      <c r="K553" s="8"/>
      <c r="L553" s="22"/>
      <c r="M553" s="22"/>
      <c r="N553" s="22"/>
      <c r="O553" s="22"/>
      <c r="P553" s="22"/>
    </row>
    <row r="554" spans="2:16" x14ac:dyDescent="0.2">
      <c r="B554" s="8"/>
      <c r="D554" s="33"/>
      <c r="E554" s="33"/>
      <c r="F554" s="35"/>
      <c r="G554" s="35"/>
      <c r="H554" s="35"/>
      <c r="I554" s="8"/>
      <c r="J554" s="8"/>
      <c r="K554" s="8"/>
      <c r="L554" s="22"/>
      <c r="M554" s="22"/>
      <c r="N554" s="22"/>
      <c r="O554" s="22"/>
      <c r="P554" s="22"/>
    </row>
    <row r="555" spans="2:16" x14ac:dyDescent="0.2">
      <c r="B555" s="8"/>
      <c r="D555" s="33"/>
      <c r="E555" s="33"/>
      <c r="F555" s="35"/>
      <c r="G555" s="35"/>
      <c r="H555" s="35"/>
      <c r="I555" s="8"/>
      <c r="J555" s="8"/>
      <c r="K555" s="8"/>
      <c r="L555" s="22"/>
      <c r="M555" s="22"/>
      <c r="N555" s="22"/>
      <c r="O555" s="22"/>
      <c r="P555" s="22"/>
    </row>
    <row r="556" spans="2:16" x14ac:dyDescent="0.2">
      <c r="B556" s="8"/>
      <c r="D556" s="33"/>
      <c r="E556" s="33"/>
      <c r="F556" s="35"/>
      <c r="G556" s="35"/>
      <c r="H556" s="35"/>
      <c r="I556" s="8"/>
      <c r="J556" s="8"/>
      <c r="K556" s="8"/>
      <c r="L556" s="22"/>
      <c r="M556" s="22"/>
      <c r="N556" s="22"/>
      <c r="O556" s="22"/>
      <c r="P556" s="22"/>
    </row>
    <row r="557" spans="2:16" x14ac:dyDescent="0.2">
      <c r="B557" s="8"/>
      <c r="D557" s="33"/>
      <c r="E557" s="33"/>
      <c r="F557" s="35"/>
      <c r="G557" s="35"/>
      <c r="H557" s="35"/>
      <c r="I557" s="8"/>
      <c r="J557" s="8"/>
      <c r="K557" s="8"/>
      <c r="L557" s="22"/>
      <c r="M557" s="22"/>
      <c r="N557" s="22"/>
      <c r="O557" s="22"/>
      <c r="P557" s="22"/>
    </row>
    <row r="558" spans="2:16" x14ac:dyDescent="0.2">
      <c r="B558" s="8"/>
      <c r="D558" s="33"/>
      <c r="E558" s="33"/>
      <c r="F558" s="35"/>
      <c r="G558" s="35"/>
      <c r="H558" s="35"/>
      <c r="I558" s="8"/>
      <c r="J558" s="8"/>
      <c r="K558" s="8"/>
      <c r="L558" s="22"/>
      <c r="M558" s="22"/>
      <c r="N558" s="22"/>
      <c r="O558" s="22"/>
      <c r="P558" s="22"/>
    </row>
    <row r="559" spans="2:16" x14ac:dyDescent="0.2">
      <c r="B559" s="8"/>
      <c r="D559" s="33"/>
      <c r="E559" s="33"/>
      <c r="F559" s="35"/>
      <c r="G559" s="35"/>
      <c r="H559" s="35"/>
      <c r="I559" s="8"/>
      <c r="J559" s="8"/>
      <c r="K559" s="8"/>
      <c r="L559" s="22"/>
      <c r="M559" s="22"/>
      <c r="N559" s="22"/>
      <c r="O559" s="22"/>
      <c r="P559" s="22"/>
    </row>
    <row r="560" spans="2:16" x14ac:dyDescent="0.2">
      <c r="B560" s="8"/>
      <c r="D560" s="33"/>
      <c r="E560" s="33"/>
      <c r="F560" s="35"/>
      <c r="G560" s="35"/>
      <c r="H560" s="35"/>
      <c r="I560" s="8"/>
      <c r="J560" s="8"/>
      <c r="K560" s="8"/>
      <c r="L560" s="22"/>
      <c r="M560" s="22"/>
      <c r="N560" s="22"/>
      <c r="O560" s="22"/>
      <c r="P560" s="22"/>
    </row>
    <row r="561" spans="2:16" x14ac:dyDescent="0.2">
      <c r="B561" s="8"/>
      <c r="D561" s="33"/>
      <c r="E561" s="33"/>
      <c r="F561" s="35"/>
      <c r="G561" s="35"/>
      <c r="H561" s="35"/>
      <c r="I561" s="8"/>
      <c r="J561" s="8"/>
      <c r="K561" s="8"/>
      <c r="L561" s="22"/>
      <c r="M561" s="22"/>
      <c r="N561" s="22"/>
      <c r="O561" s="22"/>
      <c r="P561" s="22"/>
    </row>
    <row r="562" spans="2:16" x14ac:dyDescent="0.2">
      <c r="B562" s="8"/>
      <c r="D562" s="33"/>
      <c r="E562" s="33"/>
      <c r="F562" s="35"/>
      <c r="G562" s="35"/>
      <c r="H562" s="35"/>
      <c r="I562" s="8"/>
      <c r="J562" s="8"/>
      <c r="K562" s="8"/>
      <c r="L562" s="22"/>
      <c r="M562" s="22"/>
      <c r="N562" s="22"/>
      <c r="O562" s="22"/>
      <c r="P562" s="22"/>
    </row>
    <row r="563" spans="2:16" x14ac:dyDescent="0.2">
      <c r="B563" s="8"/>
      <c r="D563" s="33"/>
      <c r="E563" s="33"/>
      <c r="F563" s="35"/>
      <c r="G563" s="35"/>
      <c r="H563" s="35"/>
      <c r="I563" s="8"/>
      <c r="J563" s="8"/>
      <c r="K563" s="8"/>
      <c r="L563" s="22"/>
      <c r="M563" s="22"/>
      <c r="N563" s="22"/>
      <c r="O563" s="22"/>
      <c r="P563" s="22"/>
    </row>
    <row r="564" spans="2:16" x14ac:dyDescent="0.2">
      <c r="B564" s="8"/>
      <c r="D564" s="33"/>
      <c r="E564" s="33"/>
      <c r="F564" s="35"/>
      <c r="G564" s="35"/>
      <c r="H564" s="35"/>
      <c r="I564" s="8"/>
      <c r="J564" s="8"/>
      <c r="K564" s="8"/>
      <c r="L564" s="22"/>
      <c r="M564" s="22"/>
      <c r="N564" s="22"/>
      <c r="O564" s="22"/>
      <c r="P564" s="22"/>
    </row>
    <row r="565" spans="2:16" x14ac:dyDescent="0.2">
      <c r="B565" s="8"/>
      <c r="D565" s="33"/>
      <c r="E565" s="33"/>
      <c r="F565" s="35"/>
      <c r="G565" s="35"/>
      <c r="H565" s="35"/>
      <c r="I565" s="8"/>
      <c r="J565" s="8"/>
      <c r="K565" s="8"/>
      <c r="L565" s="22"/>
      <c r="M565" s="22"/>
      <c r="N565" s="22"/>
      <c r="O565" s="22"/>
      <c r="P565" s="22"/>
    </row>
    <row r="566" spans="2:16" x14ac:dyDescent="0.2">
      <c r="B566" s="8"/>
      <c r="D566" s="33"/>
      <c r="E566" s="33"/>
      <c r="F566" s="35"/>
      <c r="G566" s="35"/>
      <c r="H566" s="35"/>
      <c r="I566" s="8"/>
      <c r="J566" s="8"/>
      <c r="K566" s="8"/>
      <c r="L566" s="22"/>
      <c r="M566" s="22"/>
      <c r="N566" s="22"/>
      <c r="O566" s="22"/>
      <c r="P566" s="22"/>
    </row>
    <row r="567" spans="2:16" x14ac:dyDescent="0.2">
      <c r="B567" s="8"/>
      <c r="D567" s="33"/>
      <c r="E567" s="33"/>
      <c r="F567" s="35"/>
      <c r="G567" s="35"/>
      <c r="H567" s="35"/>
      <c r="I567" s="8"/>
      <c r="J567" s="8"/>
      <c r="K567" s="8"/>
      <c r="L567" s="22"/>
      <c r="M567" s="22"/>
      <c r="N567" s="22"/>
      <c r="O567" s="22"/>
      <c r="P567" s="22"/>
    </row>
    <row r="568" spans="2:16" x14ac:dyDescent="0.2">
      <c r="B568" s="8"/>
      <c r="D568" s="33"/>
      <c r="E568" s="33"/>
      <c r="F568" s="35"/>
      <c r="G568" s="35"/>
      <c r="H568" s="35"/>
      <c r="I568" s="8"/>
      <c r="J568" s="8"/>
      <c r="K568" s="8"/>
      <c r="L568" s="22"/>
      <c r="M568" s="22"/>
      <c r="N568" s="22"/>
      <c r="O568" s="22"/>
      <c r="P568" s="22"/>
    </row>
    <row r="569" spans="2:16" x14ac:dyDescent="0.2">
      <c r="B569" s="8"/>
      <c r="D569" s="33"/>
      <c r="E569" s="33"/>
      <c r="F569" s="35"/>
      <c r="G569" s="35"/>
      <c r="H569" s="35"/>
      <c r="I569" s="8"/>
      <c r="J569" s="8"/>
      <c r="K569" s="8"/>
      <c r="L569" s="22"/>
      <c r="M569" s="22"/>
      <c r="N569" s="22"/>
      <c r="O569" s="22"/>
      <c r="P569" s="22"/>
    </row>
    <row r="570" spans="2:16" x14ac:dyDescent="0.2">
      <c r="B570" s="8"/>
      <c r="D570" s="33"/>
      <c r="E570" s="33"/>
      <c r="F570" s="35"/>
      <c r="G570" s="35"/>
      <c r="H570" s="35"/>
      <c r="I570" s="8"/>
      <c r="J570" s="8"/>
      <c r="K570" s="8"/>
      <c r="L570" s="22"/>
      <c r="M570" s="22"/>
      <c r="N570" s="22"/>
      <c r="O570" s="22"/>
      <c r="P570" s="22"/>
    </row>
    <row r="571" spans="2:16" x14ac:dyDescent="0.2">
      <c r="B571" s="8"/>
      <c r="D571" s="33"/>
      <c r="E571" s="33"/>
      <c r="F571" s="35"/>
      <c r="G571" s="35"/>
      <c r="H571" s="35"/>
      <c r="I571" s="8"/>
      <c r="J571" s="8"/>
      <c r="K571" s="8"/>
      <c r="L571" s="22"/>
      <c r="M571" s="22"/>
      <c r="N571" s="22"/>
      <c r="O571" s="22"/>
      <c r="P571" s="22"/>
    </row>
    <row r="572" spans="2:16" x14ac:dyDescent="0.2">
      <c r="B572" s="8"/>
      <c r="D572" s="33"/>
      <c r="E572" s="33"/>
      <c r="F572" s="35"/>
      <c r="G572" s="35"/>
      <c r="H572" s="35"/>
      <c r="I572" s="8"/>
      <c r="J572" s="8"/>
      <c r="K572" s="8"/>
      <c r="L572" s="22"/>
      <c r="M572" s="22"/>
      <c r="N572" s="22"/>
      <c r="O572" s="22"/>
      <c r="P572" s="22"/>
    </row>
    <row r="573" spans="2:16" x14ac:dyDescent="0.2">
      <c r="B573" s="8"/>
      <c r="D573" s="33"/>
      <c r="E573" s="33"/>
      <c r="F573" s="35"/>
      <c r="G573" s="35"/>
      <c r="H573" s="35"/>
      <c r="I573" s="8"/>
      <c r="J573" s="8"/>
      <c r="K573" s="8"/>
      <c r="L573" s="22"/>
      <c r="M573" s="22"/>
      <c r="N573" s="22"/>
      <c r="O573" s="22"/>
      <c r="P573" s="22"/>
    </row>
    <row r="574" spans="2:16" x14ac:dyDescent="0.2">
      <c r="B574" s="8"/>
      <c r="D574" s="33"/>
      <c r="E574" s="33"/>
      <c r="F574" s="35"/>
      <c r="G574" s="35"/>
      <c r="H574" s="35"/>
      <c r="I574" s="8"/>
      <c r="J574" s="8"/>
      <c r="K574" s="8"/>
      <c r="L574" s="22"/>
      <c r="M574" s="22"/>
      <c r="N574" s="22"/>
      <c r="O574" s="22"/>
      <c r="P574" s="22"/>
    </row>
    <row r="575" spans="2:16" x14ac:dyDescent="0.2">
      <c r="B575" s="8"/>
      <c r="D575" s="33"/>
      <c r="E575" s="33"/>
      <c r="F575" s="35"/>
      <c r="G575" s="35"/>
      <c r="H575" s="35"/>
      <c r="I575" s="8"/>
      <c r="J575" s="8"/>
      <c r="K575" s="8"/>
      <c r="L575" s="22"/>
      <c r="M575" s="22"/>
      <c r="N575" s="22"/>
      <c r="O575" s="22"/>
      <c r="P575" s="22"/>
    </row>
    <row r="576" spans="2:16" x14ac:dyDescent="0.2">
      <c r="B576" s="8"/>
      <c r="D576" s="33"/>
      <c r="E576" s="33"/>
      <c r="F576" s="35"/>
      <c r="G576" s="35"/>
      <c r="H576" s="35"/>
      <c r="I576" s="8"/>
      <c r="J576" s="8"/>
      <c r="K576" s="8"/>
      <c r="L576" s="22"/>
      <c r="M576" s="22"/>
      <c r="N576" s="22"/>
      <c r="O576" s="22"/>
      <c r="P576" s="22"/>
    </row>
    <row r="577" spans="2:16" x14ac:dyDescent="0.2">
      <c r="B577" s="8"/>
      <c r="D577" s="33"/>
      <c r="E577" s="33"/>
      <c r="F577" s="35"/>
      <c r="G577" s="35"/>
      <c r="H577" s="35"/>
      <c r="I577" s="8"/>
      <c r="J577" s="8"/>
      <c r="K577" s="8"/>
      <c r="L577" s="22"/>
      <c r="M577" s="22"/>
      <c r="N577" s="22"/>
      <c r="O577" s="22"/>
      <c r="P577" s="22"/>
    </row>
    <row r="578" spans="2:16" x14ac:dyDescent="0.2">
      <c r="B578" s="8"/>
      <c r="D578" s="33"/>
      <c r="E578" s="33"/>
      <c r="F578" s="35"/>
      <c r="G578" s="35"/>
      <c r="H578" s="35"/>
      <c r="I578" s="8"/>
      <c r="J578" s="8"/>
      <c r="K578" s="8"/>
      <c r="L578" s="22"/>
      <c r="M578" s="22"/>
      <c r="N578" s="22"/>
      <c r="O578" s="22"/>
      <c r="P578" s="22"/>
    </row>
    <row r="579" spans="2:16" x14ac:dyDescent="0.2">
      <c r="B579" s="8"/>
      <c r="D579" s="33"/>
      <c r="E579" s="33"/>
      <c r="F579" s="35"/>
      <c r="G579" s="35"/>
      <c r="H579" s="35"/>
      <c r="I579" s="8"/>
      <c r="J579" s="8"/>
      <c r="K579" s="8"/>
      <c r="L579" s="22"/>
      <c r="M579" s="22"/>
      <c r="N579" s="22"/>
      <c r="O579" s="22"/>
      <c r="P579" s="22"/>
    </row>
    <row r="580" spans="2:16" x14ac:dyDescent="0.2">
      <c r="B580" s="8"/>
      <c r="D580" s="33"/>
      <c r="E580" s="33"/>
      <c r="F580" s="35"/>
      <c r="G580" s="35"/>
      <c r="H580" s="35"/>
      <c r="I580" s="8"/>
      <c r="J580" s="8"/>
      <c r="K580" s="8"/>
      <c r="L580" s="22"/>
      <c r="M580" s="22"/>
      <c r="N580" s="22"/>
      <c r="O580" s="22"/>
      <c r="P580" s="22"/>
    </row>
    <row r="581" spans="2:16" x14ac:dyDescent="0.2">
      <c r="B581" s="8"/>
      <c r="D581" s="33"/>
      <c r="E581" s="33"/>
      <c r="F581" s="35"/>
      <c r="G581" s="35"/>
      <c r="H581" s="35"/>
      <c r="I581" s="8"/>
      <c r="J581" s="8"/>
      <c r="K581" s="8"/>
      <c r="L581" s="22"/>
      <c r="M581" s="22"/>
      <c r="N581" s="22"/>
      <c r="O581" s="22"/>
      <c r="P581" s="22"/>
    </row>
    <row r="582" spans="2:16" x14ac:dyDescent="0.2">
      <c r="B582" s="8"/>
      <c r="D582" s="33"/>
      <c r="E582" s="33"/>
      <c r="F582" s="35"/>
      <c r="G582" s="35"/>
      <c r="H582" s="35"/>
      <c r="I582" s="8"/>
      <c r="J582" s="8"/>
      <c r="K582" s="8"/>
      <c r="L582" s="22"/>
      <c r="M582" s="22"/>
      <c r="N582" s="22"/>
      <c r="O582" s="22"/>
      <c r="P582" s="22"/>
    </row>
    <row r="583" spans="2:16" x14ac:dyDescent="0.2">
      <c r="B583" s="8"/>
      <c r="D583" s="33"/>
      <c r="E583" s="33"/>
      <c r="F583" s="35"/>
      <c r="G583" s="35"/>
      <c r="H583" s="35"/>
      <c r="I583" s="8"/>
      <c r="J583" s="8"/>
      <c r="K583" s="8"/>
      <c r="L583" s="22"/>
      <c r="M583" s="22"/>
      <c r="N583" s="22"/>
      <c r="O583" s="22"/>
      <c r="P583" s="22"/>
    </row>
    <row r="584" spans="2:16" x14ac:dyDescent="0.2">
      <c r="B584" s="8"/>
      <c r="D584" s="33"/>
      <c r="E584" s="33"/>
      <c r="F584" s="35"/>
      <c r="G584" s="35"/>
      <c r="H584" s="35"/>
      <c r="I584" s="8"/>
      <c r="J584" s="8"/>
      <c r="K584" s="8"/>
      <c r="L584" s="22"/>
      <c r="M584" s="22"/>
      <c r="N584" s="22"/>
      <c r="O584" s="22"/>
      <c r="P584" s="22"/>
    </row>
    <row r="585" spans="2:16" x14ac:dyDescent="0.2">
      <c r="B585" s="8"/>
      <c r="D585" s="33"/>
      <c r="E585" s="33"/>
      <c r="F585" s="35"/>
      <c r="G585" s="35"/>
      <c r="H585" s="35"/>
      <c r="I585" s="8"/>
      <c r="J585" s="8"/>
      <c r="K585" s="8"/>
      <c r="L585" s="22"/>
      <c r="M585" s="22"/>
      <c r="N585" s="22"/>
      <c r="O585" s="22"/>
      <c r="P585" s="22"/>
    </row>
    <row r="586" spans="2:16" x14ac:dyDescent="0.2">
      <c r="B586" s="8"/>
      <c r="D586" s="33"/>
      <c r="E586" s="33"/>
      <c r="F586" s="35"/>
      <c r="G586" s="35"/>
      <c r="H586" s="35"/>
      <c r="I586" s="8"/>
      <c r="J586" s="8"/>
      <c r="K586" s="8"/>
      <c r="L586" s="22"/>
      <c r="M586" s="22"/>
      <c r="N586" s="22"/>
      <c r="O586" s="22"/>
      <c r="P586" s="22"/>
    </row>
    <row r="587" spans="2:16" x14ac:dyDescent="0.2">
      <c r="B587" s="8"/>
      <c r="D587" s="33"/>
      <c r="E587" s="33"/>
      <c r="F587" s="35"/>
      <c r="G587" s="35"/>
      <c r="H587" s="35"/>
      <c r="I587" s="8"/>
      <c r="J587" s="8"/>
      <c r="K587" s="8"/>
      <c r="L587" s="22"/>
      <c r="M587" s="22"/>
      <c r="N587" s="22"/>
      <c r="O587" s="22"/>
      <c r="P587" s="22"/>
    </row>
    <row r="588" spans="2:16" x14ac:dyDescent="0.2">
      <c r="B588" s="8"/>
      <c r="D588" s="33"/>
      <c r="E588" s="33"/>
      <c r="F588" s="35"/>
      <c r="G588" s="35"/>
      <c r="H588" s="35"/>
      <c r="I588" s="8"/>
      <c r="J588" s="8"/>
      <c r="K588" s="8"/>
      <c r="L588" s="22"/>
      <c r="M588" s="22"/>
      <c r="N588" s="22"/>
      <c r="O588" s="22"/>
      <c r="P588" s="22"/>
    </row>
    <row r="589" spans="2:16" x14ac:dyDescent="0.2">
      <c r="B589" s="8"/>
      <c r="D589" s="33"/>
      <c r="E589" s="33"/>
      <c r="F589" s="35"/>
      <c r="G589" s="35"/>
      <c r="H589" s="35"/>
      <c r="I589" s="8"/>
      <c r="J589" s="8"/>
      <c r="K589" s="8"/>
      <c r="L589" s="22"/>
      <c r="M589" s="22"/>
      <c r="N589" s="22"/>
      <c r="O589" s="22"/>
      <c r="P589" s="22"/>
    </row>
    <row r="590" spans="2:16" x14ac:dyDescent="0.2">
      <c r="B590" s="8"/>
      <c r="D590" s="33"/>
      <c r="E590" s="33"/>
      <c r="F590" s="35"/>
      <c r="G590" s="35"/>
      <c r="H590" s="35"/>
      <c r="I590" s="8"/>
      <c r="J590" s="8"/>
      <c r="K590" s="8"/>
      <c r="L590" s="22"/>
      <c r="M590" s="22"/>
      <c r="N590" s="22"/>
      <c r="O590" s="22"/>
      <c r="P590" s="22"/>
    </row>
    <row r="591" spans="2:16" x14ac:dyDescent="0.2">
      <c r="B591" s="8"/>
      <c r="D591" s="33"/>
      <c r="E591" s="33"/>
      <c r="F591" s="35"/>
      <c r="G591" s="35"/>
      <c r="H591" s="35"/>
      <c r="I591" s="8"/>
      <c r="J591" s="8"/>
      <c r="K591" s="8"/>
      <c r="L591" s="22"/>
      <c r="M591" s="22"/>
      <c r="N591" s="22"/>
      <c r="O591" s="22"/>
      <c r="P591" s="22"/>
    </row>
    <row r="592" spans="2:16" x14ac:dyDescent="0.2">
      <c r="B592" s="8"/>
      <c r="D592" s="33"/>
      <c r="E592" s="33"/>
      <c r="F592" s="35"/>
      <c r="G592" s="35"/>
      <c r="H592" s="35"/>
      <c r="I592" s="8"/>
      <c r="J592" s="8"/>
      <c r="K592" s="8"/>
      <c r="L592" s="22"/>
      <c r="M592" s="22"/>
      <c r="N592" s="22"/>
      <c r="O592" s="22"/>
      <c r="P592" s="22"/>
    </row>
    <row r="593" spans="2:16" x14ac:dyDescent="0.2">
      <c r="B593" s="8"/>
      <c r="D593" s="33"/>
      <c r="E593" s="33"/>
      <c r="F593" s="35"/>
      <c r="G593" s="35"/>
      <c r="H593" s="35"/>
      <c r="I593" s="8"/>
      <c r="J593" s="8"/>
      <c r="K593" s="8"/>
      <c r="L593" s="22"/>
      <c r="M593" s="22"/>
      <c r="N593" s="22"/>
      <c r="O593" s="22"/>
      <c r="P593" s="22"/>
    </row>
    <row r="594" spans="2:16" x14ac:dyDescent="0.2">
      <c r="B594" s="8"/>
      <c r="D594" s="33"/>
      <c r="E594" s="33"/>
      <c r="F594" s="35"/>
      <c r="G594" s="35"/>
      <c r="H594" s="35"/>
      <c r="I594" s="8"/>
      <c r="J594" s="8"/>
      <c r="K594" s="8"/>
      <c r="L594" s="22"/>
      <c r="M594" s="22"/>
      <c r="N594" s="22"/>
      <c r="O594" s="22"/>
      <c r="P594" s="22"/>
    </row>
    <row r="595" spans="2:16" x14ac:dyDescent="0.2">
      <c r="B595" s="8"/>
      <c r="D595" s="33"/>
      <c r="E595" s="33"/>
      <c r="F595" s="35"/>
      <c r="G595" s="35"/>
      <c r="H595" s="35"/>
      <c r="I595" s="8"/>
      <c r="J595" s="8"/>
      <c r="K595" s="8"/>
      <c r="L595" s="22"/>
      <c r="M595" s="22"/>
      <c r="N595" s="22"/>
      <c r="O595" s="22"/>
      <c r="P595" s="22"/>
    </row>
    <row r="596" spans="2:16" x14ac:dyDescent="0.2">
      <c r="B596" s="8"/>
      <c r="D596" s="33"/>
      <c r="E596" s="33"/>
      <c r="F596" s="35"/>
      <c r="G596" s="35"/>
      <c r="H596" s="35"/>
      <c r="I596" s="8"/>
      <c r="J596" s="8"/>
      <c r="K596" s="8"/>
      <c r="L596" s="22"/>
      <c r="M596" s="22"/>
      <c r="N596" s="22"/>
      <c r="O596" s="22"/>
      <c r="P596" s="22"/>
    </row>
    <row r="597" spans="2:16" x14ac:dyDescent="0.2">
      <c r="B597" s="8"/>
      <c r="D597" s="33"/>
      <c r="E597" s="33"/>
      <c r="F597" s="35"/>
      <c r="G597" s="35"/>
      <c r="H597" s="35"/>
      <c r="I597" s="8"/>
      <c r="J597" s="8"/>
      <c r="K597" s="8"/>
      <c r="L597" s="22"/>
      <c r="M597" s="22"/>
      <c r="N597" s="22"/>
      <c r="O597" s="22"/>
      <c r="P597" s="22"/>
    </row>
    <row r="599" spans="2:16" x14ac:dyDescent="0.2">
      <c r="B599" s="24"/>
      <c r="E599" s="34"/>
      <c r="F599" s="35"/>
      <c r="G599" s="35"/>
      <c r="H599" s="35"/>
      <c r="I599" s="15"/>
      <c r="J599" s="15"/>
      <c r="K599" s="15"/>
      <c r="L599" s="22"/>
      <c r="M599" s="22"/>
      <c r="N599" s="22"/>
      <c r="O599" s="22"/>
      <c r="P599" s="22"/>
    </row>
    <row r="600" spans="2:16" x14ac:dyDescent="0.2">
      <c r="B600" s="24"/>
      <c r="E600" s="34"/>
      <c r="F600" s="35"/>
      <c r="G600" s="35"/>
      <c r="L600" s="22"/>
      <c r="M600" s="22"/>
      <c r="N600" s="22"/>
      <c r="O600" s="22"/>
    </row>
    <row r="601" spans="2:16" x14ac:dyDescent="0.2">
      <c r="B601" s="24"/>
      <c r="E601" s="34"/>
      <c r="F601" s="35"/>
      <c r="G601" s="35"/>
      <c r="L601" s="22"/>
      <c r="M601" s="22"/>
      <c r="N601" s="22"/>
      <c r="O601" s="22"/>
    </row>
    <row r="602" spans="2:16" x14ac:dyDescent="0.2">
      <c r="B602" s="24"/>
      <c r="E602" s="34"/>
      <c r="F602" s="35"/>
      <c r="G602" s="35"/>
      <c r="L602" s="22"/>
      <c r="M602" s="22"/>
      <c r="N602" s="22"/>
      <c r="O602" s="22"/>
    </row>
    <row r="603" spans="2:16" x14ac:dyDescent="0.2">
      <c r="B603" s="24"/>
      <c r="E603" s="34"/>
      <c r="F603" s="35"/>
      <c r="G603" s="35"/>
      <c r="L603" s="22"/>
      <c r="M603" s="22"/>
      <c r="N603" s="22"/>
      <c r="O603" s="22"/>
    </row>
    <row r="604" spans="2:16" x14ac:dyDescent="0.2">
      <c r="B604" s="24"/>
      <c r="E604" s="34"/>
      <c r="F604" s="35"/>
      <c r="G604" s="35"/>
      <c r="L604" s="22"/>
      <c r="M604" s="22"/>
      <c r="N604" s="22"/>
      <c r="O604" s="22"/>
    </row>
    <row r="605" spans="2:16" x14ac:dyDescent="0.2">
      <c r="B605" s="24"/>
      <c r="E605" s="34"/>
      <c r="F605" s="35"/>
      <c r="G605" s="35"/>
      <c r="L605" s="22"/>
      <c r="M605" s="22"/>
      <c r="N605" s="22"/>
      <c r="O605" s="22"/>
    </row>
    <row r="606" spans="2:16" x14ac:dyDescent="0.2">
      <c r="B606" s="24"/>
      <c r="E606" s="34"/>
      <c r="F606" s="35"/>
      <c r="G606" s="35"/>
      <c r="L606" s="22"/>
      <c r="M606" s="22"/>
      <c r="N606" s="22"/>
      <c r="O606" s="22"/>
    </row>
    <row r="607" spans="2:16" x14ac:dyDescent="0.2">
      <c r="B607" s="24"/>
      <c r="E607" s="34"/>
      <c r="F607" s="35"/>
      <c r="G607" s="35"/>
      <c r="L607" s="22"/>
      <c r="M607" s="22"/>
      <c r="N607" s="22"/>
      <c r="O607" s="22"/>
    </row>
    <row r="608" spans="2:16" x14ac:dyDescent="0.2">
      <c r="B608" s="24"/>
      <c r="E608" s="34"/>
      <c r="F608" s="35"/>
      <c r="G608" s="35"/>
      <c r="L608" s="22"/>
      <c r="M608" s="22"/>
      <c r="N608" s="22"/>
      <c r="O608" s="22"/>
    </row>
    <row r="609" spans="2:15" x14ac:dyDescent="0.2">
      <c r="B609" s="24"/>
      <c r="E609" s="34"/>
      <c r="F609" s="35"/>
      <c r="G609" s="35"/>
      <c r="L609" s="22"/>
      <c r="M609" s="22"/>
      <c r="N609" s="22"/>
      <c r="O609" s="22"/>
    </row>
    <row r="610" spans="2:15" x14ac:dyDescent="0.2">
      <c r="B610" s="24"/>
      <c r="E610" s="34"/>
      <c r="F610" s="35"/>
      <c r="G610" s="35"/>
      <c r="L610" s="22"/>
      <c r="M610" s="22"/>
      <c r="N610" s="22"/>
      <c r="O610" s="22"/>
    </row>
    <row r="611" spans="2:15" x14ac:dyDescent="0.2">
      <c r="B611" s="24"/>
      <c r="E611" s="34"/>
      <c r="F611" s="35"/>
      <c r="G611" s="35"/>
      <c r="L611" s="22"/>
      <c r="M611" s="22"/>
      <c r="N611" s="22"/>
      <c r="O611" s="22"/>
    </row>
    <row r="612" spans="2:15" x14ac:dyDescent="0.2">
      <c r="B612" s="24"/>
      <c r="E612" s="34"/>
      <c r="F612" s="35"/>
      <c r="G612" s="35"/>
      <c r="L612" s="22"/>
      <c r="M612" s="22"/>
      <c r="N612" s="22"/>
      <c r="O612" s="22"/>
    </row>
    <row r="613" spans="2:15" x14ac:dyDescent="0.2">
      <c r="B613" s="24"/>
      <c r="E613" s="34"/>
      <c r="F613" s="35"/>
      <c r="G613" s="35"/>
      <c r="L613" s="22"/>
      <c r="M613" s="22"/>
      <c r="N613" s="22"/>
      <c r="O613" s="22"/>
    </row>
    <row r="614" spans="2:15" x14ac:dyDescent="0.2">
      <c r="B614" s="24"/>
      <c r="E614" s="34"/>
      <c r="F614" s="35"/>
      <c r="G614" s="35"/>
      <c r="L614" s="22"/>
      <c r="M614" s="22"/>
      <c r="N614" s="22"/>
      <c r="O614" s="22"/>
    </row>
    <row r="615" spans="2:15" x14ac:dyDescent="0.2">
      <c r="B615" s="24"/>
      <c r="E615" s="34"/>
      <c r="F615" s="35"/>
      <c r="G615" s="35"/>
      <c r="L615" s="22"/>
      <c r="M615" s="22"/>
      <c r="N615" s="22"/>
      <c r="O615" s="22"/>
    </row>
    <row r="616" spans="2:15" x14ac:dyDescent="0.2">
      <c r="B616" s="24"/>
      <c r="E616" s="34"/>
      <c r="F616" s="35"/>
      <c r="G616" s="35"/>
      <c r="L616" s="22"/>
      <c r="M616" s="22"/>
      <c r="N616" s="22"/>
      <c r="O616" s="22"/>
    </row>
    <row r="617" spans="2:15" x14ac:dyDescent="0.2">
      <c r="B617" s="24"/>
      <c r="E617" s="34"/>
      <c r="F617" s="35"/>
      <c r="G617" s="35"/>
      <c r="L617" s="22"/>
      <c r="M617" s="22"/>
      <c r="N617" s="22"/>
      <c r="O617" s="22"/>
    </row>
    <row r="618" spans="2:15" x14ac:dyDescent="0.2">
      <c r="B618" s="24"/>
      <c r="E618" s="34"/>
      <c r="F618" s="35"/>
      <c r="G618" s="35"/>
      <c r="L618" s="22"/>
      <c r="M618" s="22"/>
      <c r="N618" s="22"/>
      <c r="O618" s="22"/>
    </row>
    <row r="619" spans="2:15" x14ac:dyDescent="0.2">
      <c r="B619" s="24"/>
      <c r="E619" s="34"/>
      <c r="F619" s="35"/>
      <c r="G619" s="35"/>
      <c r="L619" s="22"/>
      <c r="M619" s="22"/>
      <c r="N619" s="22"/>
      <c r="O619" s="22"/>
    </row>
    <row r="620" spans="2:15" x14ac:dyDescent="0.2">
      <c r="B620" s="24"/>
      <c r="E620" s="34"/>
      <c r="F620" s="35"/>
      <c r="G620" s="35"/>
      <c r="L620" s="22"/>
      <c r="M620" s="22"/>
      <c r="N620" s="22"/>
      <c r="O620" s="22"/>
    </row>
    <row r="621" spans="2:15" x14ac:dyDescent="0.2">
      <c r="B621" s="24"/>
      <c r="E621" s="34"/>
      <c r="F621" s="35"/>
      <c r="G621" s="35"/>
      <c r="L621" s="22"/>
      <c r="M621" s="22"/>
      <c r="N621" s="22"/>
      <c r="O621" s="22"/>
    </row>
    <row r="622" spans="2:15" x14ac:dyDescent="0.2">
      <c r="B622" s="24"/>
      <c r="E622" s="34"/>
      <c r="F622" s="35"/>
      <c r="G622" s="35"/>
      <c r="L622" s="22"/>
      <c r="M622" s="22"/>
      <c r="N622" s="22"/>
      <c r="O622" s="22"/>
    </row>
    <row r="623" spans="2:15" x14ac:dyDescent="0.2">
      <c r="B623" s="24"/>
      <c r="E623" s="34"/>
      <c r="F623" s="35"/>
      <c r="G623" s="35"/>
      <c r="L623" s="22"/>
      <c r="M623" s="22"/>
      <c r="N623" s="22"/>
      <c r="O623" s="22"/>
    </row>
    <row r="624" spans="2:15" x14ac:dyDescent="0.2">
      <c r="B624" s="24"/>
      <c r="E624" s="34"/>
      <c r="F624" s="35"/>
      <c r="G624" s="35"/>
      <c r="L624" s="22"/>
      <c r="M624" s="22"/>
      <c r="N624" s="22"/>
      <c r="O624" s="22"/>
    </row>
    <row r="625" spans="2:15" x14ac:dyDescent="0.2">
      <c r="B625" s="24"/>
      <c r="E625" s="34"/>
      <c r="F625" s="35"/>
      <c r="G625" s="35"/>
      <c r="L625" s="22"/>
      <c r="M625" s="22"/>
      <c r="N625" s="22"/>
      <c r="O625" s="22"/>
    </row>
    <row r="626" spans="2:15" x14ac:dyDescent="0.2">
      <c r="B626" s="24"/>
      <c r="E626" s="34"/>
      <c r="F626" s="35"/>
      <c r="G626" s="35"/>
      <c r="L626" s="22"/>
      <c r="M626" s="22"/>
      <c r="N626" s="22"/>
      <c r="O626" s="22"/>
    </row>
    <row r="627" spans="2:15" x14ac:dyDescent="0.2">
      <c r="B627" s="24"/>
      <c r="E627" s="34"/>
      <c r="F627" s="35"/>
      <c r="G627" s="35"/>
      <c r="L627" s="22"/>
      <c r="M627" s="22"/>
      <c r="N627" s="22"/>
      <c r="O627" s="22"/>
    </row>
    <row r="628" spans="2:15" x14ac:dyDescent="0.2">
      <c r="B628" s="24"/>
      <c r="E628" s="34"/>
      <c r="F628" s="35"/>
      <c r="G628" s="35"/>
      <c r="L628" s="22"/>
      <c r="M628" s="22"/>
      <c r="N628" s="22"/>
      <c r="O628" s="22"/>
    </row>
    <row r="629" spans="2:15" x14ac:dyDescent="0.2">
      <c r="B629" s="24"/>
      <c r="E629" s="34"/>
      <c r="F629" s="35"/>
      <c r="G629" s="35"/>
      <c r="L629" s="22"/>
      <c r="M629" s="22"/>
      <c r="N629" s="22"/>
      <c r="O629" s="22"/>
    </row>
    <row r="630" spans="2:15" x14ac:dyDescent="0.2">
      <c r="B630" s="24"/>
      <c r="E630" s="34"/>
      <c r="F630" s="35"/>
      <c r="G630" s="35"/>
      <c r="L630" s="22"/>
      <c r="M630" s="22"/>
      <c r="N630" s="22"/>
      <c r="O630" s="22"/>
    </row>
    <row r="631" spans="2:15" x14ac:dyDescent="0.2">
      <c r="B631" s="24"/>
      <c r="E631" s="34"/>
      <c r="F631" s="35"/>
      <c r="G631" s="35"/>
      <c r="L631" s="22"/>
      <c r="M631" s="22"/>
      <c r="N631" s="22"/>
      <c r="O631" s="22"/>
    </row>
    <row r="632" spans="2:15" x14ac:dyDescent="0.2">
      <c r="B632" s="24"/>
      <c r="E632" s="34"/>
      <c r="F632" s="35"/>
      <c r="G632" s="35"/>
      <c r="L632" s="22"/>
      <c r="M632" s="22"/>
      <c r="N632" s="22"/>
      <c r="O632" s="22"/>
    </row>
    <row r="633" spans="2:15" x14ac:dyDescent="0.2">
      <c r="B633" s="24"/>
      <c r="E633" s="34"/>
      <c r="F633" s="35"/>
      <c r="G633" s="35"/>
      <c r="L633" s="22"/>
      <c r="M633" s="22"/>
      <c r="N633" s="22"/>
      <c r="O633" s="22"/>
    </row>
    <row r="634" spans="2:15" x14ac:dyDescent="0.2">
      <c r="B634" s="24"/>
      <c r="E634" s="34"/>
      <c r="F634" s="35"/>
      <c r="G634" s="35"/>
      <c r="L634" s="22"/>
      <c r="M634" s="22"/>
      <c r="N634" s="22"/>
      <c r="O634" s="22"/>
    </row>
    <row r="635" spans="2:15" x14ac:dyDescent="0.2">
      <c r="B635" s="24"/>
      <c r="E635" s="34"/>
      <c r="F635" s="35"/>
      <c r="G635" s="35"/>
      <c r="L635" s="22"/>
      <c r="M635" s="22"/>
      <c r="N635" s="22"/>
      <c r="O635" s="22"/>
    </row>
    <row r="636" spans="2:15" x14ac:dyDescent="0.2">
      <c r="B636" s="24"/>
      <c r="E636" s="34"/>
      <c r="F636" s="35"/>
      <c r="G636" s="35"/>
      <c r="L636" s="22"/>
      <c r="M636" s="22"/>
      <c r="N636" s="22"/>
      <c r="O636" s="22"/>
    </row>
    <row r="637" spans="2:15" x14ac:dyDescent="0.2">
      <c r="B637" s="24"/>
      <c r="E637" s="34"/>
      <c r="F637" s="35"/>
      <c r="G637" s="35"/>
      <c r="L637" s="22"/>
      <c r="M637" s="22"/>
      <c r="N637" s="22"/>
      <c r="O637" s="22"/>
    </row>
    <row r="638" spans="2:15" x14ac:dyDescent="0.2">
      <c r="B638" s="24"/>
      <c r="E638" s="34"/>
      <c r="F638" s="35"/>
      <c r="G638" s="35"/>
      <c r="L638" s="22"/>
      <c r="M638" s="22"/>
      <c r="N638" s="22"/>
      <c r="O638" s="22"/>
    </row>
    <row r="639" spans="2:15" x14ac:dyDescent="0.2">
      <c r="B639" s="24"/>
      <c r="E639" s="34"/>
      <c r="F639" s="35"/>
      <c r="G639" s="35"/>
      <c r="L639" s="22"/>
      <c r="M639" s="22"/>
      <c r="N639" s="22"/>
      <c r="O639" s="22"/>
    </row>
    <row r="640" spans="2:15" x14ac:dyDescent="0.2">
      <c r="B640" s="24"/>
      <c r="E640" s="34"/>
      <c r="F640" s="35"/>
      <c r="G640" s="35"/>
      <c r="L640" s="22"/>
      <c r="M640" s="22"/>
      <c r="N640" s="22"/>
      <c r="O640" s="22"/>
    </row>
    <row r="641" spans="2:15" x14ac:dyDescent="0.2">
      <c r="B641" s="24"/>
      <c r="E641" s="34"/>
      <c r="F641" s="35"/>
      <c r="G641" s="35"/>
      <c r="L641" s="22"/>
      <c r="M641" s="22"/>
      <c r="N641" s="22"/>
      <c r="O641" s="22"/>
    </row>
    <row r="642" spans="2:15" x14ac:dyDescent="0.2">
      <c r="B642" s="24"/>
      <c r="E642" s="34"/>
      <c r="F642" s="35"/>
      <c r="G642" s="35"/>
      <c r="L642" s="22"/>
      <c r="M642" s="22"/>
      <c r="N642" s="22"/>
      <c r="O642" s="22"/>
    </row>
    <row r="643" spans="2:15" x14ac:dyDescent="0.2">
      <c r="B643" s="24"/>
      <c r="E643" s="34"/>
      <c r="F643" s="35"/>
      <c r="G643" s="35"/>
      <c r="L643" s="22"/>
      <c r="M643" s="22"/>
      <c r="N643" s="22"/>
      <c r="O643" s="22"/>
    </row>
    <row r="644" spans="2:15" x14ac:dyDescent="0.2">
      <c r="B644" s="24"/>
      <c r="E644" s="34"/>
      <c r="F644" s="35"/>
      <c r="G644" s="35"/>
      <c r="L644" s="22"/>
      <c r="M644" s="22"/>
      <c r="N644" s="22"/>
      <c r="O644" s="22"/>
    </row>
    <row r="645" spans="2:15" x14ac:dyDescent="0.2">
      <c r="B645" s="24"/>
      <c r="E645" s="34"/>
      <c r="F645" s="35"/>
      <c r="G645" s="35"/>
      <c r="L645" s="22"/>
      <c r="M645" s="22"/>
      <c r="N645" s="22"/>
      <c r="O645" s="22"/>
    </row>
    <row r="646" spans="2:15" x14ac:dyDescent="0.2">
      <c r="B646" s="24"/>
      <c r="E646" s="34"/>
      <c r="F646" s="35"/>
      <c r="G646" s="35"/>
      <c r="L646" s="22"/>
      <c r="M646" s="22"/>
      <c r="N646" s="22"/>
      <c r="O646" s="22"/>
    </row>
    <row r="647" spans="2:15" x14ac:dyDescent="0.2">
      <c r="B647" s="24"/>
      <c r="E647" s="34"/>
      <c r="F647" s="35"/>
      <c r="G647" s="35"/>
      <c r="L647" s="22"/>
      <c r="M647" s="22"/>
      <c r="N647" s="22"/>
      <c r="O647" s="22"/>
    </row>
    <row r="648" spans="2:15" x14ac:dyDescent="0.2">
      <c r="B648" s="24"/>
      <c r="E648" s="34"/>
      <c r="F648" s="35"/>
      <c r="G648" s="35"/>
      <c r="L648" s="22"/>
      <c r="M648" s="22"/>
      <c r="N648" s="22"/>
      <c r="O648" s="22"/>
    </row>
    <row r="649" spans="2:15" x14ac:dyDescent="0.2">
      <c r="B649" s="24"/>
      <c r="E649" s="34"/>
      <c r="F649" s="35"/>
      <c r="G649" s="35"/>
      <c r="L649" s="22"/>
      <c r="M649" s="22"/>
      <c r="N649" s="22"/>
      <c r="O649" s="22"/>
    </row>
    <row r="650" spans="2:15" x14ac:dyDescent="0.2">
      <c r="B650" s="24"/>
      <c r="E650" s="34"/>
      <c r="F650" s="35"/>
      <c r="G650" s="35"/>
      <c r="L650" s="22"/>
      <c r="M650" s="22"/>
      <c r="N650" s="22"/>
      <c r="O650" s="22"/>
    </row>
    <row r="651" spans="2:15" x14ac:dyDescent="0.2">
      <c r="B651" s="24"/>
      <c r="E651" s="34"/>
      <c r="F651" s="35"/>
      <c r="G651" s="35"/>
      <c r="L651" s="22"/>
      <c r="M651" s="22"/>
      <c r="N651" s="22"/>
      <c r="O651" s="22"/>
    </row>
    <row r="652" spans="2:15" x14ac:dyDescent="0.2">
      <c r="B652" s="24"/>
      <c r="E652" s="34"/>
      <c r="F652" s="35"/>
      <c r="G652" s="35"/>
      <c r="L652" s="22"/>
      <c r="M652" s="22"/>
      <c r="N652" s="22"/>
      <c r="O652" s="22"/>
    </row>
    <row r="653" spans="2:15" x14ac:dyDescent="0.2">
      <c r="B653" s="24"/>
      <c r="E653" s="34"/>
      <c r="F653" s="35"/>
      <c r="G653" s="35"/>
      <c r="L653" s="22"/>
      <c r="M653" s="22"/>
      <c r="N653" s="22"/>
      <c r="O653" s="22"/>
    </row>
    <row r="654" spans="2:15" x14ac:dyDescent="0.2">
      <c r="B654" s="24"/>
      <c r="E654" s="34"/>
      <c r="F654" s="35"/>
      <c r="G654" s="35"/>
      <c r="L654" s="22"/>
      <c r="M654" s="22"/>
      <c r="N654" s="22"/>
      <c r="O654" s="22"/>
    </row>
    <row r="655" spans="2:15" x14ac:dyDescent="0.2">
      <c r="B655" s="24"/>
      <c r="E655" s="34"/>
      <c r="F655" s="35"/>
      <c r="G655" s="35"/>
      <c r="L655" s="22"/>
      <c r="M655" s="22"/>
      <c r="N655" s="22"/>
      <c r="O655" s="22"/>
    </row>
    <row r="656" spans="2:15" x14ac:dyDescent="0.2">
      <c r="B656" s="24"/>
      <c r="E656" s="34"/>
      <c r="F656" s="35"/>
      <c r="G656" s="35"/>
      <c r="L656" s="22"/>
      <c r="M656" s="22"/>
      <c r="N656" s="22"/>
      <c r="O656" s="22"/>
    </row>
    <row r="657" spans="2:15" x14ac:dyDescent="0.2">
      <c r="B657" s="24"/>
      <c r="E657" s="34"/>
      <c r="F657" s="35"/>
      <c r="G657" s="35"/>
      <c r="L657" s="22"/>
      <c r="M657" s="22"/>
      <c r="N657" s="22"/>
      <c r="O657" s="22"/>
    </row>
    <row r="658" spans="2:15" x14ac:dyDescent="0.2">
      <c r="B658" s="24"/>
      <c r="E658" s="34"/>
      <c r="F658" s="35"/>
      <c r="G658" s="35"/>
      <c r="L658" s="22"/>
      <c r="M658" s="22"/>
      <c r="N658" s="22"/>
      <c r="O658" s="22"/>
    </row>
    <row r="659" spans="2:15" x14ac:dyDescent="0.2">
      <c r="B659" s="24"/>
      <c r="E659" s="34"/>
      <c r="F659" s="35"/>
      <c r="G659" s="35"/>
      <c r="L659" s="22"/>
      <c r="M659" s="22"/>
      <c r="N659" s="22"/>
      <c r="O659" s="22"/>
    </row>
    <row r="660" spans="2:15" x14ac:dyDescent="0.2">
      <c r="B660" s="24"/>
      <c r="E660" s="34"/>
      <c r="F660" s="35"/>
      <c r="G660" s="35"/>
      <c r="L660" s="22"/>
      <c r="M660" s="22"/>
      <c r="N660" s="22"/>
      <c r="O660" s="22"/>
    </row>
    <row r="661" spans="2:15" x14ac:dyDescent="0.2">
      <c r="B661" s="24"/>
      <c r="E661" s="34"/>
      <c r="F661" s="35"/>
      <c r="G661" s="35"/>
      <c r="L661" s="22"/>
      <c r="M661" s="22"/>
      <c r="N661" s="22"/>
      <c r="O661" s="22"/>
    </row>
    <row r="662" spans="2:15" x14ac:dyDescent="0.2">
      <c r="B662" s="24"/>
      <c r="E662" s="34"/>
      <c r="F662" s="35"/>
      <c r="G662" s="35"/>
      <c r="L662" s="22"/>
      <c r="M662" s="22"/>
      <c r="N662" s="22"/>
      <c r="O662" s="22"/>
    </row>
    <row r="663" spans="2:15" x14ac:dyDescent="0.2">
      <c r="B663" s="24"/>
      <c r="E663" s="34"/>
      <c r="F663" s="35"/>
      <c r="G663" s="35"/>
      <c r="L663" s="22"/>
      <c r="M663" s="22"/>
      <c r="N663" s="22"/>
      <c r="O663" s="22"/>
    </row>
    <row r="664" spans="2:15" x14ac:dyDescent="0.2">
      <c r="B664" s="24"/>
      <c r="E664" s="34"/>
      <c r="F664" s="35"/>
      <c r="G664" s="35"/>
      <c r="L664" s="22"/>
      <c r="M664" s="22"/>
      <c r="N664" s="22"/>
      <c r="O664" s="22"/>
    </row>
    <row r="665" spans="2:15" x14ac:dyDescent="0.2">
      <c r="B665" s="24"/>
      <c r="E665" s="34"/>
      <c r="F665" s="35"/>
      <c r="G665" s="35"/>
      <c r="L665" s="22"/>
      <c r="M665" s="22"/>
      <c r="N665" s="22"/>
      <c r="O665" s="22"/>
    </row>
    <row r="666" spans="2:15" x14ac:dyDescent="0.2">
      <c r="B666" s="24"/>
      <c r="E666" s="34"/>
      <c r="F666" s="35"/>
      <c r="G666" s="35"/>
      <c r="L666" s="22"/>
      <c r="M666" s="22"/>
      <c r="N666" s="22"/>
      <c r="O666" s="22"/>
    </row>
    <row r="667" spans="2:15" x14ac:dyDescent="0.2">
      <c r="B667" s="24"/>
      <c r="E667" s="34"/>
      <c r="F667" s="35"/>
      <c r="G667" s="35"/>
      <c r="L667" s="22"/>
      <c r="M667" s="22"/>
      <c r="N667" s="22"/>
      <c r="O667" s="22"/>
    </row>
    <row r="668" spans="2:15" x14ac:dyDescent="0.2">
      <c r="B668" s="24"/>
      <c r="E668" s="34"/>
      <c r="F668" s="35"/>
      <c r="G668" s="35"/>
      <c r="L668" s="22"/>
      <c r="M668" s="22"/>
      <c r="N668" s="22"/>
      <c r="O668" s="22"/>
    </row>
    <row r="669" spans="2:15" x14ac:dyDescent="0.2">
      <c r="B669" s="24"/>
      <c r="E669" s="34"/>
      <c r="F669" s="35"/>
      <c r="G669" s="35"/>
      <c r="L669" s="22"/>
      <c r="M669" s="22"/>
      <c r="N669" s="22"/>
      <c r="O669" s="22"/>
    </row>
    <row r="670" spans="2:15" x14ac:dyDescent="0.2">
      <c r="B670" s="24"/>
      <c r="E670" s="34"/>
      <c r="F670" s="35"/>
      <c r="G670" s="35"/>
      <c r="L670" s="22"/>
      <c r="M670" s="22"/>
      <c r="N670" s="22"/>
      <c r="O670" s="22"/>
    </row>
    <row r="671" spans="2:15" x14ac:dyDescent="0.2">
      <c r="B671" s="24"/>
      <c r="E671" s="34"/>
      <c r="F671" s="35"/>
      <c r="G671" s="35"/>
      <c r="L671" s="22"/>
      <c r="M671" s="22"/>
      <c r="N671" s="22"/>
      <c r="O671" s="22"/>
    </row>
    <row r="672" spans="2:15" x14ac:dyDescent="0.2">
      <c r="B672" s="24"/>
      <c r="E672" s="34"/>
      <c r="F672" s="35"/>
      <c r="G672" s="35"/>
      <c r="L672" s="22"/>
      <c r="M672" s="22"/>
      <c r="N672" s="22"/>
      <c r="O672" s="22"/>
    </row>
    <row r="673" spans="2:15" x14ac:dyDescent="0.2">
      <c r="B673" s="24"/>
      <c r="E673" s="34"/>
      <c r="F673" s="35"/>
      <c r="G673" s="35"/>
      <c r="L673" s="22"/>
      <c r="M673" s="22"/>
      <c r="N673" s="22"/>
      <c r="O673" s="22"/>
    </row>
    <row r="674" spans="2:15" x14ac:dyDescent="0.2">
      <c r="B674" s="24"/>
      <c r="E674" s="34"/>
      <c r="F674" s="35"/>
      <c r="G674" s="35"/>
      <c r="L674" s="22"/>
      <c r="M674" s="22"/>
      <c r="N674" s="22"/>
      <c r="O674" s="22"/>
    </row>
    <row r="675" spans="2:15" x14ac:dyDescent="0.2">
      <c r="B675" s="24"/>
      <c r="E675" s="34"/>
      <c r="F675" s="35"/>
      <c r="G675" s="35"/>
      <c r="L675" s="22"/>
      <c r="M675" s="22"/>
      <c r="N675" s="22"/>
      <c r="O675" s="22"/>
    </row>
    <row r="676" spans="2:15" x14ac:dyDescent="0.2">
      <c r="B676" s="24"/>
      <c r="E676" s="34"/>
      <c r="F676" s="35"/>
      <c r="G676" s="35"/>
      <c r="L676" s="22"/>
      <c r="M676" s="22"/>
      <c r="N676" s="22"/>
      <c r="O676" s="22"/>
    </row>
    <row r="677" spans="2:15" x14ac:dyDescent="0.2">
      <c r="B677" s="24"/>
      <c r="E677" s="34"/>
      <c r="F677" s="35"/>
      <c r="G677" s="35"/>
      <c r="L677" s="22"/>
      <c r="M677" s="22"/>
      <c r="N677" s="22"/>
      <c r="O677" s="22"/>
    </row>
    <row r="678" spans="2:15" x14ac:dyDescent="0.2">
      <c r="B678" s="24"/>
      <c r="E678" s="34"/>
      <c r="F678" s="35"/>
      <c r="G678" s="35"/>
      <c r="L678" s="22"/>
      <c r="M678" s="22"/>
      <c r="N678" s="22"/>
      <c r="O678" s="22"/>
    </row>
    <row r="679" spans="2:15" x14ac:dyDescent="0.2">
      <c r="B679" s="24"/>
      <c r="E679" s="34"/>
      <c r="F679" s="35"/>
      <c r="G679" s="35"/>
      <c r="L679" s="22"/>
      <c r="M679" s="22"/>
      <c r="N679" s="22"/>
      <c r="O679" s="22"/>
    </row>
    <row r="680" spans="2:15" x14ac:dyDescent="0.2">
      <c r="B680" s="24"/>
      <c r="E680" s="34"/>
      <c r="F680" s="35"/>
      <c r="G680" s="35"/>
      <c r="L680" s="22"/>
      <c r="M680" s="22"/>
      <c r="N680" s="22"/>
      <c r="O680" s="22"/>
    </row>
    <row r="681" spans="2:15" x14ac:dyDescent="0.2">
      <c r="B681" s="24"/>
      <c r="E681" s="34"/>
      <c r="F681" s="35"/>
      <c r="G681" s="35"/>
      <c r="L681" s="22"/>
      <c r="M681" s="22"/>
      <c r="N681" s="22"/>
      <c r="O681" s="22"/>
    </row>
    <row r="682" spans="2:15" x14ac:dyDescent="0.2">
      <c r="B682" s="24"/>
      <c r="E682" s="34"/>
      <c r="F682" s="35"/>
      <c r="G682" s="35"/>
      <c r="L682" s="22"/>
      <c r="M682" s="22"/>
      <c r="N682" s="22"/>
      <c r="O682" s="22"/>
    </row>
    <row r="683" spans="2:15" x14ac:dyDescent="0.2">
      <c r="B683" s="24"/>
      <c r="E683" s="34"/>
      <c r="F683" s="35"/>
      <c r="G683" s="35"/>
      <c r="L683" s="22"/>
      <c r="M683" s="22"/>
      <c r="N683" s="22"/>
      <c r="O683" s="22"/>
    </row>
    <row r="684" spans="2:15" x14ac:dyDescent="0.2">
      <c r="B684" s="24"/>
      <c r="E684" s="34"/>
      <c r="F684" s="35"/>
      <c r="G684" s="35"/>
      <c r="L684" s="22"/>
      <c r="M684" s="22"/>
      <c r="N684" s="22"/>
      <c r="O684" s="22"/>
    </row>
    <row r="685" spans="2:15" x14ac:dyDescent="0.2">
      <c r="B685" s="24"/>
      <c r="E685" s="34"/>
      <c r="F685" s="35"/>
      <c r="G685" s="35"/>
      <c r="L685" s="22"/>
      <c r="M685" s="22"/>
      <c r="N685" s="22"/>
      <c r="O685" s="22"/>
    </row>
    <row r="686" spans="2:15" x14ac:dyDescent="0.2">
      <c r="B686" s="24"/>
      <c r="E686" s="34"/>
      <c r="F686" s="35"/>
      <c r="G686" s="35"/>
      <c r="L686" s="22"/>
      <c r="M686" s="22"/>
      <c r="N686" s="22"/>
      <c r="O686" s="22"/>
    </row>
    <row r="687" spans="2:15" x14ac:dyDescent="0.2">
      <c r="B687" s="24"/>
      <c r="E687" s="34"/>
      <c r="F687" s="35"/>
      <c r="G687" s="35"/>
      <c r="L687" s="22"/>
      <c r="M687" s="22"/>
      <c r="N687" s="22"/>
      <c r="O687" s="22"/>
    </row>
    <row r="688" spans="2:15" x14ac:dyDescent="0.2">
      <c r="B688" s="24"/>
      <c r="E688" s="34"/>
      <c r="F688" s="35"/>
      <c r="G688" s="35"/>
      <c r="L688" s="22"/>
      <c r="M688" s="22"/>
      <c r="N688" s="22"/>
      <c r="O688" s="22"/>
    </row>
    <row r="689" spans="2:15" x14ac:dyDescent="0.2">
      <c r="B689" s="24"/>
      <c r="E689" s="34"/>
      <c r="F689" s="35"/>
      <c r="G689" s="35"/>
      <c r="L689" s="22"/>
      <c r="M689" s="22"/>
      <c r="N689" s="22"/>
      <c r="O689" s="22"/>
    </row>
    <row r="690" spans="2:15" x14ac:dyDescent="0.2">
      <c r="B690" s="24"/>
      <c r="E690" s="34"/>
      <c r="F690" s="35"/>
      <c r="G690" s="35"/>
      <c r="L690" s="22"/>
      <c r="M690" s="22"/>
      <c r="N690" s="22"/>
      <c r="O690" s="22"/>
    </row>
    <row r="691" spans="2:15" x14ac:dyDescent="0.2">
      <c r="B691" s="24"/>
      <c r="E691" s="34"/>
      <c r="F691" s="35"/>
      <c r="G691" s="35"/>
      <c r="L691" s="22"/>
      <c r="M691" s="22"/>
      <c r="N691" s="22"/>
      <c r="O691" s="22"/>
    </row>
    <row r="692" spans="2:15" x14ac:dyDescent="0.2">
      <c r="B692" s="24"/>
      <c r="E692" s="34"/>
      <c r="F692" s="35"/>
      <c r="G692" s="35"/>
      <c r="L692" s="22"/>
      <c r="M692" s="22"/>
      <c r="N692" s="22"/>
      <c r="O692" s="22"/>
    </row>
    <row r="693" spans="2:15" x14ac:dyDescent="0.2">
      <c r="B693" s="24"/>
      <c r="E693" s="34"/>
      <c r="F693" s="35"/>
      <c r="G693" s="35"/>
      <c r="L693" s="22"/>
      <c r="M693" s="22"/>
      <c r="N693" s="22"/>
      <c r="O693" s="22"/>
    </row>
    <row r="694" spans="2:15" x14ac:dyDescent="0.2">
      <c r="B694" s="24"/>
      <c r="E694" s="34"/>
      <c r="F694" s="35"/>
      <c r="G694" s="35"/>
      <c r="L694" s="22"/>
      <c r="M694" s="22"/>
      <c r="N694" s="22"/>
      <c r="O694" s="22"/>
    </row>
    <row r="695" spans="2:15" x14ac:dyDescent="0.2">
      <c r="B695" s="24"/>
      <c r="E695" s="34"/>
      <c r="F695" s="35"/>
      <c r="G695" s="35"/>
      <c r="L695" s="22"/>
      <c r="M695" s="22"/>
      <c r="N695" s="22"/>
      <c r="O695" s="22"/>
    </row>
    <row r="696" spans="2:15" x14ac:dyDescent="0.2">
      <c r="B696" s="24"/>
      <c r="E696" s="34"/>
      <c r="F696" s="35"/>
      <c r="G696" s="35"/>
      <c r="L696" s="22"/>
      <c r="M696" s="22"/>
      <c r="N696" s="22"/>
      <c r="O696" s="22"/>
    </row>
    <row r="697" spans="2:15" x14ac:dyDescent="0.2">
      <c r="B697" s="24"/>
      <c r="E697" s="34"/>
      <c r="F697" s="35"/>
      <c r="G697" s="35"/>
      <c r="L697" s="22"/>
      <c r="M697" s="22"/>
      <c r="N697" s="22"/>
      <c r="O697" s="22"/>
    </row>
    <row r="698" spans="2:15" x14ac:dyDescent="0.2">
      <c r="B698" s="24"/>
      <c r="E698" s="34"/>
      <c r="F698" s="35"/>
      <c r="G698" s="35"/>
      <c r="L698" s="22"/>
      <c r="M698" s="22"/>
      <c r="N698" s="22"/>
      <c r="O698" s="22"/>
    </row>
    <row r="699" spans="2:15" x14ac:dyDescent="0.2">
      <c r="B699" s="24"/>
      <c r="E699" s="34"/>
      <c r="F699" s="35"/>
      <c r="G699" s="35"/>
      <c r="L699" s="22"/>
      <c r="M699" s="22"/>
      <c r="N699" s="22"/>
      <c r="O699" s="22"/>
    </row>
    <row r="700" spans="2:15" x14ac:dyDescent="0.2">
      <c r="B700" s="24"/>
      <c r="E700" s="34"/>
      <c r="F700" s="35"/>
      <c r="G700" s="35"/>
      <c r="L700" s="22"/>
      <c r="M700" s="22"/>
      <c r="N700" s="22"/>
      <c r="O700" s="22"/>
    </row>
    <row r="701" spans="2:15" x14ac:dyDescent="0.2">
      <c r="B701" s="24"/>
      <c r="E701" s="34"/>
      <c r="F701" s="35"/>
      <c r="G701" s="35"/>
      <c r="L701" s="22"/>
      <c r="M701" s="22"/>
      <c r="N701" s="22"/>
      <c r="O701" s="22"/>
    </row>
    <row r="702" spans="2:15" x14ac:dyDescent="0.2">
      <c r="B702" s="24"/>
      <c r="E702" s="34"/>
      <c r="F702" s="35"/>
      <c r="G702" s="35"/>
      <c r="L702" s="22"/>
      <c r="M702" s="22"/>
      <c r="N702" s="22"/>
      <c r="O702" s="22"/>
    </row>
    <row r="703" spans="2:15" x14ac:dyDescent="0.2">
      <c r="B703" s="24"/>
      <c r="E703" s="34"/>
      <c r="F703" s="35"/>
      <c r="G703" s="35"/>
      <c r="L703" s="22"/>
      <c r="M703" s="22"/>
      <c r="N703" s="22"/>
      <c r="O703" s="22"/>
    </row>
    <row r="704" spans="2:15" x14ac:dyDescent="0.2">
      <c r="B704" s="24"/>
      <c r="E704" s="34"/>
      <c r="F704" s="35"/>
      <c r="G704" s="35"/>
      <c r="L704" s="22"/>
      <c r="M704" s="22"/>
      <c r="N704" s="22"/>
      <c r="O704" s="22"/>
    </row>
    <row r="705" spans="2:15" x14ac:dyDescent="0.2">
      <c r="B705" s="24"/>
      <c r="E705" s="34"/>
      <c r="F705" s="35"/>
      <c r="G705" s="35"/>
      <c r="L705" s="22"/>
      <c r="M705" s="22"/>
      <c r="N705" s="22"/>
      <c r="O705" s="22"/>
    </row>
    <row r="706" spans="2:15" x14ac:dyDescent="0.2">
      <c r="B706" s="24"/>
      <c r="E706" s="34"/>
      <c r="F706" s="35"/>
      <c r="G706" s="35"/>
      <c r="L706" s="22"/>
      <c r="M706" s="22"/>
      <c r="N706" s="22"/>
      <c r="O706" s="22"/>
    </row>
    <row r="707" spans="2:15" x14ac:dyDescent="0.2">
      <c r="B707" s="24"/>
      <c r="E707" s="34"/>
      <c r="F707" s="35"/>
      <c r="G707" s="35"/>
      <c r="L707" s="22"/>
      <c r="M707" s="22"/>
      <c r="N707" s="22"/>
      <c r="O707" s="22"/>
    </row>
    <row r="708" spans="2:15" x14ac:dyDescent="0.2">
      <c r="B708" s="24"/>
      <c r="E708" s="34"/>
      <c r="F708" s="35"/>
      <c r="G708" s="35"/>
      <c r="L708" s="22"/>
      <c r="M708" s="22"/>
      <c r="N708" s="22"/>
      <c r="O708" s="22"/>
    </row>
    <row r="709" spans="2:15" x14ac:dyDescent="0.2">
      <c r="B709" s="24"/>
      <c r="E709" s="34"/>
      <c r="F709" s="35"/>
      <c r="G709" s="35"/>
      <c r="L709" s="22"/>
      <c r="M709" s="22"/>
      <c r="N709" s="22"/>
      <c r="O709" s="22"/>
    </row>
    <row r="710" spans="2:15" x14ac:dyDescent="0.2">
      <c r="B710" s="24"/>
      <c r="E710" s="34"/>
      <c r="F710" s="35"/>
      <c r="G710" s="35"/>
      <c r="L710" s="22"/>
      <c r="M710" s="22"/>
      <c r="N710" s="22"/>
      <c r="O710" s="22"/>
    </row>
    <row r="711" spans="2:15" x14ac:dyDescent="0.2">
      <c r="B711" s="24"/>
      <c r="E711" s="34"/>
      <c r="F711" s="35"/>
      <c r="G711" s="35"/>
      <c r="L711" s="22"/>
      <c r="M711" s="22"/>
      <c r="N711" s="22"/>
      <c r="O711" s="22"/>
    </row>
    <row r="712" spans="2:15" x14ac:dyDescent="0.2">
      <c r="B712" s="24"/>
      <c r="E712" s="34"/>
      <c r="F712" s="35"/>
      <c r="G712" s="35"/>
      <c r="L712" s="22"/>
      <c r="M712" s="22"/>
      <c r="N712" s="22"/>
      <c r="O712" s="22"/>
    </row>
    <row r="713" spans="2:15" x14ac:dyDescent="0.2">
      <c r="B713" s="24"/>
      <c r="E713" s="34"/>
      <c r="F713" s="35"/>
      <c r="G713" s="35"/>
      <c r="L713" s="22"/>
      <c r="M713" s="22"/>
      <c r="N713" s="22"/>
      <c r="O713" s="22"/>
    </row>
    <row r="714" spans="2:15" x14ac:dyDescent="0.2">
      <c r="B714" s="24"/>
      <c r="E714" s="34"/>
      <c r="F714" s="35"/>
      <c r="G714" s="35"/>
      <c r="L714" s="22"/>
      <c r="M714" s="22"/>
      <c r="N714" s="22"/>
      <c r="O714" s="22"/>
    </row>
    <row r="715" spans="2:15" x14ac:dyDescent="0.2">
      <c r="B715" s="24"/>
      <c r="E715" s="34"/>
      <c r="F715" s="35"/>
      <c r="G715" s="35"/>
      <c r="L715" s="22"/>
      <c r="M715" s="22"/>
      <c r="N715" s="22"/>
      <c r="O715" s="22"/>
    </row>
    <row r="716" spans="2:15" x14ac:dyDescent="0.2">
      <c r="B716" s="24"/>
      <c r="E716" s="34"/>
      <c r="F716" s="35"/>
      <c r="G716" s="35"/>
      <c r="L716" s="22"/>
      <c r="M716" s="22"/>
      <c r="N716" s="22"/>
      <c r="O716" s="22"/>
    </row>
    <row r="717" spans="2:15" x14ac:dyDescent="0.2">
      <c r="B717" s="24"/>
      <c r="E717" s="34"/>
      <c r="F717" s="35"/>
      <c r="G717" s="35"/>
      <c r="L717" s="22"/>
      <c r="M717" s="22"/>
      <c r="N717" s="22"/>
      <c r="O717" s="22"/>
    </row>
    <row r="718" spans="2:15" x14ac:dyDescent="0.2">
      <c r="B718" s="24"/>
      <c r="E718" s="34"/>
      <c r="F718" s="35"/>
      <c r="G718" s="35"/>
      <c r="L718" s="22"/>
      <c r="M718" s="22"/>
      <c r="N718" s="22"/>
      <c r="O718" s="22"/>
    </row>
    <row r="719" spans="2:15" x14ac:dyDescent="0.2">
      <c r="B719" s="24"/>
      <c r="E719" s="34"/>
      <c r="F719" s="35"/>
      <c r="G719" s="35"/>
      <c r="L719" s="22"/>
      <c r="M719" s="22"/>
      <c r="N719" s="22"/>
      <c r="O719" s="22"/>
    </row>
    <row r="720" spans="2:15" x14ac:dyDescent="0.2">
      <c r="B720" s="24"/>
      <c r="E720" s="34"/>
      <c r="F720" s="35"/>
      <c r="G720" s="35"/>
      <c r="L720" s="22"/>
      <c r="M720" s="22"/>
      <c r="N720" s="22"/>
      <c r="O720" s="22"/>
    </row>
    <row r="721" spans="2:15" x14ac:dyDescent="0.2">
      <c r="B721" s="24"/>
      <c r="E721" s="34"/>
      <c r="F721" s="35"/>
      <c r="G721" s="35"/>
      <c r="L721" s="22"/>
      <c r="M721" s="22"/>
      <c r="N721" s="22"/>
      <c r="O721" s="22"/>
    </row>
    <row r="722" spans="2:15" x14ac:dyDescent="0.2">
      <c r="B722" s="24"/>
      <c r="E722" s="34"/>
      <c r="F722" s="35"/>
      <c r="G722" s="35"/>
      <c r="L722" s="22"/>
      <c r="M722" s="22"/>
      <c r="N722" s="22"/>
      <c r="O722" s="22"/>
    </row>
    <row r="723" spans="2:15" x14ac:dyDescent="0.2">
      <c r="B723" s="24"/>
      <c r="E723" s="34"/>
      <c r="F723" s="35"/>
      <c r="G723" s="35"/>
      <c r="L723" s="22"/>
      <c r="M723" s="22"/>
      <c r="N723" s="22"/>
      <c r="O723" s="22"/>
    </row>
    <row r="724" spans="2:15" x14ac:dyDescent="0.2">
      <c r="B724" s="24"/>
      <c r="E724" s="34"/>
      <c r="F724" s="35"/>
      <c r="G724" s="35"/>
      <c r="L724" s="22"/>
      <c r="M724" s="22"/>
      <c r="N724" s="22"/>
      <c r="O724" s="22"/>
    </row>
    <row r="725" spans="2:15" x14ac:dyDescent="0.2">
      <c r="B725" s="24"/>
      <c r="E725" s="34"/>
      <c r="F725" s="35"/>
      <c r="G725" s="35"/>
      <c r="L725" s="22"/>
      <c r="M725" s="22"/>
      <c r="N725" s="22"/>
      <c r="O725" s="22"/>
    </row>
    <row r="726" spans="2:15" x14ac:dyDescent="0.2">
      <c r="B726" s="24"/>
      <c r="E726" s="34"/>
      <c r="F726" s="35"/>
      <c r="G726" s="35"/>
      <c r="L726" s="22"/>
      <c r="M726" s="22"/>
      <c r="N726" s="22"/>
      <c r="O726" s="22"/>
    </row>
    <row r="727" spans="2:15" x14ac:dyDescent="0.2">
      <c r="B727" s="24"/>
      <c r="E727" s="34"/>
      <c r="F727" s="35"/>
      <c r="G727" s="35"/>
      <c r="L727" s="22"/>
      <c r="M727" s="22"/>
      <c r="N727" s="22"/>
      <c r="O727" s="22"/>
    </row>
    <row r="728" spans="2:15" x14ac:dyDescent="0.2">
      <c r="B728" s="24"/>
      <c r="E728" s="34"/>
      <c r="F728" s="35"/>
      <c r="G728" s="35"/>
      <c r="L728" s="22"/>
      <c r="M728" s="22"/>
      <c r="N728" s="22"/>
      <c r="O728" s="22"/>
    </row>
    <row r="729" spans="2:15" x14ac:dyDescent="0.2">
      <c r="B729" s="24"/>
      <c r="E729" s="34"/>
      <c r="F729" s="35"/>
      <c r="G729" s="35"/>
      <c r="L729" s="22"/>
      <c r="M729" s="22"/>
      <c r="N729" s="22"/>
      <c r="O729" s="22"/>
    </row>
    <row r="730" spans="2:15" x14ac:dyDescent="0.2">
      <c r="B730" s="24"/>
      <c r="E730" s="34"/>
      <c r="F730" s="35"/>
      <c r="G730" s="35"/>
      <c r="L730" s="22"/>
      <c r="M730" s="22"/>
      <c r="N730" s="22"/>
      <c r="O730" s="22"/>
    </row>
    <row r="731" spans="2:15" x14ac:dyDescent="0.2">
      <c r="B731" s="24"/>
      <c r="E731" s="34"/>
      <c r="F731" s="35"/>
      <c r="G731" s="35"/>
      <c r="L731" s="22"/>
      <c r="M731" s="22"/>
      <c r="N731" s="22"/>
      <c r="O731" s="22"/>
    </row>
    <row r="732" spans="2:15" x14ac:dyDescent="0.2">
      <c r="B732" s="24"/>
      <c r="E732" s="34"/>
      <c r="F732" s="35"/>
      <c r="G732" s="35"/>
      <c r="L732" s="22"/>
      <c r="M732" s="22"/>
      <c r="N732" s="22"/>
      <c r="O732" s="22"/>
    </row>
    <row r="733" spans="2:15" x14ac:dyDescent="0.2">
      <c r="B733" s="24"/>
      <c r="E733" s="34"/>
      <c r="F733" s="35"/>
      <c r="G733" s="35"/>
      <c r="L733" s="22"/>
      <c r="M733" s="22"/>
      <c r="N733" s="22"/>
      <c r="O733" s="22"/>
    </row>
    <row r="734" spans="2:15" x14ac:dyDescent="0.2">
      <c r="B734" s="24"/>
      <c r="E734" s="34"/>
      <c r="F734" s="35"/>
      <c r="G734" s="35"/>
      <c r="L734" s="22"/>
      <c r="M734" s="22"/>
      <c r="N734" s="22"/>
      <c r="O734" s="22"/>
    </row>
    <row r="735" spans="2:15" x14ac:dyDescent="0.2">
      <c r="B735" s="24"/>
      <c r="E735" s="34"/>
      <c r="F735" s="35"/>
      <c r="G735" s="35"/>
      <c r="L735" s="22"/>
      <c r="M735" s="22"/>
      <c r="N735" s="22"/>
      <c r="O735" s="22"/>
    </row>
    <row r="736" spans="2:15" x14ac:dyDescent="0.2">
      <c r="B736" s="24"/>
      <c r="E736" s="34"/>
      <c r="F736" s="35"/>
      <c r="G736" s="35"/>
      <c r="L736" s="22"/>
      <c r="M736" s="22"/>
      <c r="N736" s="22"/>
      <c r="O736" s="22"/>
    </row>
    <row r="737" spans="2:15" x14ac:dyDescent="0.2">
      <c r="B737" s="24"/>
      <c r="E737" s="34"/>
      <c r="F737" s="35"/>
      <c r="G737" s="35"/>
      <c r="L737" s="22"/>
      <c r="M737" s="22"/>
      <c r="N737" s="22"/>
      <c r="O737" s="22"/>
    </row>
    <row r="738" spans="2:15" x14ac:dyDescent="0.2">
      <c r="B738" s="24"/>
      <c r="E738" s="34"/>
      <c r="F738" s="35"/>
      <c r="G738" s="35"/>
      <c r="L738" s="22"/>
      <c r="M738" s="22"/>
      <c r="N738" s="22"/>
      <c r="O738" s="22"/>
    </row>
    <row r="739" spans="2:15" x14ac:dyDescent="0.2">
      <c r="B739" s="24"/>
      <c r="E739" s="34"/>
      <c r="F739" s="35"/>
      <c r="G739" s="35"/>
      <c r="L739" s="22"/>
      <c r="M739" s="22"/>
      <c r="N739" s="22"/>
      <c r="O739" s="22"/>
    </row>
    <row r="740" spans="2:15" x14ac:dyDescent="0.2">
      <c r="B740" s="24"/>
      <c r="E740" s="34"/>
      <c r="F740" s="35"/>
      <c r="G740" s="35"/>
      <c r="L740" s="22"/>
      <c r="M740" s="22"/>
      <c r="N740" s="22"/>
      <c r="O740" s="22"/>
    </row>
    <row r="741" spans="2:15" x14ac:dyDescent="0.2">
      <c r="B741" s="24"/>
      <c r="E741" s="34"/>
      <c r="F741" s="35"/>
      <c r="G741" s="35"/>
      <c r="L741" s="22"/>
      <c r="M741" s="22"/>
      <c r="N741" s="22"/>
      <c r="O741" s="22"/>
    </row>
    <row r="742" spans="2:15" x14ac:dyDescent="0.2">
      <c r="B742" s="24"/>
      <c r="E742" s="34"/>
      <c r="F742" s="35"/>
      <c r="G742" s="35"/>
      <c r="L742" s="22"/>
      <c r="M742" s="22"/>
      <c r="N742" s="22"/>
      <c r="O742" s="22"/>
    </row>
    <row r="743" spans="2:15" x14ac:dyDescent="0.2">
      <c r="B743" s="24"/>
      <c r="E743" s="34"/>
      <c r="F743" s="35"/>
      <c r="G743" s="35"/>
      <c r="L743" s="22"/>
      <c r="M743" s="22"/>
      <c r="N743" s="22"/>
      <c r="O743" s="22"/>
    </row>
    <row r="744" spans="2:15" x14ac:dyDescent="0.2">
      <c r="B744" s="24"/>
      <c r="E744" s="34"/>
      <c r="F744" s="35"/>
      <c r="G744" s="35"/>
      <c r="L744" s="22"/>
      <c r="M744" s="22"/>
      <c r="N744" s="22"/>
      <c r="O744" s="22"/>
    </row>
    <row r="745" spans="2:15" x14ac:dyDescent="0.2">
      <c r="B745" s="24"/>
      <c r="E745" s="34"/>
      <c r="F745" s="35"/>
      <c r="G745" s="35"/>
      <c r="L745" s="22"/>
      <c r="M745" s="22"/>
      <c r="N745" s="22"/>
      <c r="O745" s="22"/>
    </row>
    <row r="746" spans="2:15" x14ac:dyDescent="0.2">
      <c r="B746" s="24"/>
      <c r="E746" s="34"/>
      <c r="F746" s="35"/>
      <c r="G746" s="35"/>
      <c r="L746" s="22"/>
      <c r="M746" s="22"/>
      <c r="N746" s="22"/>
      <c r="O746" s="22"/>
    </row>
    <row r="747" spans="2:15" x14ac:dyDescent="0.2">
      <c r="B747" s="24"/>
      <c r="E747" s="34"/>
      <c r="F747" s="35"/>
      <c r="G747" s="35"/>
      <c r="L747" s="22"/>
      <c r="M747" s="22"/>
      <c r="N747" s="22"/>
      <c r="O747" s="22"/>
    </row>
    <row r="748" spans="2:15" x14ac:dyDescent="0.2">
      <c r="B748" s="24"/>
      <c r="E748" s="34"/>
      <c r="F748" s="35"/>
      <c r="G748" s="35"/>
      <c r="L748" s="22"/>
      <c r="M748" s="22"/>
      <c r="N748" s="22"/>
      <c r="O748" s="22"/>
    </row>
    <row r="749" spans="2:15" x14ac:dyDescent="0.2">
      <c r="B749" s="24"/>
      <c r="E749" s="34"/>
      <c r="F749" s="35"/>
      <c r="G749" s="35"/>
      <c r="L749" s="22"/>
      <c r="M749" s="22"/>
      <c r="N749" s="22"/>
      <c r="O749" s="22"/>
    </row>
    <row r="750" spans="2:15" x14ac:dyDescent="0.2">
      <c r="B750" s="24"/>
      <c r="E750" s="34"/>
      <c r="F750" s="35"/>
      <c r="G750" s="35"/>
      <c r="L750" s="22"/>
      <c r="M750" s="22"/>
      <c r="N750" s="22"/>
      <c r="O750" s="22"/>
    </row>
    <row r="751" spans="2:15" x14ac:dyDescent="0.2">
      <c r="B751" s="24"/>
      <c r="E751" s="34"/>
      <c r="F751" s="35"/>
      <c r="G751" s="35"/>
      <c r="L751" s="22"/>
      <c r="M751" s="22"/>
      <c r="N751" s="22"/>
      <c r="O751" s="22"/>
    </row>
    <row r="752" spans="2:15" x14ac:dyDescent="0.2">
      <c r="B752" s="24"/>
      <c r="E752" s="34"/>
      <c r="F752" s="35"/>
      <c r="G752" s="35"/>
      <c r="L752" s="22"/>
      <c r="M752" s="22"/>
      <c r="N752" s="22"/>
      <c r="O752" s="22"/>
    </row>
    <row r="753" spans="2:15" x14ac:dyDescent="0.2">
      <c r="B753" s="24"/>
      <c r="E753" s="34"/>
      <c r="F753" s="35"/>
      <c r="G753" s="35"/>
      <c r="L753" s="22"/>
      <c r="M753" s="22"/>
      <c r="N753" s="22"/>
      <c r="O753" s="22"/>
    </row>
    <row r="754" spans="2:15" x14ac:dyDescent="0.2">
      <c r="B754" s="24"/>
      <c r="E754" s="34"/>
      <c r="F754" s="35"/>
      <c r="G754" s="35"/>
      <c r="L754" s="22"/>
      <c r="M754" s="22"/>
      <c r="N754" s="22"/>
      <c r="O754" s="22"/>
    </row>
    <row r="755" spans="2:15" x14ac:dyDescent="0.2">
      <c r="B755" s="24"/>
      <c r="E755" s="34"/>
      <c r="F755" s="35"/>
      <c r="G755" s="35"/>
      <c r="L755" s="22"/>
      <c r="M755" s="22"/>
      <c r="N755" s="22"/>
      <c r="O755" s="22"/>
    </row>
    <row r="756" spans="2:15" x14ac:dyDescent="0.2">
      <c r="B756" s="24"/>
      <c r="E756" s="34"/>
      <c r="F756" s="35"/>
      <c r="G756" s="35"/>
      <c r="L756" s="22"/>
      <c r="M756" s="22"/>
      <c r="N756" s="22"/>
      <c r="O756" s="22"/>
    </row>
    <row r="757" spans="2:15" x14ac:dyDescent="0.2">
      <c r="B757" s="24"/>
      <c r="E757" s="34"/>
      <c r="F757" s="35"/>
      <c r="G757" s="35"/>
      <c r="L757" s="22"/>
      <c r="M757" s="22"/>
      <c r="N757" s="22"/>
      <c r="O757" s="22"/>
    </row>
    <row r="758" spans="2:15" x14ac:dyDescent="0.2">
      <c r="B758" s="24"/>
      <c r="E758" s="34"/>
      <c r="F758" s="35"/>
      <c r="G758" s="35"/>
      <c r="L758" s="22"/>
      <c r="M758" s="22"/>
      <c r="N758" s="22"/>
      <c r="O758" s="22"/>
    </row>
    <row r="759" spans="2:15" x14ac:dyDescent="0.2">
      <c r="B759" s="24"/>
      <c r="E759" s="34"/>
      <c r="F759" s="35"/>
      <c r="G759" s="35"/>
      <c r="L759" s="22"/>
      <c r="M759" s="22"/>
      <c r="N759" s="22"/>
      <c r="O759" s="22"/>
    </row>
    <row r="760" spans="2:15" x14ac:dyDescent="0.2">
      <c r="B760" s="24"/>
      <c r="E760" s="34"/>
      <c r="F760" s="35"/>
      <c r="G760" s="35"/>
      <c r="L760" s="22"/>
      <c r="M760" s="22"/>
      <c r="N760" s="22"/>
      <c r="O760" s="22"/>
    </row>
    <row r="761" spans="2:15" x14ac:dyDescent="0.2">
      <c r="B761" s="24"/>
      <c r="E761" s="34"/>
      <c r="F761" s="35"/>
      <c r="G761" s="35"/>
      <c r="L761" s="22"/>
      <c r="M761" s="22"/>
      <c r="N761" s="22"/>
      <c r="O761" s="22"/>
    </row>
    <row r="762" spans="2:15" x14ac:dyDescent="0.2">
      <c r="B762" s="24"/>
      <c r="E762" s="34"/>
      <c r="F762" s="35"/>
      <c r="G762" s="35"/>
      <c r="L762" s="22"/>
      <c r="M762" s="22"/>
      <c r="N762" s="22"/>
      <c r="O762" s="22"/>
    </row>
    <row r="763" spans="2:15" x14ac:dyDescent="0.2">
      <c r="B763" s="24"/>
      <c r="E763" s="34"/>
      <c r="F763" s="35"/>
      <c r="G763" s="35"/>
      <c r="L763" s="22"/>
      <c r="M763" s="22"/>
      <c r="N763" s="22"/>
      <c r="O763" s="22"/>
    </row>
    <row r="764" spans="2:15" x14ac:dyDescent="0.2">
      <c r="B764" s="24"/>
      <c r="E764" s="34"/>
      <c r="F764" s="35"/>
      <c r="G764" s="35"/>
      <c r="L764" s="22"/>
      <c r="M764" s="22"/>
      <c r="N764" s="22"/>
      <c r="O764" s="22"/>
    </row>
    <row r="765" spans="2:15" x14ac:dyDescent="0.2">
      <c r="B765" s="24"/>
      <c r="E765" s="34"/>
      <c r="F765" s="35"/>
      <c r="G765" s="35"/>
      <c r="L765" s="22"/>
      <c r="M765" s="22"/>
      <c r="N765" s="22"/>
      <c r="O765" s="22"/>
    </row>
    <row r="766" spans="2:15" x14ac:dyDescent="0.2">
      <c r="B766" s="24"/>
      <c r="E766" s="34"/>
      <c r="F766" s="35"/>
      <c r="G766" s="35"/>
      <c r="L766" s="22"/>
      <c r="M766" s="22"/>
      <c r="N766" s="22"/>
      <c r="O766" s="22"/>
    </row>
    <row r="767" spans="2:15" x14ac:dyDescent="0.2">
      <c r="B767" s="24"/>
      <c r="E767" s="34"/>
      <c r="F767" s="35"/>
      <c r="G767" s="35"/>
      <c r="L767" s="22"/>
      <c r="M767" s="22"/>
      <c r="N767" s="22"/>
      <c r="O767" s="22"/>
    </row>
    <row r="768" spans="2:15" x14ac:dyDescent="0.2">
      <c r="B768" s="24"/>
      <c r="E768" s="34"/>
      <c r="F768" s="35"/>
      <c r="G768" s="35"/>
      <c r="L768" s="22"/>
      <c r="M768" s="22"/>
      <c r="N768" s="22"/>
      <c r="O768" s="22"/>
    </row>
    <row r="769" spans="2:15" x14ac:dyDescent="0.2">
      <c r="B769" s="24"/>
      <c r="E769" s="34"/>
      <c r="F769" s="35"/>
      <c r="G769" s="35"/>
      <c r="L769" s="22"/>
      <c r="M769" s="22"/>
      <c r="N769" s="22"/>
      <c r="O769" s="22"/>
    </row>
    <row r="770" spans="2:15" x14ac:dyDescent="0.2">
      <c r="B770" s="24"/>
      <c r="E770" s="34"/>
      <c r="F770" s="35"/>
      <c r="G770" s="35"/>
      <c r="L770" s="22"/>
      <c r="M770" s="22"/>
      <c r="N770" s="22"/>
      <c r="O770" s="22"/>
    </row>
    <row r="771" spans="2:15" x14ac:dyDescent="0.2">
      <c r="B771" s="24"/>
      <c r="E771" s="34"/>
      <c r="F771" s="35"/>
      <c r="G771" s="35"/>
      <c r="L771" s="22"/>
      <c r="M771" s="22"/>
      <c r="N771" s="22"/>
      <c r="O771" s="22"/>
    </row>
    <row r="772" spans="2:15" x14ac:dyDescent="0.2">
      <c r="B772" s="24"/>
      <c r="E772" s="34"/>
      <c r="F772" s="35"/>
      <c r="G772" s="35"/>
      <c r="L772" s="22"/>
      <c r="M772" s="22"/>
      <c r="N772" s="22"/>
      <c r="O772" s="22"/>
    </row>
    <row r="773" spans="2:15" x14ac:dyDescent="0.2">
      <c r="B773" s="24"/>
      <c r="E773" s="34"/>
      <c r="F773" s="35"/>
      <c r="G773" s="35"/>
      <c r="L773" s="22"/>
      <c r="M773" s="22"/>
      <c r="N773" s="22"/>
      <c r="O773" s="22"/>
    </row>
    <row r="774" spans="2:15" x14ac:dyDescent="0.2">
      <c r="B774" s="24"/>
      <c r="E774" s="34"/>
      <c r="F774" s="35"/>
      <c r="G774" s="35"/>
      <c r="L774" s="22"/>
      <c r="M774" s="22"/>
      <c r="N774" s="22"/>
      <c r="O774" s="22"/>
    </row>
    <row r="775" spans="2:15" x14ac:dyDescent="0.2">
      <c r="B775" s="24"/>
      <c r="E775" s="34"/>
      <c r="F775" s="35"/>
      <c r="G775" s="35"/>
      <c r="L775" s="22"/>
      <c r="M775" s="22"/>
      <c r="N775" s="22"/>
      <c r="O775" s="22"/>
    </row>
    <row r="776" spans="2:15" x14ac:dyDescent="0.2">
      <c r="B776" s="24"/>
      <c r="E776" s="34"/>
      <c r="F776" s="35"/>
      <c r="G776" s="35"/>
      <c r="L776" s="22"/>
      <c r="M776" s="22"/>
      <c r="N776" s="22"/>
      <c r="O776" s="22"/>
    </row>
    <row r="777" spans="2:15" x14ac:dyDescent="0.2">
      <c r="B777" s="24"/>
      <c r="E777" s="34"/>
      <c r="F777" s="35"/>
      <c r="G777" s="35"/>
      <c r="L777" s="22"/>
      <c r="M777" s="22"/>
      <c r="N777" s="22"/>
      <c r="O777" s="22"/>
    </row>
    <row r="778" spans="2:15" x14ac:dyDescent="0.2">
      <c r="B778" s="24"/>
      <c r="E778" s="34"/>
      <c r="F778" s="35"/>
      <c r="G778" s="35"/>
      <c r="L778" s="22"/>
      <c r="M778" s="22"/>
      <c r="N778" s="22"/>
      <c r="O778" s="22"/>
    </row>
    <row r="779" spans="2:15" x14ac:dyDescent="0.2">
      <c r="B779" s="24"/>
      <c r="E779" s="34"/>
      <c r="F779" s="35"/>
      <c r="G779" s="35"/>
      <c r="L779" s="22"/>
      <c r="M779" s="22"/>
      <c r="N779" s="22"/>
      <c r="O779" s="22"/>
    </row>
    <row r="780" spans="2:15" x14ac:dyDescent="0.2">
      <c r="B780" s="24"/>
      <c r="E780" s="34"/>
      <c r="F780" s="35"/>
      <c r="G780" s="35"/>
      <c r="L780" s="22"/>
      <c r="M780" s="22"/>
      <c r="N780" s="22"/>
      <c r="O780" s="22"/>
    </row>
    <row r="781" spans="2:15" x14ac:dyDescent="0.2">
      <c r="B781" s="24"/>
      <c r="E781" s="34"/>
      <c r="F781" s="35"/>
      <c r="G781" s="35"/>
      <c r="L781" s="22"/>
      <c r="M781" s="22"/>
      <c r="N781" s="22"/>
      <c r="O781" s="22"/>
    </row>
    <row r="782" spans="2:15" x14ac:dyDescent="0.2">
      <c r="B782" s="24"/>
      <c r="E782" s="34"/>
      <c r="F782" s="35"/>
      <c r="G782" s="35"/>
      <c r="L782" s="22"/>
      <c r="M782" s="22"/>
      <c r="N782" s="22"/>
      <c r="O782" s="22"/>
    </row>
    <row r="783" spans="2:15" x14ac:dyDescent="0.2">
      <c r="B783" s="24"/>
      <c r="E783" s="34"/>
      <c r="F783" s="35"/>
      <c r="G783" s="35"/>
      <c r="L783" s="22"/>
      <c r="M783" s="22"/>
      <c r="N783" s="22"/>
      <c r="O783" s="22"/>
    </row>
    <row r="784" spans="2:15" x14ac:dyDescent="0.2">
      <c r="B784" s="24"/>
      <c r="E784" s="34"/>
      <c r="F784" s="35"/>
      <c r="G784" s="35"/>
      <c r="L784" s="22"/>
      <c r="M784" s="22"/>
      <c r="N784" s="22"/>
      <c r="O784" s="22"/>
    </row>
    <row r="785" spans="2:15" x14ac:dyDescent="0.2">
      <c r="B785" s="24"/>
      <c r="E785" s="34"/>
      <c r="F785" s="35"/>
      <c r="G785" s="35"/>
      <c r="L785" s="22"/>
      <c r="M785" s="22"/>
      <c r="N785" s="22"/>
      <c r="O785" s="22"/>
    </row>
    <row r="786" spans="2:15" x14ac:dyDescent="0.2">
      <c r="B786" s="24"/>
      <c r="E786" s="34"/>
      <c r="F786" s="35"/>
      <c r="G786" s="35"/>
      <c r="L786" s="22"/>
      <c r="M786" s="22"/>
      <c r="N786" s="22"/>
      <c r="O786" s="22"/>
    </row>
    <row r="787" spans="2:15" x14ac:dyDescent="0.2">
      <c r="B787" s="24"/>
      <c r="E787" s="34"/>
      <c r="F787" s="35"/>
      <c r="G787" s="35"/>
      <c r="L787" s="22"/>
      <c r="M787" s="22"/>
      <c r="N787" s="22"/>
      <c r="O787" s="22"/>
    </row>
    <row r="788" spans="2:15" x14ac:dyDescent="0.2">
      <c r="B788" s="24"/>
      <c r="E788" s="34"/>
      <c r="F788" s="35"/>
      <c r="G788" s="35"/>
      <c r="L788" s="22"/>
      <c r="M788" s="22"/>
      <c r="N788" s="22"/>
      <c r="O788" s="22"/>
    </row>
    <row r="789" spans="2:15" x14ac:dyDescent="0.2">
      <c r="B789" s="24"/>
      <c r="E789" s="34"/>
      <c r="F789" s="35"/>
      <c r="G789" s="35"/>
      <c r="L789" s="22"/>
      <c r="M789" s="22"/>
      <c r="N789" s="22"/>
      <c r="O789" s="22"/>
    </row>
    <row r="790" spans="2:15" x14ac:dyDescent="0.2">
      <c r="B790" s="24"/>
      <c r="E790" s="34"/>
      <c r="F790" s="35"/>
      <c r="G790" s="35"/>
      <c r="L790" s="22"/>
      <c r="M790" s="22"/>
      <c r="N790" s="22"/>
      <c r="O790" s="22"/>
    </row>
    <row r="791" spans="2:15" x14ac:dyDescent="0.2">
      <c r="B791" s="24"/>
      <c r="E791" s="34"/>
      <c r="F791" s="35"/>
      <c r="G791" s="35"/>
      <c r="L791" s="22"/>
      <c r="M791" s="22"/>
      <c r="N791" s="22"/>
      <c r="O791" s="22"/>
    </row>
    <row r="792" spans="2:15" x14ac:dyDescent="0.2">
      <c r="B792" s="24"/>
      <c r="E792" s="34"/>
      <c r="F792" s="35"/>
      <c r="G792" s="35"/>
      <c r="L792" s="22"/>
      <c r="M792" s="22"/>
      <c r="N792" s="22"/>
      <c r="O792" s="22"/>
    </row>
    <row r="793" spans="2:15" x14ac:dyDescent="0.2">
      <c r="B793" s="24"/>
      <c r="E793" s="34"/>
      <c r="F793" s="35"/>
      <c r="G793" s="35"/>
      <c r="L793" s="22"/>
      <c r="M793" s="22"/>
      <c r="N793" s="22"/>
      <c r="O793" s="22"/>
    </row>
    <row r="794" spans="2:15" x14ac:dyDescent="0.2">
      <c r="B794" s="24"/>
      <c r="E794" s="34"/>
      <c r="F794" s="35"/>
      <c r="G794" s="35"/>
      <c r="L794" s="22"/>
      <c r="M794" s="22"/>
      <c r="N794" s="22"/>
      <c r="O794" s="22"/>
    </row>
    <row r="795" spans="2:15" x14ac:dyDescent="0.2">
      <c r="B795" s="24"/>
      <c r="E795" s="34"/>
      <c r="F795" s="35"/>
      <c r="G795" s="35"/>
      <c r="L795" s="22"/>
      <c r="M795" s="22"/>
      <c r="N795" s="22"/>
      <c r="O795" s="22"/>
    </row>
    <row r="796" spans="2:15" x14ac:dyDescent="0.2">
      <c r="B796" s="24"/>
      <c r="E796" s="34"/>
      <c r="F796" s="35"/>
      <c r="G796" s="35"/>
      <c r="L796" s="22"/>
      <c r="M796" s="22"/>
      <c r="N796" s="22"/>
      <c r="O796" s="22"/>
    </row>
    <row r="797" spans="2:15" x14ac:dyDescent="0.2">
      <c r="B797" s="24"/>
      <c r="E797" s="34"/>
      <c r="F797" s="35"/>
      <c r="G797" s="35"/>
      <c r="L797" s="22"/>
      <c r="M797" s="22"/>
      <c r="N797" s="22"/>
      <c r="O797" s="22"/>
    </row>
    <row r="798" spans="2:15" x14ac:dyDescent="0.2">
      <c r="B798" s="24"/>
      <c r="E798" s="34"/>
      <c r="F798" s="35"/>
      <c r="G798" s="35"/>
      <c r="L798" s="22"/>
      <c r="M798" s="22"/>
      <c r="N798" s="22"/>
      <c r="O798" s="22"/>
    </row>
    <row r="799" spans="2:15" x14ac:dyDescent="0.2">
      <c r="B799" s="24"/>
      <c r="E799" s="34"/>
      <c r="F799" s="35"/>
      <c r="G799" s="35"/>
      <c r="L799" s="22"/>
      <c r="M799" s="22"/>
      <c r="N799" s="22"/>
      <c r="O799" s="22"/>
    </row>
    <row r="800" spans="2:15" x14ac:dyDescent="0.2">
      <c r="B800" s="24"/>
      <c r="E800" s="34"/>
      <c r="F800" s="35"/>
      <c r="G800" s="35"/>
      <c r="L800" s="22"/>
      <c r="M800" s="22"/>
      <c r="N800" s="22"/>
      <c r="O800" s="22"/>
    </row>
    <row r="801" spans="2:15" x14ac:dyDescent="0.2">
      <c r="B801" s="24"/>
      <c r="E801" s="34"/>
      <c r="F801" s="35"/>
      <c r="G801" s="35"/>
      <c r="L801" s="22"/>
      <c r="M801" s="22"/>
      <c r="N801" s="22"/>
      <c r="O801" s="22"/>
    </row>
    <row r="802" spans="2:15" x14ac:dyDescent="0.2">
      <c r="B802" s="24"/>
      <c r="E802" s="34"/>
      <c r="F802" s="35"/>
      <c r="G802" s="35"/>
      <c r="L802" s="22"/>
      <c r="M802" s="22"/>
      <c r="N802" s="22"/>
      <c r="O802" s="22"/>
    </row>
    <row r="803" spans="2:15" x14ac:dyDescent="0.2">
      <c r="B803" s="24"/>
      <c r="E803" s="34"/>
      <c r="F803" s="35"/>
      <c r="G803" s="35"/>
      <c r="L803" s="22"/>
      <c r="M803" s="22"/>
      <c r="N803" s="22"/>
      <c r="O803" s="22"/>
    </row>
    <row r="804" spans="2:15" x14ac:dyDescent="0.2">
      <c r="B804" s="24"/>
      <c r="E804" s="34"/>
      <c r="F804" s="35"/>
      <c r="G804" s="35"/>
      <c r="L804" s="22"/>
      <c r="M804" s="22"/>
      <c r="N804" s="22"/>
      <c r="O804" s="22"/>
    </row>
    <row r="805" spans="2:15" x14ac:dyDescent="0.2">
      <c r="B805" s="24"/>
      <c r="E805" s="34"/>
      <c r="F805" s="35"/>
      <c r="G805" s="35"/>
      <c r="L805" s="22"/>
      <c r="M805" s="22"/>
      <c r="N805" s="22"/>
      <c r="O805" s="22"/>
    </row>
    <row r="806" spans="2:15" x14ac:dyDescent="0.2">
      <c r="B806" s="24"/>
      <c r="E806" s="34"/>
      <c r="F806" s="35"/>
      <c r="G806" s="35"/>
      <c r="L806" s="22"/>
      <c r="M806" s="22"/>
      <c r="N806" s="22"/>
      <c r="O806" s="22"/>
    </row>
    <row r="807" spans="2:15" x14ac:dyDescent="0.2">
      <c r="B807" s="24"/>
      <c r="E807" s="34"/>
      <c r="F807" s="35"/>
      <c r="G807" s="35"/>
      <c r="L807" s="22"/>
      <c r="M807" s="22"/>
      <c r="N807" s="22"/>
      <c r="O807" s="22"/>
    </row>
    <row r="808" spans="2:15" x14ac:dyDescent="0.2">
      <c r="B808" s="24"/>
      <c r="E808" s="34"/>
      <c r="F808" s="35"/>
      <c r="G808" s="35"/>
      <c r="L808" s="22"/>
      <c r="M808" s="22"/>
      <c r="N808" s="22"/>
      <c r="O808" s="22"/>
    </row>
    <row r="809" spans="2:15" x14ac:dyDescent="0.2">
      <c r="B809" s="24"/>
      <c r="E809" s="34"/>
      <c r="F809" s="35"/>
      <c r="G809" s="35"/>
      <c r="L809" s="22"/>
      <c r="M809" s="22"/>
      <c r="N809" s="22"/>
      <c r="O809" s="22"/>
    </row>
    <row r="810" spans="2:15" x14ac:dyDescent="0.2">
      <c r="B810" s="24"/>
      <c r="E810" s="34"/>
      <c r="F810" s="35"/>
      <c r="G810" s="35"/>
      <c r="L810" s="22"/>
      <c r="M810" s="22"/>
      <c r="N810" s="22"/>
      <c r="O810" s="22"/>
    </row>
    <row r="811" spans="2:15" x14ac:dyDescent="0.2">
      <c r="B811" s="24"/>
      <c r="E811" s="34"/>
      <c r="F811" s="35"/>
      <c r="G811" s="35"/>
      <c r="L811" s="22"/>
      <c r="M811" s="22"/>
      <c r="N811" s="22"/>
      <c r="O811" s="22"/>
    </row>
    <row r="812" spans="2:15" x14ac:dyDescent="0.2">
      <c r="B812" s="24"/>
      <c r="E812" s="34"/>
      <c r="F812" s="35"/>
      <c r="G812" s="35"/>
      <c r="L812" s="22"/>
      <c r="M812" s="22"/>
      <c r="N812" s="22"/>
      <c r="O812" s="22"/>
    </row>
    <row r="813" spans="2:15" x14ac:dyDescent="0.2">
      <c r="B813" s="24"/>
      <c r="E813" s="34"/>
      <c r="F813" s="35"/>
      <c r="G813" s="35"/>
      <c r="L813" s="22"/>
      <c r="M813" s="22"/>
      <c r="N813" s="22"/>
      <c r="O813" s="22"/>
    </row>
    <row r="814" spans="2:15" x14ac:dyDescent="0.2">
      <c r="B814" s="24"/>
      <c r="E814" s="34"/>
      <c r="F814" s="35"/>
      <c r="G814" s="35"/>
      <c r="L814" s="22"/>
      <c r="M814" s="22"/>
      <c r="N814" s="22"/>
      <c r="O814" s="22"/>
    </row>
    <row r="815" spans="2:15" x14ac:dyDescent="0.2">
      <c r="B815" s="24"/>
      <c r="E815" s="34"/>
      <c r="F815" s="35"/>
      <c r="G815" s="35"/>
      <c r="L815" s="22"/>
      <c r="M815" s="22"/>
      <c r="N815" s="22"/>
      <c r="O815" s="22"/>
    </row>
    <row r="816" spans="2:15" x14ac:dyDescent="0.2">
      <c r="B816" s="24"/>
      <c r="E816" s="34"/>
      <c r="F816" s="35"/>
      <c r="G816" s="35"/>
      <c r="L816" s="22"/>
      <c r="M816" s="22"/>
      <c r="N816" s="22"/>
      <c r="O816" s="22"/>
    </row>
    <row r="817" spans="2:15" x14ac:dyDescent="0.2">
      <c r="B817" s="24"/>
      <c r="E817" s="34"/>
      <c r="F817" s="35"/>
      <c r="G817" s="35"/>
      <c r="L817" s="22"/>
      <c r="M817" s="22"/>
      <c r="N817" s="22"/>
      <c r="O817" s="22"/>
    </row>
    <row r="818" spans="2:15" x14ac:dyDescent="0.2">
      <c r="B818" s="24"/>
      <c r="E818" s="34"/>
      <c r="F818" s="35"/>
      <c r="G818" s="35"/>
      <c r="L818" s="22"/>
      <c r="M818" s="22"/>
      <c r="N818" s="22"/>
      <c r="O818" s="22"/>
    </row>
    <row r="819" spans="2:15" x14ac:dyDescent="0.2">
      <c r="B819" s="24"/>
      <c r="E819" s="34"/>
      <c r="F819" s="35"/>
      <c r="G819" s="35"/>
      <c r="L819" s="22"/>
      <c r="M819" s="22"/>
      <c r="N819" s="22"/>
      <c r="O819" s="22"/>
    </row>
    <row r="820" spans="2:15" x14ac:dyDescent="0.2">
      <c r="B820" s="24"/>
      <c r="E820" s="34"/>
      <c r="F820" s="35"/>
      <c r="G820" s="35"/>
      <c r="L820" s="22"/>
      <c r="M820" s="22"/>
      <c r="N820" s="22"/>
      <c r="O820" s="22"/>
    </row>
    <row r="821" spans="2:15" x14ac:dyDescent="0.2">
      <c r="B821" s="24"/>
      <c r="E821" s="34"/>
      <c r="F821" s="35"/>
      <c r="G821" s="35"/>
      <c r="L821" s="22"/>
      <c r="M821" s="22"/>
      <c r="N821" s="22"/>
      <c r="O821" s="22"/>
    </row>
    <row r="822" spans="2:15" x14ac:dyDescent="0.2">
      <c r="B822" s="24"/>
      <c r="E822" s="34"/>
      <c r="F822" s="35"/>
      <c r="G822" s="35"/>
      <c r="L822" s="22"/>
      <c r="M822" s="22"/>
      <c r="N822" s="22"/>
      <c r="O822" s="22"/>
    </row>
    <row r="823" spans="2:15" x14ac:dyDescent="0.2">
      <c r="B823" s="24"/>
      <c r="E823" s="34"/>
      <c r="F823" s="35"/>
      <c r="G823" s="35"/>
      <c r="L823" s="22"/>
      <c r="M823" s="22"/>
      <c r="N823" s="22"/>
      <c r="O823" s="22"/>
    </row>
    <row r="824" spans="2:15" x14ac:dyDescent="0.2">
      <c r="B824" s="24"/>
      <c r="E824" s="34"/>
      <c r="F824" s="35"/>
      <c r="G824" s="35"/>
      <c r="L824" s="22"/>
      <c r="M824" s="22"/>
      <c r="N824" s="22"/>
      <c r="O824" s="22"/>
    </row>
    <row r="825" spans="2:15" x14ac:dyDescent="0.2">
      <c r="B825" s="24"/>
      <c r="E825" s="34"/>
      <c r="F825" s="35"/>
      <c r="G825" s="35"/>
      <c r="L825" s="22"/>
      <c r="M825" s="22"/>
      <c r="N825" s="22"/>
      <c r="O825" s="22"/>
    </row>
    <row r="826" spans="2:15" x14ac:dyDescent="0.2">
      <c r="B826" s="24"/>
      <c r="E826" s="34"/>
      <c r="F826" s="35"/>
      <c r="G826" s="35"/>
      <c r="L826" s="22"/>
      <c r="M826" s="22"/>
      <c r="N826" s="22"/>
      <c r="O826" s="22"/>
    </row>
    <row r="827" spans="2:15" x14ac:dyDescent="0.2">
      <c r="B827" s="24"/>
      <c r="E827" s="34"/>
      <c r="F827" s="35"/>
      <c r="G827" s="35"/>
      <c r="L827" s="22"/>
      <c r="M827" s="22"/>
      <c r="N827" s="22"/>
      <c r="O827" s="22"/>
    </row>
    <row r="828" spans="2:15" x14ac:dyDescent="0.2">
      <c r="B828" s="24"/>
      <c r="E828" s="34"/>
      <c r="F828" s="35"/>
      <c r="G828" s="35"/>
      <c r="L828" s="22"/>
      <c r="M828" s="22"/>
      <c r="N828" s="22"/>
      <c r="O828" s="22"/>
    </row>
    <row r="829" spans="2:15" x14ac:dyDescent="0.2">
      <c r="B829" s="24"/>
      <c r="E829" s="34"/>
      <c r="F829" s="35"/>
      <c r="G829" s="35"/>
      <c r="L829" s="22"/>
      <c r="M829" s="22"/>
      <c r="N829" s="22"/>
      <c r="O829" s="22"/>
    </row>
    <row r="830" spans="2:15" x14ac:dyDescent="0.2">
      <c r="B830" s="24"/>
      <c r="E830" s="34"/>
      <c r="F830" s="35"/>
      <c r="G830" s="35"/>
      <c r="L830" s="22"/>
      <c r="M830" s="22"/>
      <c r="N830" s="22"/>
      <c r="O830" s="22"/>
    </row>
    <row r="831" spans="2:15" x14ac:dyDescent="0.2">
      <c r="B831" s="24"/>
      <c r="E831" s="34"/>
      <c r="F831" s="35"/>
      <c r="G831" s="35"/>
      <c r="L831" s="22"/>
      <c r="M831" s="22"/>
      <c r="N831" s="22"/>
      <c r="O831" s="22"/>
    </row>
    <row r="832" spans="2:15" x14ac:dyDescent="0.2">
      <c r="B832" s="24"/>
      <c r="E832" s="34"/>
      <c r="F832" s="35"/>
      <c r="G832" s="35"/>
      <c r="L832" s="22"/>
      <c r="M832" s="22"/>
      <c r="N832" s="22"/>
      <c r="O832" s="22"/>
    </row>
    <row r="833" spans="2:15" x14ac:dyDescent="0.2">
      <c r="B833" s="24"/>
      <c r="E833" s="34"/>
      <c r="F833" s="35"/>
      <c r="G833" s="35"/>
      <c r="L833" s="22"/>
      <c r="M833" s="22"/>
      <c r="N833" s="22"/>
      <c r="O833" s="22"/>
    </row>
    <row r="834" spans="2:15" x14ac:dyDescent="0.2">
      <c r="B834" s="24"/>
      <c r="E834" s="34"/>
      <c r="F834" s="35"/>
      <c r="G834" s="35"/>
      <c r="L834" s="22"/>
      <c r="M834" s="22"/>
      <c r="N834" s="22"/>
      <c r="O834" s="22"/>
    </row>
    <row r="835" spans="2:15" x14ac:dyDescent="0.2">
      <c r="B835" s="24"/>
      <c r="E835" s="34"/>
      <c r="F835" s="35"/>
      <c r="G835" s="35"/>
      <c r="L835" s="22"/>
      <c r="M835" s="22"/>
      <c r="N835" s="22"/>
      <c r="O835" s="22"/>
    </row>
    <row r="836" spans="2:15" x14ac:dyDescent="0.2">
      <c r="B836" s="24"/>
      <c r="E836" s="34"/>
      <c r="F836" s="35"/>
      <c r="G836" s="35"/>
      <c r="L836" s="22"/>
      <c r="M836" s="22"/>
      <c r="N836" s="22"/>
      <c r="O836" s="22"/>
    </row>
    <row r="837" spans="2:15" x14ac:dyDescent="0.2">
      <c r="B837" s="24"/>
      <c r="E837" s="34"/>
      <c r="F837" s="35"/>
      <c r="G837" s="35"/>
      <c r="L837" s="22"/>
      <c r="M837" s="22"/>
      <c r="N837" s="22"/>
      <c r="O837" s="22"/>
    </row>
    <row r="838" spans="2:15" x14ac:dyDescent="0.2">
      <c r="B838" s="24"/>
      <c r="E838" s="34"/>
      <c r="F838" s="35"/>
      <c r="G838" s="35"/>
      <c r="L838" s="22"/>
      <c r="M838" s="22"/>
      <c r="N838" s="22"/>
      <c r="O838" s="22"/>
    </row>
    <row r="839" spans="2:15" x14ac:dyDescent="0.2">
      <c r="B839" s="24"/>
      <c r="E839" s="34"/>
      <c r="F839" s="35"/>
      <c r="G839" s="35"/>
      <c r="L839" s="22"/>
      <c r="M839" s="22"/>
      <c r="N839" s="22"/>
      <c r="O839" s="22"/>
    </row>
    <row r="840" spans="2:15" x14ac:dyDescent="0.2">
      <c r="B840" s="24"/>
      <c r="E840" s="34"/>
      <c r="F840" s="35"/>
      <c r="G840" s="35"/>
      <c r="L840" s="22"/>
      <c r="M840" s="22"/>
      <c r="N840" s="22"/>
      <c r="O840" s="22"/>
    </row>
    <row r="841" spans="2:15" x14ac:dyDescent="0.2">
      <c r="B841" s="24"/>
      <c r="E841" s="34"/>
      <c r="F841" s="35"/>
      <c r="G841" s="35"/>
      <c r="L841" s="22"/>
      <c r="M841" s="22"/>
      <c r="N841" s="22"/>
      <c r="O841" s="22"/>
    </row>
    <row r="842" spans="2:15" x14ac:dyDescent="0.2">
      <c r="B842" s="24"/>
      <c r="E842" s="34"/>
      <c r="F842" s="35"/>
      <c r="G842" s="35"/>
      <c r="L842" s="22"/>
      <c r="M842" s="22"/>
      <c r="N842" s="22"/>
      <c r="O842" s="22"/>
    </row>
    <row r="843" spans="2:15" x14ac:dyDescent="0.2">
      <c r="B843" s="24"/>
      <c r="E843" s="34"/>
      <c r="F843" s="35"/>
      <c r="G843" s="35"/>
      <c r="L843" s="22"/>
      <c r="M843" s="22"/>
      <c r="N843" s="22"/>
      <c r="O843" s="22"/>
    </row>
    <row r="844" spans="2:15" x14ac:dyDescent="0.2">
      <c r="B844" s="24"/>
      <c r="E844" s="34"/>
      <c r="F844" s="35"/>
      <c r="G844" s="35"/>
      <c r="L844" s="22"/>
      <c r="M844" s="22"/>
      <c r="N844" s="22"/>
      <c r="O844" s="22"/>
    </row>
    <row r="845" spans="2:15" x14ac:dyDescent="0.2">
      <c r="B845" s="24"/>
      <c r="E845" s="34"/>
      <c r="F845" s="35"/>
      <c r="G845" s="35"/>
      <c r="L845" s="22"/>
      <c r="M845" s="22"/>
      <c r="N845" s="22"/>
      <c r="O845" s="22"/>
    </row>
    <row r="846" spans="2:15" x14ac:dyDescent="0.2">
      <c r="B846" s="24"/>
      <c r="E846" s="34"/>
      <c r="F846" s="35"/>
      <c r="G846" s="35"/>
      <c r="L846" s="22"/>
      <c r="M846" s="22"/>
      <c r="N846" s="22"/>
      <c r="O846" s="22"/>
    </row>
    <row r="847" spans="2:15" x14ac:dyDescent="0.2">
      <c r="B847" s="24"/>
      <c r="E847" s="34"/>
      <c r="F847" s="35"/>
      <c r="G847" s="35"/>
      <c r="L847" s="22"/>
      <c r="M847" s="22"/>
      <c r="N847" s="22"/>
      <c r="O847" s="22"/>
    </row>
    <row r="848" spans="2:15" x14ac:dyDescent="0.2">
      <c r="B848" s="24"/>
      <c r="E848" s="34"/>
      <c r="F848" s="35"/>
      <c r="G848" s="35"/>
      <c r="L848" s="22"/>
      <c r="M848" s="22"/>
      <c r="N848" s="22"/>
      <c r="O848" s="22"/>
    </row>
    <row r="849" spans="2:15" x14ac:dyDescent="0.2">
      <c r="B849" s="24"/>
      <c r="E849" s="34"/>
      <c r="F849" s="35"/>
      <c r="G849" s="35"/>
      <c r="L849" s="22"/>
      <c r="M849" s="22"/>
      <c r="N849" s="22"/>
      <c r="O849" s="22"/>
    </row>
    <row r="850" spans="2:15" x14ac:dyDescent="0.2">
      <c r="B850" s="24"/>
      <c r="E850" s="34"/>
      <c r="F850" s="35"/>
      <c r="G850" s="35"/>
      <c r="L850" s="22"/>
      <c r="M850" s="22"/>
      <c r="N850" s="22"/>
      <c r="O850" s="22"/>
    </row>
    <row r="851" spans="2:15" x14ac:dyDescent="0.2">
      <c r="B851" s="24"/>
      <c r="E851" s="34"/>
      <c r="F851" s="35"/>
      <c r="G851" s="35"/>
      <c r="L851" s="22"/>
      <c r="M851" s="22"/>
      <c r="N851" s="22"/>
      <c r="O851" s="22"/>
    </row>
    <row r="852" spans="2:15" x14ac:dyDescent="0.2">
      <c r="B852" s="24"/>
      <c r="E852" s="34"/>
      <c r="F852" s="35"/>
      <c r="G852" s="35"/>
      <c r="L852" s="22"/>
      <c r="M852" s="22"/>
      <c r="N852" s="22"/>
      <c r="O852" s="22"/>
    </row>
    <row r="853" spans="2:15" x14ac:dyDescent="0.2">
      <c r="B853" s="24"/>
      <c r="E853" s="34"/>
      <c r="F853" s="35"/>
      <c r="G853" s="35"/>
      <c r="L853" s="22"/>
      <c r="M853" s="22"/>
      <c r="N853" s="22"/>
      <c r="O853" s="22"/>
    </row>
    <row r="854" spans="2:15" x14ac:dyDescent="0.2">
      <c r="B854" s="24"/>
      <c r="E854" s="34"/>
      <c r="F854" s="35"/>
      <c r="G854" s="35"/>
      <c r="L854" s="22"/>
      <c r="M854" s="22"/>
      <c r="N854" s="22"/>
      <c r="O854" s="22"/>
    </row>
    <row r="855" spans="2:15" x14ac:dyDescent="0.2">
      <c r="B855" s="24"/>
      <c r="E855" s="34"/>
      <c r="F855" s="35"/>
      <c r="G855" s="35"/>
      <c r="L855" s="22"/>
      <c r="M855" s="22"/>
      <c r="N855" s="22"/>
      <c r="O855" s="22"/>
    </row>
    <row r="856" spans="2:15" x14ac:dyDescent="0.2">
      <c r="B856" s="24"/>
      <c r="E856" s="34"/>
      <c r="F856" s="35"/>
      <c r="G856" s="35"/>
      <c r="L856" s="22"/>
      <c r="M856" s="22"/>
      <c r="N856" s="22"/>
      <c r="O856" s="22"/>
    </row>
    <row r="857" spans="2:15" x14ac:dyDescent="0.2">
      <c r="B857" s="24"/>
      <c r="E857" s="34"/>
      <c r="F857" s="35"/>
      <c r="G857" s="35"/>
      <c r="L857" s="22"/>
      <c r="M857" s="22"/>
      <c r="N857" s="22"/>
      <c r="O857" s="22"/>
    </row>
    <row r="858" spans="2:15" x14ac:dyDescent="0.2">
      <c r="B858" s="24"/>
      <c r="E858" s="34"/>
      <c r="F858" s="35"/>
      <c r="G858" s="35"/>
      <c r="L858" s="22"/>
      <c r="M858" s="22"/>
      <c r="N858" s="22"/>
      <c r="O858" s="22"/>
    </row>
    <row r="859" spans="2:15" x14ac:dyDescent="0.2">
      <c r="B859" s="24"/>
      <c r="E859" s="34"/>
      <c r="F859" s="35"/>
      <c r="G859" s="35"/>
      <c r="L859" s="22"/>
      <c r="M859" s="22"/>
      <c r="N859" s="22"/>
      <c r="O859" s="22"/>
    </row>
    <row r="860" spans="2:15" x14ac:dyDescent="0.2">
      <c r="B860" s="24"/>
      <c r="E860" s="34"/>
      <c r="F860" s="35"/>
      <c r="G860" s="35"/>
      <c r="L860" s="22"/>
      <c r="M860" s="22"/>
      <c r="N860" s="22"/>
      <c r="O860" s="22"/>
    </row>
    <row r="861" spans="2:15" x14ac:dyDescent="0.2">
      <c r="B861" s="24"/>
      <c r="E861" s="34"/>
      <c r="F861" s="35"/>
      <c r="G861" s="35"/>
      <c r="L861" s="22"/>
      <c r="M861" s="22"/>
      <c r="N861" s="22"/>
      <c r="O861" s="22"/>
    </row>
    <row r="862" spans="2:15" x14ac:dyDescent="0.2">
      <c r="B862" s="24"/>
      <c r="E862" s="34"/>
      <c r="F862" s="35"/>
      <c r="G862" s="35"/>
      <c r="L862" s="22"/>
      <c r="M862" s="22"/>
      <c r="N862" s="22"/>
      <c r="O862" s="22"/>
    </row>
    <row r="863" spans="2:15" x14ac:dyDescent="0.2">
      <c r="B863" s="24"/>
      <c r="E863" s="34"/>
      <c r="F863" s="35"/>
      <c r="G863" s="35"/>
      <c r="L863" s="22"/>
      <c r="M863" s="22"/>
      <c r="N863" s="22"/>
      <c r="O863" s="22"/>
    </row>
    <row r="864" spans="2:15" x14ac:dyDescent="0.2">
      <c r="B864" s="24"/>
      <c r="E864" s="34"/>
      <c r="F864" s="35"/>
      <c r="G864" s="35"/>
      <c r="L864" s="22"/>
      <c r="M864" s="22"/>
      <c r="N864" s="22"/>
      <c r="O864" s="22"/>
    </row>
    <row r="865" spans="2:15" x14ac:dyDescent="0.2">
      <c r="B865" s="24"/>
      <c r="E865" s="34"/>
      <c r="F865" s="35"/>
      <c r="G865" s="35"/>
      <c r="L865" s="22"/>
      <c r="M865" s="22"/>
      <c r="N865" s="22"/>
      <c r="O865" s="22"/>
    </row>
    <row r="866" spans="2:15" x14ac:dyDescent="0.2">
      <c r="B866" s="24"/>
      <c r="E866" s="34"/>
      <c r="F866" s="35"/>
      <c r="G866" s="35"/>
      <c r="L866" s="22"/>
      <c r="M866" s="22"/>
      <c r="N866" s="22"/>
      <c r="O866" s="22"/>
    </row>
    <row r="867" spans="2:15" x14ac:dyDescent="0.2">
      <c r="B867" s="24"/>
      <c r="E867" s="34"/>
      <c r="F867" s="35"/>
      <c r="G867" s="35"/>
      <c r="L867" s="22"/>
      <c r="M867" s="22"/>
      <c r="N867" s="22"/>
      <c r="O867" s="22"/>
    </row>
    <row r="868" spans="2:15" x14ac:dyDescent="0.2">
      <c r="B868" s="24"/>
      <c r="E868" s="34"/>
      <c r="F868" s="35"/>
      <c r="G868" s="35"/>
      <c r="L868" s="22"/>
      <c r="M868" s="22"/>
      <c r="N868" s="22"/>
      <c r="O868" s="22"/>
    </row>
    <row r="869" spans="2:15" x14ac:dyDescent="0.2">
      <c r="B869" s="24"/>
      <c r="E869" s="34"/>
      <c r="F869" s="35"/>
      <c r="G869" s="35"/>
      <c r="L869" s="22"/>
      <c r="M869" s="22"/>
      <c r="N869" s="22"/>
      <c r="O869" s="22"/>
    </row>
    <row r="870" spans="2:15" x14ac:dyDescent="0.2">
      <c r="B870" s="24"/>
      <c r="E870" s="34"/>
      <c r="F870" s="35"/>
      <c r="G870" s="35"/>
      <c r="L870" s="22"/>
      <c r="M870" s="22"/>
      <c r="N870" s="22"/>
      <c r="O870" s="22"/>
    </row>
    <row r="871" spans="2:15" x14ac:dyDescent="0.2">
      <c r="B871" s="24"/>
      <c r="E871" s="34"/>
      <c r="F871" s="35"/>
      <c r="G871" s="35"/>
      <c r="L871" s="22"/>
      <c r="M871" s="22"/>
      <c r="N871" s="22"/>
      <c r="O871" s="22"/>
    </row>
    <row r="872" spans="2:15" x14ac:dyDescent="0.2">
      <c r="B872" s="24"/>
      <c r="E872" s="34"/>
      <c r="F872" s="35"/>
      <c r="G872" s="35"/>
      <c r="L872" s="22"/>
      <c r="M872" s="22"/>
      <c r="N872" s="22"/>
      <c r="O872" s="22"/>
    </row>
    <row r="873" spans="2:15" x14ac:dyDescent="0.2">
      <c r="B873" s="24"/>
      <c r="E873" s="34"/>
      <c r="F873" s="35"/>
      <c r="G873" s="35"/>
      <c r="L873" s="22"/>
      <c r="M873" s="22"/>
      <c r="N873" s="22"/>
      <c r="O873" s="22"/>
    </row>
    <row r="874" spans="2:15" x14ac:dyDescent="0.2">
      <c r="B874" s="24"/>
      <c r="E874" s="34"/>
      <c r="F874" s="35"/>
      <c r="G874" s="35"/>
      <c r="L874" s="22"/>
      <c r="M874" s="22"/>
      <c r="N874" s="22"/>
      <c r="O874" s="22"/>
    </row>
    <row r="875" spans="2:15" x14ac:dyDescent="0.2">
      <c r="B875" s="24"/>
      <c r="E875" s="34"/>
      <c r="F875" s="35"/>
      <c r="G875" s="35"/>
      <c r="L875" s="22"/>
      <c r="M875" s="22"/>
      <c r="N875" s="22"/>
      <c r="O875" s="22"/>
    </row>
    <row r="876" spans="2:15" x14ac:dyDescent="0.2">
      <c r="B876" s="24"/>
      <c r="E876" s="34"/>
      <c r="F876" s="35"/>
      <c r="G876" s="35"/>
      <c r="L876" s="22"/>
      <c r="M876" s="22"/>
      <c r="N876" s="22"/>
      <c r="O876" s="22"/>
    </row>
    <row r="877" spans="2:15" x14ac:dyDescent="0.2">
      <c r="B877" s="24"/>
      <c r="E877" s="34"/>
      <c r="F877" s="35"/>
      <c r="G877" s="35"/>
      <c r="L877" s="22"/>
      <c r="M877" s="22"/>
      <c r="N877" s="22"/>
      <c r="O877" s="22"/>
    </row>
    <row r="878" spans="2:15" x14ac:dyDescent="0.2">
      <c r="B878" s="24"/>
      <c r="E878" s="34"/>
      <c r="F878" s="35"/>
      <c r="G878" s="35"/>
      <c r="L878" s="22"/>
      <c r="M878" s="22"/>
      <c r="N878" s="22"/>
      <c r="O878" s="22"/>
    </row>
    <row r="879" spans="2:15" x14ac:dyDescent="0.2">
      <c r="B879" s="24"/>
      <c r="E879" s="34"/>
      <c r="F879" s="35"/>
      <c r="G879" s="35"/>
      <c r="L879" s="22"/>
      <c r="M879" s="22"/>
      <c r="N879" s="22"/>
      <c r="O879" s="22"/>
    </row>
    <row r="880" spans="2:15" x14ac:dyDescent="0.2">
      <c r="B880" s="24"/>
      <c r="E880" s="34"/>
      <c r="F880" s="35"/>
      <c r="G880" s="35"/>
      <c r="L880" s="22"/>
      <c r="M880" s="22"/>
      <c r="N880" s="22"/>
      <c r="O880" s="22"/>
    </row>
    <row r="881" spans="2:15" x14ac:dyDescent="0.2">
      <c r="B881" s="24"/>
      <c r="E881" s="34"/>
      <c r="F881" s="35"/>
      <c r="G881" s="35"/>
      <c r="L881" s="22"/>
      <c r="M881" s="22"/>
      <c r="N881" s="22"/>
      <c r="O881" s="22"/>
    </row>
    <row r="882" spans="2:15" x14ac:dyDescent="0.2">
      <c r="B882" s="24"/>
      <c r="E882" s="34"/>
      <c r="F882" s="35"/>
      <c r="G882" s="35"/>
      <c r="L882" s="22"/>
      <c r="M882" s="22"/>
      <c r="N882" s="22"/>
      <c r="O882" s="22"/>
    </row>
    <row r="883" spans="2:15" x14ac:dyDescent="0.2">
      <c r="B883" s="24"/>
      <c r="E883" s="34"/>
      <c r="F883" s="35"/>
      <c r="G883" s="35"/>
      <c r="L883" s="22"/>
      <c r="M883" s="22"/>
      <c r="N883" s="22"/>
      <c r="O883" s="22"/>
    </row>
    <row r="884" spans="2:15" x14ac:dyDescent="0.2">
      <c r="B884" s="24"/>
      <c r="E884" s="34"/>
      <c r="F884" s="35"/>
      <c r="G884" s="35"/>
      <c r="L884" s="22"/>
      <c r="M884" s="22"/>
      <c r="N884" s="22"/>
      <c r="O884" s="22"/>
    </row>
    <row r="885" spans="2:15" x14ac:dyDescent="0.2">
      <c r="B885" s="24"/>
      <c r="E885" s="34"/>
      <c r="F885" s="35"/>
      <c r="G885" s="35"/>
      <c r="L885" s="22"/>
      <c r="M885" s="22"/>
      <c r="N885" s="22"/>
      <c r="O885" s="22"/>
    </row>
    <row r="886" spans="2:15" x14ac:dyDescent="0.2">
      <c r="B886" s="24"/>
      <c r="E886" s="34"/>
      <c r="F886" s="35"/>
      <c r="G886" s="35"/>
      <c r="L886" s="22"/>
      <c r="M886" s="22"/>
      <c r="N886" s="22"/>
      <c r="O886" s="22"/>
    </row>
    <row r="887" spans="2:15" x14ac:dyDescent="0.2">
      <c r="B887" s="24"/>
      <c r="E887" s="34"/>
      <c r="F887" s="35"/>
      <c r="G887" s="35"/>
      <c r="L887" s="22"/>
      <c r="M887" s="22"/>
      <c r="N887" s="22"/>
      <c r="O887" s="22"/>
    </row>
    <row r="888" spans="2:15" x14ac:dyDescent="0.2">
      <c r="B888" s="24"/>
      <c r="E888" s="34"/>
      <c r="F888" s="35"/>
      <c r="G888" s="35"/>
      <c r="L888" s="22"/>
      <c r="M888" s="22"/>
      <c r="N888" s="22"/>
      <c r="O888" s="22"/>
    </row>
    <row r="889" spans="2:15" x14ac:dyDescent="0.2">
      <c r="B889" s="24"/>
      <c r="E889" s="34"/>
      <c r="F889" s="35"/>
      <c r="G889" s="35"/>
      <c r="L889" s="22"/>
      <c r="M889" s="22"/>
      <c r="N889" s="22"/>
      <c r="O889" s="22"/>
    </row>
    <row r="890" spans="2:15" x14ac:dyDescent="0.2">
      <c r="B890" s="24"/>
      <c r="E890" s="34"/>
      <c r="F890" s="35"/>
      <c r="G890" s="35"/>
      <c r="L890" s="22"/>
      <c r="M890" s="22"/>
      <c r="N890" s="22"/>
      <c r="O890" s="22"/>
    </row>
    <row r="891" spans="2:15" x14ac:dyDescent="0.2">
      <c r="E891" s="29"/>
      <c r="F891" s="35"/>
      <c r="G891" s="35"/>
      <c r="L891" s="22"/>
      <c r="M891" s="22"/>
      <c r="N891" s="22"/>
      <c r="O891" s="22"/>
    </row>
  </sheetData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E301-2EF2-43E1-A747-F3282F634A2A}">
  <dimension ref="A1:T891"/>
  <sheetViews>
    <sheetView tabSelected="1" zoomScale="115" zoomScaleNormal="115" workbookViewId="0">
      <selection activeCell="C8" sqref="C8"/>
    </sheetView>
  </sheetViews>
  <sheetFormatPr defaultRowHeight="12" x14ac:dyDescent="0.2"/>
  <cols>
    <col min="1" max="1" width="4.140625" style="17" customWidth="1"/>
    <col min="2" max="2" width="24.140625" style="18" customWidth="1"/>
    <col min="3" max="3" width="22.140625" customWidth="1"/>
    <col min="4" max="4" width="17.28515625" style="28" customWidth="1"/>
    <col min="5" max="5" width="14.7109375" style="28" customWidth="1"/>
    <col min="6" max="6" width="22.140625" style="36" customWidth="1"/>
    <col min="7" max="7" width="23.42578125" style="36" customWidth="1"/>
    <col min="8" max="8" width="28.7109375" style="36" customWidth="1"/>
    <col min="9" max="9" width="18.140625" hidden="1" customWidth="1"/>
    <col min="10" max="10" width="18.140625" customWidth="1"/>
    <col min="11" max="11" width="13.85546875" customWidth="1"/>
    <col min="12" max="12" width="16.5703125" style="23" customWidth="1"/>
    <col min="13" max="13" width="14.42578125" style="23" customWidth="1"/>
    <col min="14" max="14" width="12.85546875" style="23" customWidth="1"/>
    <col min="15" max="15" width="13.85546875" style="23" customWidth="1"/>
    <col min="16" max="16" width="14.42578125" style="23" customWidth="1"/>
    <col min="17" max="17" width="12.28515625" customWidth="1"/>
  </cols>
  <sheetData>
    <row r="1" spans="1:20" x14ac:dyDescent="0.2">
      <c r="A1" s="5" t="s">
        <v>817</v>
      </c>
      <c r="C1" s="18"/>
      <c r="D1" s="38"/>
      <c r="E1" s="46">
        <v>19.943999999999999</v>
      </c>
      <c r="F1" s="37"/>
      <c r="G1" s="37"/>
      <c r="H1" s="46">
        <v>9.5709999999999997</v>
      </c>
      <c r="I1" s="47">
        <v>6.5289999999999999</v>
      </c>
      <c r="J1" s="47"/>
      <c r="L1" s="6"/>
      <c r="M1" s="6"/>
      <c r="N1" s="4"/>
      <c r="O1" s="4"/>
      <c r="P1" s="45"/>
    </row>
    <row r="2" spans="1:20" s="18" customFormat="1" x14ac:dyDescent="0.2">
      <c r="A2" s="18" t="s">
        <v>826</v>
      </c>
      <c r="C2" s="41"/>
      <c r="D2" s="37"/>
      <c r="E2" s="37"/>
      <c r="F2" s="37"/>
      <c r="G2" s="42"/>
      <c r="H2" s="37"/>
      <c r="I2" s="37"/>
      <c r="J2" s="37"/>
      <c r="K2" s="6"/>
      <c r="L2" s="6"/>
      <c r="M2" s="6"/>
      <c r="N2" s="6"/>
      <c r="O2" s="6"/>
      <c r="P2" s="6"/>
    </row>
    <row r="3" spans="1:20" s="18" customFormat="1" x14ac:dyDescent="0.2">
      <c r="C3" s="41"/>
      <c r="D3" s="37"/>
      <c r="E3" s="37"/>
      <c r="F3" s="37"/>
      <c r="G3" s="37"/>
      <c r="H3" s="37"/>
      <c r="I3" s="6"/>
      <c r="J3" s="6"/>
      <c r="K3" s="6"/>
      <c r="L3" s="60"/>
      <c r="M3" s="6"/>
      <c r="N3" s="6"/>
      <c r="O3" s="6"/>
      <c r="P3" s="6"/>
    </row>
    <row r="4" spans="1:20" s="18" customFormat="1" ht="15.75" x14ac:dyDescent="0.25">
      <c r="C4" s="41"/>
      <c r="D4" s="44"/>
      <c r="E4" s="44"/>
      <c r="F4" s="44"/>
      <c r="G4" s="44"/>
      <c r="H4" s="44"/>
      <c r="I4" s="43"/>
      <c r="J4" s="43"/>
      <c r="K4" s="6"/>
      <c r="L4" s="62" t="s">
        <v>821</v>
      </c>
      <c r="M4" s="6"/>
      <c r="N4" s="6"/>
      <c r="O4" s="6"/>
      <c r="P4" s="6"/>
    </row>
    <row r="5" spans="1:20" s="4" customFormat="1" x14ac:dyDescent="0.2">
      <c r="A5" s="16"/>
      <c r="B5" s="6"/>
      <c r="C5" s="10" t="s">
        <v>818</v>
      </c>
      <c r="D5" s="19">
        <v>0.30207489498795881</v>
      </c>
      <c r="E5" s="19">
        <v>0.13810488846491772</v>
      </c>
      <c r="F5" s="19">
        <v>0.24265783515819644</v>
      </c>
      <c r="G5" s="19">
        <v>0.10826414342596331</v>
      </c>
      <c r="H5" s="19">
        <v>8.0422302535627252E-2</v>
      </c>
      <c r="I5" s="19"/>
      <c r="J5" s="20">
        <v>0.12847593542733657</v>
      </c>
      <c r="K5" s="6"/>
      <c r="L5" s="16"/>
      <c r="M5" s="6"/>
      <c r="N5" s="16"/>
      <c r="O5" s="16"/>
      <c r="P5" s="6"/>
    </row>
    <row r="6" spans="1:20" x14ac:dyDescent="0.2">
      <c r="E6" s="29"/>
      <c r="F6" s="29"/>
      <c r="G6" s="29"/>
      <c r="H6" s="28"/>
      <c r="I6" s="28"/>
      <c r="J6" s="28"/>
      <c r="M6" s="61"/>
      <c r="N6" s="4"/>
      <c r="O6" s="4"/>
      <c r="P6"/>
    </row>
    <row r="7" spans="1:20" x14ac:dyDescent="0.2">
      <c r="C7" t="s">
        <v>819</v>
      </c>
      <c r="D7" s="30" t="s">
        <v>827</v>
      </c>
      <c r="E7" s="30" t="s">
        <v>828</v>
      </c>
      <c r="F7" s="30" t="s">
        <v>829</v>
      </c>
      <c r="G7" s="30" t="s">
        <v>830</v>
      </c>
      <c r="H7" s="30" t="s">
        <v>831</v>
      </c>
      <c r="I7" s="2" t="s">
        <v>81</v>
      </c>
      <c r="J7" s="2" t="s">
        <v>832</v>
      </c>
      <c r="K7" s="2"/>
      <c r="L7" s="2" t="s">
        <v>833</v>
      </c>
      <c r="M7" s="2" t="s">
        <v>834</v>
      </c>
      <c r="N7" s="2" t="s">
        <v>835</v>
      </c>
      <c r="O7" s="2" t="s">
        <v>836</v>
      </c>
      <c r="P7" s="2" t="s">
        <v>837</v>
      </c>
      <c r="Q7" s="2" t="s">
        <v>838</v>
      </c>
      <c r="R7" s="58">
        <f>L8</f>
        <v>8515.1199165797698</v>
      </c>
      <c r="S7" s="59">
        <f>_xlfn.XLOOKUP(C8,PO!$B$3:$B$295,PO!$AV$3:$AV$295)</f>
        <v>8181.9611955951759</v>
      </c>
      <c r="T7" s="39" t="str">
        <f>C8</f>
        <v>Akaa</v>
      </c>
    </row>
    <row r="8" spans="1:20" x14ac:dyDescent="0.2">
      <c r="C8" s="64" t="s">
        <v>83</v>
      </c>
      <c r="D8" s="32">
        <f>VLOOKUP($C8,PO!$B$2:$CJ$295,9,FALSE)</f>
        <v>44.200000762939453</v>
      </c>
      <c r="E8" s="32">
        <f>VLOOKUP($C8,PO!$B$2:$CJ$295,16,FALSE)</f>
        <v>87.800000000000011</v>
      </c>
      <c r="F8" s="35">
        <f>VLOOKUP($C8,PO!$B$2:$CJ$295,66,FALSE)</f>
        <v>0.26177692413330078</v>
      </c>
      <c r="G8" s="31">
        <f>VLOOKUP($C8,PO!$B$2:$CJ$295,67,FALSE)</f>
        <v>23074.396484375</v>
      </c>
      <c r="H8" s="35">
        <f>VLOOKUP($C8,PO!$B$2:$CJ$295,71,FALSE)</f>
        <v>0.18816389143466949</v>
      </c>
      <c r="I8" s="32">
        <f>VLOOKUP($C$8,PO!$B$2:$CJ$295,9,FALSE)</f>
        <v>44.200000762939453</v>
      </c>
      <c r="J8" s="22">
        <f>VLOOKUP($C8,PO!$B$2:$CJ$295,87,FALSE)</f>
        <v>1931</v>
      </c>
      <c r="K8" s="9"/>
      <c r="L8" s="22">
        <f>VLOOKUP($C8,PO!$B$2:$CJ$295,48,FALSE)</f>
        <v>8515.1199165797698</v>
      </c>
      <c r="M8" s="53">
        <f>VLOOKUP($C8,PO!$B$2:$CJ$295,28,FALSE)</f>
        <v>19.375</v>
      </c>
      <c r="N8" s="22">
        <f>VLOOKUP($C8,PO!$B$2:$CJ$295,25,FALSE)</f>
        <v>323</v>
      </c>
      <c r="O8" s="22">
        <f>VLOOKUP($C8,PO!$B$2:$CJ$295,27,FALSE)</f>
        <v>1378</v>
      </c>
      <c r="P8" s="22">
        <f>VLOOKUP($C8,PO!$B$2:$CJ$295,65,FALSE)</f>
        <v>266.5</v>
      </c>
      <c r="Q8" s="22">
        <f>VLOOKUP($C8,PO!$B$2:$CJ$295,26,FALSE)</f>
        <v>410</v>
      </c>
      <c r="R8" s="58">
        <f>L11</f>
        <v>9096.5267804590931</v>
      </c>
      <c r="S8" s="59">
        <f>_xlfn.XLOOKUP(C11,PO!$B$3:$B$295,PO!$AV$3:$AV$295)</f>
        <v>7881.1127379209374</v>
      </c>
      <c r="T8" s="39" t="str">
        <f t="shared" ref="T8:T17" si="0">C11</f>
        <v>Lapua</v>
      </c>
    </row>
    <row r="9" spans="1:20" ht="11.45" customHeight="1" x14ac:dyDescent="0.2">
      <c r="B9" s="27"/>
      <c r="D9" s="70"/>
      <c r="E9" s="70"/>
      <c r="F9" s="70"/>
      <c r="G9" s="70"/>
      <c r="H9" s="70"/>
      <c r="I9" s="70"/>
      <c r="J9" s="70"/>
      <c r="M9" s="53"/>
      <c r="N9" s="22"/>
      <c r="O9" s="22"/>
      <c r="P9" s="22"/>
      <c r="Q9" s="22"/>
      <c r="R9" s="58">
        <f t="shared" ref="R9:R15" si="1">L12</f>
        <v>8796.3658844309866</v>
      </c>
      <c r="S9" s="59">
        <f>_xlfn.XLOOKUP(C12,PO!$B$3:$B$295,PO!$AV$3:$AV$295)</f>
        <v>8650.6142506142514</v>
      </c>
      <c r="T9" s="39" t="str">
        <f t="shared" si="0"/>
        <v>Kemi</v>
      </c>
    </row>
    <row r="10" spans="1:20" x14ac:dyDescent="0.2">
      <c r="B10" s="27" t="s">
        <v>820</v>
      </c>
      <c r="D10" s="69"/>
      <c r="E10" s="69"/>
      <c r="F10" s="69"/>
      <c r="G10" s="69"/>
      <c r="H10" s="69"/>
      <c r="I10" s="69"/>
      <c r="J10" s="69"/>
      <c r="M10" s="53"/>
      <c r="N10" s="22"/>
      <c r="O10" s="22"/>
      <c r="P10" s="22"/>
      <c r="Q10" s="22"/>
      <c r="R10" s="58">
        <f t="shared" si="1"/>
        <v>9002.1363247863246</v>
      </c>
      <c r="S10" s="59">
        <f>_xlfn.XLOOKUP(C13,PO!$B$3:$B$295,PO!$AV$3:$AV$295)</f>
        <v>8969.3769799366419</v>
      </c>
      <c r="T10" s="39" t="str">
        <f t="shared" si="0"/>
        <v>Tornio</v>
      </c>
    </row>
    <row r="11" spans="1:20" x14ac:dyDescent="0.2">
      <c r="A11" s="17">
        <v>1</v>
      </c>
      <c r="B11" s="27" t="str">
        <f>IF(K11&lt;0,"*",IF(K11&lt;0.25,"**",IF(K11&lt;0.5,"***",IF(K11&lt;0.75,"****","*****"))))</f>
        <v>*****</v>
      </c>
      <c r="C11" t="str">
        <f>VLOOKUP(A11,PO!$IJ$3:$IL$295,3,FALSE)</f>
        <v>Lapua</v>
      </c>
      <c r="D11" s="32">
        <f>VLOOKUP($C11,PO!$B$2:$CJ$295,9,FALSE)</f>
        <v>43.700000762939453</v>
      </c>
      <c r="E11" s="32">
        <f>VLOOKUP($C11,PO!$B$2:$CJ$295,16,FALSE)</f>
        <v>78.300000000000011</v>
      </c>
      <c r="F11" s="35">
        <f>VLOOKUP($C11,PO!$B$2:$CJ$295,66,FALSE)</f>
        <v>0.29545675218105316</v>
      </c>
      <c r="G11" s="31">
        <f>VLOOKUP($C11,PO!$B$2:$CJ$295,67,FALSE)</f>
        <v>21679.8671875</v>
      </c>
      <c r="H11" s="35">
        <f>VLOOKUP($C11,PO!$B$2:$CJ$295,71,FALSE)</f>
        <v>0.14707942306995392</v>
      </c>
      <c r="I11" s="50">
        <f>VLOOKUP($C$8,PO!$B$2:$CJ$295,9,FALSE)</f>
        <v>44.200000762939453</v>
      </c>
      <c r="J11" s="22">
        <f>VLOOKUP($C11,PO!$B$2:$CJ$295,87,FALSE)</f>
        <v>1708</v>
      </c>
      <c r="K11" s="72">
        <f>1-VLOOKUP(C11,PO!$B$3:$II$295,242,FALSE)/SUM($D$5:$J$5)</f>
        <v>0.8521907034886107</v>
      </c>
      <c r="L11" s="22">
        <f>VLOOKUP($C11,PO!$B$2:$CJ$295,48,FALSE)</f>
        <v>9096.5267804590931</v>
      </c>
      <c r="M11" s="53">
        <f>VLOOKUP($C11,PO!$B$2:$CJ$295,28,FALSE)</f>
        <v>16.862943649291992</v>
      </c>
      <c r="N11" s="22">
        <f>VLOOKUP($C11,PO!$B$2:$CJ$295,25,FALSE)</f>
        <v>275</v>
      </c>
      <c r="O11" s="22">
        <f>VLOOKUP($C11,PO!$B$2:$CJ$295,27,FALSE)</f>
        <v>2336</v>
      </c>
      <c r="P11" s="22">
        <f>VLOOKUP($C11,PO!$B$2:$CJ$295,65,FALSE)</f>
        <v>144.41667175292969</v>
      </c>
      <c r="Q11" s="22">
        <f>VLOOKUP($C11,PO!$B$2:$CJ$295,26,FALSE)</f>
        <v>468</v>
      </c>
      <c r="R11" s="58">
        <f t="shared" si="1"/>
        <v>9280.7745504840932</v>
      </c>
      <c r="S11" s="59">
        <f>_xlfn.XLOOKUP(C14,PO!$B$3:$B$295,PO!$AV$3:$AV$295)</f>
        <v>9173.7931034482754</v>
      </c>
      <c r="T11" s="39" t="str">
        <f t="shared" si="0"/>
        <v>Ulvila</v>
      </c>
    </row>
    <row r="12" spans="1:20" x14ac:dyDescent="0.2">
      <c r="A12" s="17">
        <v>2</v>
      </c>
      <c r="B12" s="27" t="str">
        <f t="shared" ref="B12:B75" si="2">IF(K12&lt;0,"*",IF(K12&lt;0.25,"**",IF(K12&lt;0.5,"***",IF(K12&lt;0.75,"****","*****"))))</f>
        <v>*****</v>
      </c>
      <c r="C12" t="str">
        <f>VLOOKUP(A12,PO!$IJ$3:$IL$295,3,FALSE)</f>
        <v>Kemi</v>
      </c>
      <c r="D12" s="32">
        <f>VLOOKUP($C12,PO!$B$2:$CJ$295,9,FALSE)</f>
        <v>46.400001525878906</v>
      </c>
      <c r="E12" s="32">
        <f>VLOOKUP($C12,PO!$B$2:$CJ$295,16,FALSE)</f>
        <v>99.5</v>
      </c>
      <c r="F12" s="35">
        <f>VLOOKUP($C12,PO!$B$2:$CJ$295,66,FALSE)</f>
        <v>0.23764773607254028</v>
      </c>
      <c r="G12" s="31">
        <f>VLOOKUP($C12,PO!$B$2:$CJ$295,67,FALSE)</f>
        <v>23244.4296875</v>
      </c>
      <c r="H12" s="35">
        <f>VLOOKUP($C12,PO!$B$2:$CJ$295,71,FALSE)</f>
        <v>0.13039068877696991</v>
      </c>
      <c r="I12" s="50">
        <f>VLOOKUP($C$8,PO!$B$2:$CJ$295,9,FALSE)</f>
        <v>44.200000762939453</v>
      </c>
      <c r="J12" s="22">
        <f>VLOOKUP($C12,PO!$B$2:$CJ$295,87,FALSE)</f>
        <v>2013</v>
      </c>
      <c r="K12" s="72">
        <f>1-VLOOKUP(C12,PO!$B$3:$II$295,242,FALSE)/SUM($D$5:$J$5)</f>
        <v>0.81933616379981844</v>
      </c>
      <c r="L12" s="22">
        <f>VLOOKUP($C12,PO!$B$2:$CJ$295,48,FALSE)</f>
        <v>8796.3658844309866</v>
      </c>
      <c r="M12" s="53">
        <f>VLOOKUP($C12,PO!$B$2:$CJ$295,28,FALSE)</f>
        <v>17.74615478515625</v>
      </c>
      <c r="N12" s="22">
        <f>VLOOKUP($C12,PO!$B$2:$CJ$295,25,FALSE)</f>
        <v>91</v>
      </c>
      <c r="O12" s="22">
        <f>VLOOKUP($C12,PO!$B$2:$CJ$295,27,FALSE)</f>
        <v>1696</v>
      </c>
      <c r="P12" s="22">
        <f>VLOOKUP($C12,PO!$B$2:$CJ$295,65,FALSE)</f>
        <v>391</v>
      </c>
      <c r="Q12" s="22">
        <f>VLOOKUP($C12,PO!$B$2:$CJ$295,26,FALSE)</f>
        <v>686</v>
      </c>
      <c r="R12" s="58">
        <f t="shared" si="1"/>
        <v>9808.8670082423705</v>
      </c>
      <c r="S12" s="59">
        <f>_xlfn.XLOOKUP(C15,PO!$B$3:$B$295,PO!$AV$3:$AV$295)</f>
        <v>9168.2952930728243</v>
      </c>
      <c r="T12" s="39" t="str">
        <f t="shared" si="0"/>
        <v>Valkeakoski</v>
      </c>
    </row>
    <row r="13" spans="1:20" x14ac:dyDescent="0.2">
      <c r="A13" s="17">
        <v>3</v>
      </c>
      <c r="B13" s="27" t="str">
        <f t="shared" si="2"/>
        <v>*****</v>
      </c>
      <c r="C13" t="str">
        <f>VLOOKUP(A13,PO!$IJ$3:$IL$295,3,FALSE)</f>
        <v>Tornio</v>
      </c>
      <c r="D13" s="32">
        <f>VLOOKUP($C13,PO!$B$2:$CJ$295,9,FALSE)</f>
        <v>43.299999237060547</v>
      </c>
      <c r="E13" s="32">
        <f>VLOOKUP($C13,PO!$B$2:$CJ$295,16,FALSE)</f>
        <v>87.800000000000011</v>
      </c>
      <c r="F13" s="35">
        <f>VLOOKUP($C13,PO!$B$2:$CJ$295,66,FALSE)</f>
        <v>-0.21489971876144409</v>
      </c>
      <c r="G13" s="31">
        <f>VLOOKUP($C13,PO!$B$2:$CJ$295,67,FALSE)</f>
        <v>23464.31640625</v>
      </c>
      <c r="H13" s="35">
        <f>VLOOKUP($C13,PO!$B$2:$CJ$295,71,FALSE)</f>
        <v>0.49995371699333191</v>
      </c>
      <c r="I13" s="50">
        <f>VLOOKUP($C$8,PO!$B$2:$CJ$295,9,FALSE)</f>
        <v>44.200000762939453</v>
      </c>
      <c r="J13" s="22">
        <f>VLOOKUP($C13,PO!$B$2:$CJ$295,87,FALSE)</f>
        <v>2344</v>
      </c>
      <c r="K13" s="72">
        <f>1-VLOOKUP(C13,PO!$B$3:$II$295,242,FALSE)/SUM($D$5:$J$5)</f>
        <v>0.81867713636348105</v>
      </c>
      <c r="L13" s="22">
        <f>VLOOKUP($C13,PO!$B$2:$CJ$295,48,FALSE)</f>
        <v>9002.1363247863246</v>
      </c>
      <c r="M13" s="53">
        <f>VLOOKUP($C13,PO!$B$2:$CJ$295,28,FALSE)</f>
        <v>17.595165252685547</v>
      </c>
      <c r="N13" s="22">
        <f>VLOOKUP($C13,PO!$B$2:$CJ$295,25,FALSE)</f>
        <v>532</v>
      </c>
      <c r="O13" s="22">
        <f>VLOOKUP($C13,PO!$B$2:$CJ$295,27,FALSE)</f>
        <v>1586</v>
      </c>
      <c r="P13" s="22">
        <f>VLOOKUP($C13,PO!$B$2:$CJ$295,65,FALSE)</f>
        <v>194.66667175292969</v>
      </c>
      <c r="Q13" s="22">
        <f>VLOOKUP($C13,PO!$B$2:$CJ$295,26,FALSE)</f>
        <v>511</v>
      </c>
      <c r="R13" s="58">
        <f t="shared" si="1"/>
        <v>9257.4791564492407</v>
      </c>
      <c r="S13" s="59">
        <f>_xlfn.XLOOKUP(C16,PO!$B$3:$B$295,PO!$AV$3:$AV$295)</f>
        <v>8573.5270115880521</v>
      </c>
      <c r="T13" s="39" t="str">
        <f t="shared" si="0"/>
        <v>Raahe</v>
      </c>
    </row>
    <row r="14" spans="1:20" x14ac:dyDescent="0.2">
      <c r="A14" s="17">
        <v>4</v>
      </c>
      <c r="B14" s="27" t="str">
        <f t="shared" si="2"/>
        <v>*****</v>
      </c>
      <c r="C14" t="str">
        <f>VLOOKUP(A14,PO!$IJ$3:$IL$295,3,FALSE)</f>
        <v>Ulvila</v>
      </c>
      <c r="D14" s="32">
        <f>VLOOKUP($C14,PO!$B$2:$CJ$295,9,FALSE)</f>
        <v>45.099998474121094</v>
      </c>
      <c r="E14" s="32">
        <f>VLOOKUP($C14,PO!$B$2:$CJ$295,16,FALSE)</f>
        <v>85.2</v>
      </c>
      <c r="F14" s="35">
        <f>VLOOKUP($C14,PO!$B$2:$CJ$295,66,FALSE)</f>
        <v>-0.37570922374725341</v>
      </c>
      <c r="G14" s="31">
        <f>VLOOKUP($C14,PO!$B$2:$CJ$295,67,FALSE)</f>
        <v>23621.09375</v>
      </c>
      <c r="H14" s="35">
        <f>VLOOKUP($C14,PO!$B$2:$CJ$295,71,FALSE)</f>
        <v>0.31077617406845093</v>
      </c>
      <c r="I14" s="50">
        <f>VLOOKUP($C$8,PO!$B$2:$CJ$295,9,FALSE)</f>
        <v>44.200000762939453</v>
      </c>
      <c r="J14" s="22">
        <f>VLOOKUP($C14,PO!$B$2:$CJ$295,87,FALSE)</f>
        <v>1448</v>
      </c>
      <c r="K14" s="72">
        <f>1-VLOOKUP(C14,PO!$B$3:$II$295,242,FALSE)/SUM($D$5:$J$5)</f>
        <v>0.80892522485966789</v>
      </c>
      <c r="L14" s="22">
        <f>VLOOKUP($C14,PO!$B$2:$CJ$295,48,FALSE)</f>
        <v>9280.7745504840932</v>
      </c>
      <c r="M14" s="53">
        <f>VLOOKUP($C14,PO!$B$2:$CJ$295,28,FALSE)</f>
        <v>18.168478012084961</v>
      </c>
      <c r="N14" s="22">
        <f>VLOOKUP($C14,PO!$B$2:$CJ$295,25,FALSE)</f>
        <v>384</v>
      </c>
      <c r="O14" s="22">
        <f>VLOOKUP($C14,PO!$B$2:$CJ$295,27,FALSE)</f>
        <v>915</v>
      </c>
      <c r="P14" s="22">
        <f>VLOOKUP($C14,PO!$B$2:$CJ$295,65,FALSE)</f>
        <v>207.71427917480469</v>
      </c>
      <c r="Q14" s="22">
        <f>VLOOKUP($C14,PO!$B$2:$CJ$295,26,FALSE)</f>
        <v>705</v>
      </c>
      <c r="R14" s="58">
        <f t="shared" si="1"/>
        <v>9373.9130434782601</v>
      </c>
      <c r="S14" s="59">
        <f>_xlfn.XLOOKUP(C17,PO!$B$3:$B$295,PO!$AV$3:$AV$295)</f>
        <v>9134.584986595175</v>
      </c>
      <c r="T14" s="39" t="str">
        <f t="shared" si="0"/>
        <v>Orimattila</v>
      </c>
    </row>
    <row r="15" spans="1:20" x14ac:dyDescent="0.2">
      <c r="A15" s="17">
        <v>5</v>
      </c>
      <c r="B15" s="27" t="str">
        <f t="shared" si="2"/>
        <v>*****</v>
      </c>
      <c r="C15" t="str">
        <f>VLOOKUP(A15,PO!$IJ$3:$IL$295,3,FALSE)</f>
        <v>Valkeakoski</v>
      </c>
      <c r="D15" s="32">
        <f>VLOOKUP($C15,PO!$B$2:$CJ$295,9,FALSE)</f>
        <v>45.5</v>
      </c>
      <c r="E15" s="32">
        <f>VLOOKUP($C15,PO!$B$2:$CJ$295,16,FALSE)</f>
        <v>88.300000000000011</v>
      </c>
      <c r="F15" s="35">
        <f>VLOOKUP($C15,PO!$B$2:$CJ$295,66,FALSE)</f>
        <v>1.1029733896255494</v>
      </c>
      <c r="G15" s="31">
        <f>VLOOKUP($C15,PO!$B$2:$CJ$295,67,FALSE)</f>
        <v>23939.84765625</v>
      </c>
      <c r="H15" s="35">
        <f>VLOOKUP($C15,PO!$B$2:$CJ$295,71,FALSE)</f>
        <v>0.1954987645149231</v>
      </c>
      <c r="I15" s="50">
        <f>VLOOKUP($C$8,PO!$B$2:$CJ$295,9,FALSE)</f>
        <v>44.200000762939453</v>
      </c>
      <c r="J15" s="22">
        <f>VLOOKUP($C15,PO!$B$2:$CJ$295,87,FALSE)</f>
        <v>2264</v>
      </c>
      <c r="K15" s="72">
        <f>1-VLOOKUP(C15,PO!$B$3:$II$295,242,FALSE)/SUM($D$5:$J$5)</f>
        <v>0.8042237862920989</v>
      </c>
      <c r="L15" s="22">
        <f>VLOOKUP($C15,PO!$B$2:$CJ$295,48,FALSE)</f>
        <v>9808.8670082423705</v>
      </c>
      <c r="M15" s="53">
        <f>VLOOKUP($C15,PO!$B$2:$CJ$295,28,FALSE)</f>
        <v>18.602409362792969</v>
      </c>
      <c r="N15" s="22">
        <f>VLOOKUP($C15,PO!$B$2:$CJ$295,25,FALSE)</f>
        <v>173</v>
      </c>
      <c r="O15" s="22">
        <f>VLOOKUP($C15,PO!$B$2:$CJ$295,27,FALSE)</f>
        <v>2698</v>
      </c>
      <c r="P15" s="22">
        <f>VLOOKUP($C15,PO!$B$2:$CJ$295,65,FALSE)</f>
        <v>283.25</v>
      </c>
      <c r="Q15" s="22">
        <f>VLOOKUP($C15,PO!$B$2:$CJ$295,26,FALSE)</f>
        <v>627</v>
      </c>
      <c r="R15" s="58">
        <f t="shared" si="1"/>
        <v>9435.8610914245219</v>
      </c>
      <c r="S15" s="59">
        <f>_xlfn.XLOOKUP(C18,PO!$B$3:$B$295,PO!$AV$3:$AV$295)</f>
        <v>9546.9639468690693</v>
      </c>
      <c r="T15" s="39" t="str">
        <f t="shared" si="0"/>
        <v>Iisalmi</v>
      </c>
    </row>
    <row r="16" spans="1:20" x14ac:dyDescent="0.2">
      <c r="A16" s="17">
        <v>6</v>
      </c>
      <c r="B16" s="27" t="str">
        <f t="shared" si="2"/>
        <v>*****</v>
      </c>
      <c r="C16" t="str">
        <f>VLOOKUP(A16,PO!$IJ$3:$IL$295,3,FALSE)</f>
        <v>Raahe</v>
      </c>
      <c r="D16" s="32">
        <f>VLOOKUP($C16,PO!$B$2:$CJ$295,9,FALSE)</f>
        <v>43.400001525878906</v>
      </c>
      <c r="E16" s="32">
        <f>VLOOKUP($C16,PO!$B$2:$CJ$295,16,FALSE)</f>
        <v>87.300000000000011</v>
      </c>
      <c r="F16" s="35">
        <f>VLOOKUP($C16,PO!$B$2:$CJ$295,66,FALSE)</f>
        <v>0.51865835189819331</v>
      </c>
      <c r="G16" s="31">
        <f>VLOOKUP($C16,PO!$B$2:$CJ$295,67,FALSE)</f>
        <v>22485.37109375</v>
      </c>
      <c r="H16" s="35">
        <f>VLOOKUP($C16,PO!$B$2:$CJ$295,71,FALSE)</f>
        <v>6.4832448959350586E-2</v>
      </c>
      <c r="I16" s="50">
        <f>VLOOKUP($C$8,PO!$B$2:$CJ$295,9,FALSE)</f>
        <v>44.200000762939453</v>
      </c>
      <c r="J16" s="22">
        <f>VLOOKUP($C16,PO!$B$2:$CJ$295,87,FALSE)</f>
        <v>3077</v>
      </c>
      <c r="K16" s="72">
        <f>1-VLOOKUP(C16,PO!$B$3:$II$295,242,FALSE)/SUM($D$5:$J$5)</f>
        <v>0.78874340063965975</v>
      </c>
      <c r="L16" s="22">
        <f>VLOOKUP($C16,PO!$B$2:$CJ$295,48,FALSE)</f>
        <v>9257.4791564492407</v>
      </c>
      <c r="M16" s="53">
        <f>VLOOKUP($C16,PO!$B$2:$CJ$295,28,FALSE)</f>
        <v>16.434579849243164</v>
      </c>
      <c r="N16" s="22">
        <f>VLOOKUP($C16,PO!$B$2:$CJ$295,25,FALSE)</f>
        <v>291</v>
      </c>
      <c r="O16" s="22">
        <f>VLOOKUP($C16,PO!$B$2:$CJ$295,27,FALSE)</f>
        <v>1029</v>
      </c>
      <c r="P16" s="22">
        <f>VLOOKUP($C16,PO!$B$2:$CJ$295,65,FALSE)</f>
        <v>210.33332824707031</v>
      </c>
      <c r="Q16" s="22">
        <f>VLOOKUP($C16,PO!$B$2:$CJ$295,26,FALSE)</f>
        <v>0</v>
      </c>
      <c r="R16" s="58">
        <f>L19</f>
        <v>9751.519243754221</v>
      </c>
      <c r="S16" s="59">
        <f>_xlfn.XLOOKUP(C19,PO!$B$3:$B$295,PO!$AV$3:$AV$295)</f>
        <v>10313.341644204851</v>
      </c>
      <c r="T16" s="39" t="str">
        <f t="shared" si="0"/>
        <v>Kalajoki</v>
      </c>
    </row>
    <row r="17" spans="1:20" x14ac:dyDescent="0.2">
      <c r="A17" s="17">
        <v>7</v>
      </c>
      <c r="B17" s="27" t="str">
        <f t="shared" si="2"/>
        <v>*****</v>
      </c>
      <c r="C17" t="str">
        <f>VLOOKUP(A17,PO!$IJ$3:$IL$295,3,FALSE)</f>
        <v>Orimattila</v>
      </c>
      <c r="D17" s="32">
        <f>VLOOKUP($C17,PO!$B$2:$CJ$295,9,FALSE)</f>
        <v>45</v>
      </c>
      <c r="E17" s="32">
        <f>VLOOKUP($C17,PO!$B$2:$CJ$295,16,FALSE)</f>
        <v>67.5</v>
      </c>
      <c r="F17" s="35">
        <f>VLOOKUP($C17,PO!$B$2:$CJ$295,66,FALSE)</f>
        <v>0.39629890620708463</v>
      </c>
      <c r="G17" s="31">
        <f>VLOOKUP($C17,PO!$B$2:$CJ$295,67,FALSE)</f>
        <v>22563.671875</v>
      </c>
      <c r="H17" s="35">
        <f>VLOOKUP($C17,PO!$B$2:$CJ$295,71,FALSE)</f>
        <v>0.60613632202148438</v>
      </c>
      <c r="I17" s="50">
        <f>VLOOKUP($C$8,PO!$B$2:$CJ$295,9,FALSE)</f>
        <v>44.200000762939453</v>
      </c>
      <c r="J17" s="22">
        <f>VLOOKUP($C17,PO!$B$2:$CJ$295,87,FALSE)</f>
        <v>1878</v>
      </c>
      <c r="K17" s="72">
        <f>1-VLOOKUP(C17,PO!$B$3:$II$295,242,FALSE)/SUM($D$5:$J$5)</f>
        <v>0.77058032029011891</v>
      </c>
      <c r="L17" s="22">
        <f>VLOOKUP($C17,PO!$B$2:$CJ$295,48,FALSE)</f>
        <v>9373.9130434782601</v>
      </c>
      <c r="M17" s="53">
        <f>VLOOKUP($C17,PO!$B$2:$CJ$295,28,FALSE)</f>
        <v>16.584033966064453</v>
      </c>
      <c r="N17" s="22">
        <f>VLOOKUP($C17,PO!$B$2:$CJ$295,25,FALSE)</f>
        <v>799</v>
      </c>
      <c r="O17" s="22">
        <f>VLOOKUP($C17,PO!$B$2:$CJ$295,27,FALSE)</f>
        <v>2060</v>
      </c>
      <c r="P17" s="22">
        <f>VLOOKUP($C17,PO!$B$2:$CJ$295,65,FALSE)</f>
        <v>187.69999694824219</v>
      </c>
      <c r="Q17" s="22">
        <f>VLOOKUP($C17,PO!$B$2:$CJ$295,26,FALSE)</f>
        <v>620</v>
      </c>
      <c r="R17" s="58">
        <f>L20</f>
        <v>9210.8271195435846</v>
      </c>
      <c r="S17" s="59">
        <f>_xlfn.XLOOKUP(C20,PO!$B$3:$B$295,PO!$AV$3:$AV$295)</f>
        <v>9193.0478609625661</v>
      </c>
      <c r="T17" s="39" t="str">
        <f t="shared" si="0"/>
        <v>Kajaani</v>
      </c>
    </row>
    <row r="18" spans="1:20" x14ac:dyDescent="0.2">
      <c r="A18" s="17">
        <v>8</v>
      </c>
      <c r="B18" s="27" t="str">
        <f t="shared" si="2"/>
        <v>*****</v>
      </c>
      <c r="C18" t="str">
        <f>VLOOKUP(A18,PO!$IJ$3:$IL$295,3,FALSE)</f>
        <v>Iisalmi</v>
      </c>
      <c r="D18" s="32">
        <f>VLOOKUP($C18,PO!$B$2:$CJ$295,9,FALSE)</f>
        <v>45.599998474121094</v>
      </c>
      <c r="E18" s="32">
        <f>VLOOKUP($C18,PO!$B$2:$CJ$295,16,FALSE)</f>
        <v>75.3</v>
      </c>
      <c r="F18" s="35">
        <f>VLOOKUP($C18,PO!$B$2:$CJ$295,66,FALSE)</f>
        <v>0.72502766251564021</v>
      </c>
      <c r="G18" s="31">
        <f>VLOOKUP($C18,PO!$B$2:$CJ$295,67,FALSE)</f>
        <v>21991.015625</v>
      </c>
      <c r="H18" s="35">
        <f>VLOOKUP($C18,PO!$B$2:$CJ$295,71,FALSE)</f>
        <v>3.2759267836809158E-2</v>
      </c>
      <c r="I18" s="50">
        <f>VLOOKUP($C$8,PO!$B$2:$CJ$295,9,FALSE)</f>
        <v>44.200000762939453</v>
      </c>
      <c r="J18" s="22">
        <f>VLOOKUP($C18,PO!$B$2:$CJ$295,87,FALSE)</f>
        <v>2119</v>
      </c>
      <c r="K18" s="72">
        <f>1-VLOOKUP(C18,PO!$B$3:$II$295,242,FALSE)/SUM($D$5:$J$5)</f>
        <v>0.75854483894990199</v>
      </c>
      <c r="L18" s="22">
        <f>VLOOKUP($C18,PO!$B$2:$CJ$295,48,FALSE)</f>
        <v>9435.8610914245219</v>
      </c>
      <c r="M18" s="53">
        <f>VLOOKUP($C18,PO!$B$2:$CJ$295,28,FALSE)</f>
        <v>17.441860198974609</v>
      </c>
      <c r="N18" s="22">
        <f>VLOOKUP($C18,PO!$B$2:$CJ$295,25,FALSE)</f>
        <v>607</v>
      </c>
      <c r="O18" s="22">
        <f>VLOOKUP($C18,PO!$B$2:$CJ$295,27,FALSE)</f>
        <v>1743</v>
      </c>
      <c r="P18" s="22">
        <f>VLOOKUP($C18,PO!$B$2:$CJ$295,65,FALSE)</f>
        <v>192.36363220214844</v>
      </c>
      <c r="Q18" s="22">
        <f>VLOOKUP($C18,PO!$B$2:$CJ$295,26,FALSE)</f>
        <v>556</v>
      </c>
      <c r="R18" s="23"/>
    </row>
    <row r="19" spans="1:20" x14ac:dyDescent="0.2">
      <c r="A19" s="17">
        <v>9</v>
      </c>
      <c r="B19" s="27" t="str">
        <f t="shared" si="2"/>
        <v>*****</v>
      </c>
      <c r="C19" t="str">
        <f>VLOOKUP(A19,PO!$IJ$3:$IL$295,3,FALSE)</f>
        <v>Kalajoki</v>
      </c>
      <c r="D19" s="32">
        <f>VLOOKUP($C19,PO!$B$2:$CJ$295,9,FALSE)</f>
        <v>44.200000762939453</v>
      </c>
      <c r="E19" s="32">
        <f>VLOOKUP($C19,PO!$B$2:$CJ$295,16,FALSE)</f>
        <v>76.3</v>
      </c>
      <c r="F19" s="35">
        <f>VLOOKUP($C19,PO!$B$2:$CJ$295,66,FALSE)</f>
        <v>-6.0291796922683716E-2</v>
      </c>
      <c r="G19" s="31">
        <f>VLOOKUP($C19,PO!$B$2:$CJ$295,67,FALSE)</f>
        <v>20765.92578125</v>
      </c>
      <c r="H19" s="35">
        <f>VLOOKUP($C19,PO!$B$2:$CJ$295,71,FALSE)</f>
        <v>0.4606805145740509</v>
      </c>
      <c r="I19" s="50">
        <f>VLOOKUP($C$8,PO!$B$2:$CJ$295,9,FALSE)</f>
        <v>44.200000762939453</v>
      </c>
      <c r="J19" s="22">
        <f>VLOOKUP($C19,PO!$B$2:$CJ$295,87,FALSE)</f>
        <v>1483</v>
      </c>
      <c r="K19" s="72">
        <f>1-VLOOKUP(C19,PO!$B$3:$II$295,242,FALSE)/SUM($D$5:$J$5)</f>
        <v>0.75288808159256915</v>
      </c>
      <c r="L19" s="22">
        <f>VLOOKUP($C19,PO!$B$2:$CJ$295,48,FALSE)</f>
        <v>9751.519243754221</v>
      </c>
      <c r="M19" s="53">
        <f>VLOOKUP($C19,PO!$B$2:$CJ$295,28,FALSE)</f>
        <v>15.763157844543457</v>
      </c>
      <c r="N19" s="22">
        <f>VLOOKUP($C19,PO!$B$2:$CJ$295,25,FALSE)</f>
        <v>481</v>
      </c>
      <c r="O19" s="22">
        <f>VLOOKUP($C19,PO!$B$2:$CJ$295,27,FALSE)</f>
        <v>2341</v>
      </c>
      <c r="P19" s="22">
        <f>VLOOKUP($C19,PO!$B$2:$CJ$295,65,FALSE)</f>
        <v>170.88888549804688</v>
      </c>
      <c r="Q19" s="22">
        <f>VLOOKUP($C19,PO!$B$2:$CJ$295,26,FALSE)</f>
        <v>777</v>
      </c>
      <c r="R19" s="23"/>
    </row>
    <row r="20" spans="1:20" x14ac:dyDescent="0.2">
      <c r="A20" s="17">
        <v>10</v>
      </c>
      <c r="B20" s="27" t="str">
        <f t="shared" si="2"/>
        <v>****</v>
      </c>
      <c r="C20" t="str">
        <f>VLOOKUP(A20,PO!$IJ$3:$IL$295,3,FALSE)</f>
        <v>Kajaani</v>
      </c>
      <c r="D20" s="32">
        <f>VLOOKUP($C20,PO!$B$2:$CJ$295,9,FALSE)</f>
        <v>43.5</v>
      </c>
      <c r="E20" s="32">
        <f>VLOOKUP($C20,PO!$B$2:$CJ$295,16,FALSE)</f>
        <v>88.2</v>
      </c>
      <c r="F20" s="35">
        <f>VLOOKUP($C20,PO!$B$2:$CJ$295,66,FALSE)</f>
        <v>-4.6697416901588441E-2</v>
      </c>
      <c r="G20" s="31">
        <f>VLOOKUP($C20,PO!$B$2:$CJ$295,67,FALSE)</f>
        <v>22841.75</v>
      </c>
      <c r="H20" s="35">
        <f>VLOOKUP($C20,PO!$B$2:$CJ$295,71,FALSE)</f>
        <v>0.12258574366569519</v>
      </c>
      <c r="I20" s="50">
        <f>VLOOKUP($C$8,PO!$B$2:$CJ$295,9,FALSE)</f>
        <v>44.200000762939453</v>
      </c>
      <c r="J20" s="22">
        <f>VLOOKUP($C20,PO!$B$2:$CJ$295,87,FALSE)</f>
        <v>3752</v>
      </c>
      <c r="K20" s="72">
        <f>1-VLOOKUP(C20,PO!$B$3:$II$295,242,FALSE)/SUM($D$5:$J$5)</f>
        <v>0.744934433392899</v>
      </c>
      <c r="L20" s="22">
        <f>VLOOKUP($C20,PO!$B$2:$CJ$295,48,FALSE)</f>
        <v>9210.8271195435846</v>
      </c>
      <c r="M20" s="53">
        <f>VLOOKUP($C20,PO!$B$2:$CJ$295,28,FALSE)</f>
        <v>17.164764404296875</v>
      </c>
      <c r="N20" s="22">
        <f>VLOOKUP($C20,PO!$B$2:$CJ$295,25,FALSE)</f>
        <v>207</v>
      </c>
      <c r="O20" s="22">
        <f>VLOOKUP($C20,PO!$B$2:$CJ$295,27,FALSE)</f>
        <v>1734</v>
      </c>
      <c r="P20" s="22">
        <f>VLOOKUP($C20,PO!$B$2:$CJ$295,65,FALSE)</f>
        <v>287.23077392578125</v>
      </c>
      <c r="Q20" s="22">
        <f>VLOOKUP($C20,PO!$B$2:$CJ$295,26,FALSE)</f>
        <v>542</v>
      </c>
      <c r="R20" s="23"/>
    </row>
    <row r="21" spans="1:20" hidden="1" x14ac:dyDescent="0.2">
      <c r="A21" s="17">
        <v>11</v>
      </c>
      <c r="B21" s="27" t="str">
        <f t="shared" si="2"/>
        <v>****</v>
      </c>
      <c r="C21" t="str">
        <f>VLOOKUP(A21,PO!$IJ$3:$IL$295,3,FALSE)</f>
        <v>Janakkala</v>
      </c>
      <c r="D21" s="32">
        <f>VLOOKUP($C21,PO!$B$2:$CJ$295,9,FALSE)</f>
        <v>44.799999237060547</v>
      </c>
      <c r="E21" s="32">
        <f>VLOOKUP($C21,PO!$B$2:$CJ$295,16,FALSE)</f>
        <v>77.2</v>
      </c>
      <c r="F21" s="35">
        <f>VLOOKUP($C21,PO!$B$2:$CJ$295,66,FALSE)</f>
        <v>-1.0580605387687683</v>
      </c>
      <c r="G21" s="31">
        <f>VLOOKUP($C21,PO!$B$2:$CJ$295,67,FALSE)</f>
        <v>24169.798828125</v>
      </c>
      <c r="H21" s="35">
        <f>VLOOKUP($C21,PO!$B$2:$CJ$295,71,FALSE)</f>
        <v>0.40821298956871033</v>
      </c>
      <c r="I21" s="50">
        <f>_xlfn.XLOOKUP($C21,PO!$B$3:$B$295,PO!CH$3:CH$295)</f>
        <v>0.86206895112991333</v>
      </c>
      <c r="J21" s="22">
        <f>VLOOKUP($C21,PO!$B$2:$CJ$295,87,FALSE)</f>
        <v>1841</v>
      </c>
      <c r="K21" s="72">
        <f>1-VLOOKUP(C21,PO!$B$3:$II$295,242,FALSE)/SUM($D$5:$J$5)</f>
        <v>0.73260851622214251</v>
      </c>
      <c r="L21" s="22">
        <f>VLOOKUP($C21,PO!$B$2:$CJ$295,48,FALSE)</f>
        <v>8827.7945619335351</v>
      </c>
      <c r="M21" s="40"/>
      <c r="N21" s="22"/>
      <c r="O21" s="22"/>
      <c r="P21" s="22">
        <f>VLOOKUP($C21,PO!$B$2:$CJ$295,65,FALSE)</f>
        <v>166.81817626953125</v>
      </c>
      <c r="Q21" s="22">
        <f>VLOOKUP($C21,PO!$B$2:$CJ$295,26,FALSE)</f>
        <v>656</v>
      </c>
      <c r="R21" s="23"/>
    </row>
    <row r="22" spans="1:20" hidden="1" x14ac:dyDescent="0.2">
      <c r="A22" s="17">
        <v>12</v>
      </c>
      <c r="B22" s="27" t="str">
        <f t="shared" si="2"/>
        <v>****</v>
      </c>
      <c r="C22" t="str">
        <f>VLOOKUP(A22,PO!$IJ$3:$IL$295,3,FALSE)</f>
        <v>Siilinjärvi</v>
      </c>
      <c r="D22" s="32">
        <f>VLOOKUP($C22,PO!$B$2:$CJ$295,9,FALSE)</f>
        <v>41.799999237060547</v>
      </c>
      <c r="E22" s="32">
        <f>VLOOKUP($C22,PO!$B$2:$CJ$295,16,FALSE)</f>
        <v>82.300000000000011</v>
      </c>
      <c r="F22" s="35">
        <f>VLOOKUP($C22,PO!$B$2:$CJ$295,66,FALSE)</f>
        <v>3.8503870368003845E-2</v>
      </c>
      <c r="G22" s="31">
        <f>VLOOKUP($C22,PO!$B$2:$CJ$295,67,FALSE)</f>
        <v>23922.796875</v>
      </c>
      <c r="H22" s="35">
        <f>VLOOKUP($C22,PO!$B$2:$CJ$295,71,FALSE)</f>
        <v>4.6678803861141205E-2</v>
      </c>
      <c r="I22" s="50">
        <f>_xlfn.XLOOKUP($C22,PO!$B$3:$B$295,PO!CH$3:CH$295)</f>
        <v>2.1183054447174072</v>
      </c>
      <c r="J22" s="22">
        <f>VLOOKUP($C22,PO!$B$2:$CJ$295,87,FALSE)</f>
        <v>2758</v>
      </c>
      <c r="K22" s="72">
        <f>1-VLOOKUP(C22,PO!$B$3:$II$295,242,FALSE)/SUM($D$5:$J$5)</f>
        <v>0.71386776843507893</v>
      </c>
      <c r="L22" s="22">
        <f>VLOOKUP($C22,PO!$B$2:$CJ$295,48,FALSE)</f>
        <v>9168.7511328620621</v>
      </c>
      <c r="M22" s="40"/>
      <c r="N22" s="22"/>
      <c r="O22" s="22"/>
      <c r="P22" s="22">
        <f>VLOOKUP($C22,PO!$B$2:$CJ$295,65,FALSE)</f>
        <v>275.5</v>
      </c>
      <c r="Q22" s="22">
        <f>VLOOKUP($C22,PO!$B$2:$CJ$295,26,FALSE)</f>
        <v>626</v>
      </c>
      <c r="R22" s="23"/>
    </row>
    <row r="23" spans="1:20" hidden="1" x14ac:dyDescent="0.2">
      <c r="A23" s="17">
        <v>13</v>
      </c>
      <c r="B23" s="27" t="str">
        <f t="shared" si="2"/>
        <v>****</v>
      </c>
      <c r="C23" t="str">
        <f>VLOOKUP(A23,PO!$IJ$3:$IL$295,3,FALSE)</f>
        <v>Laitila</v>
      </c>
      <c r="D23" s="32">
        <f>VLOOKUP($C23,PO!$B$2:$CJ$295,9,FALSE)</f>
        <v>44.400001525878906</v>
      </c>
      <c r="E23" s="32">
        <f>VLOOKUP($C23,PO!$B$2:$CJ$295,16,FALSE)</f>
        <v>70.100000000000009</v>
      </c>
      <c r="F23" s="35">
        <f>VLOOKUP($C23,PO!$B$2:$CJ$295,66,FALSE)</f>
        <v>-0.42137781381607053</v>
      </c>
      <c r="G23" s="31">
        <f>VLOOKUP($C23,PO!$B$2:$CJ$295,67,FALSE)</f>
        <v>22670.978515625</v>
      </c>
      <c r="H23" s="35">
        <f>VLOOKUP($C23,PO!$B$2:$CJ$295,71,FALSE)</f>
        <v>0.40754541754722595</v>
      </c>
      <c r="I23" s="50">
        <f>_xlfn.XLOOKUP($C23,PO!$B$3:$B$295,PO!CH$3:CH$295)</f>
        <v>3.1100478172302246</v>
      </c>
      <c r="J23" s="22">
        <f>VLOOKUP($C23,PO!$B$2:$CJ$295,87,FALSE)</f>
        <v>942</v>
      </c>
      <c r="K23" s="72">
        <f>1-VLOOKUP(C23,PO!$B$3:$II$295,242,FALSE)/SUM($D$5:$J$5)</f>
        <v>0.70704565322132984</v>
      </c>
      <c r="L23" s="22">
        <f>VLOOKUP($C23,PO!$B$2:$CJ$295,48,FALSE)</f>
        <v>10878.900052882072</v>
      </c>
      <c r="M23" s="40"/>
      <c r="N23" s="22"/>
      <c r="O23" s="22"/>
      <c r="P23" s="22">
        <f>VLOOKUP($C23,PO!$B$2:$CJ$295,65,FALSE)</f>
        <v>139</v>
      </c>
      <c r="Q23" s="22">
        <f>VLOOKUP($C23,PO!$B$2:$CJ$295,26,FALSE)</f>
        <v>636</v>
      </c>
      <c r="R23" s="23"/>
    </row>
    <row r="24" spans="1:20" hidden="1" x14ac:dyDescent="0.2">
      <c r="A24" s="17">
        <v>14</v>
      </c>
      <c r="B24" s="27" t="str">
        <f t="shared" si="2"/>
        <v>****</v>
      </c>
      <c r="C24" t="str">
        <f>VLOOKUP(A24,PO!$IJ$3:$IL$295,3,FALSE)</f>
        <v>Ilmajoki</v>
      </c>
      <c r="D24" s="32">
        <f>VLOOKUP($C24,PO!$B$2:$CJ$295,9,FALSE)</f>
        <v>42</v>
      </c>
      <c r="E24" s="32">
        <f>VLOOKUP($C24,PO!$B$2:$CJ$295,16,FALSE)</f>
        <v>76.5</v>
      </c>
      <c r="F24" s="35">
        <f>VLOOKUP($C24,PO!$B$2:$CJ$295,66,FALSE)</f>
        <v>0.90435943603515623</v>
      </c>
      <c r="G24" s="31">
        <f>VLOOKUP($C24,PO!$B$2:$CJ$295,67,FALSE)</f>
        <v>21746.40234375</v>
      </c>
      <c r="H24" s="35">
        <f>VLOOKUP($C24,PO!$B$2:$CJ$295,71,FALSE)</f>
        <v>0.21191620826721191</v>
      </c>
      <c r="I24" s="50">
        <f>_xlfn.XLOOKUP($C24,PO!$B$3:$B$295,PO!CH$3:CH$295)</f>
        <v>2.5423729419708252</v>
      </c>
      <c r="J24" s="22">
        <f>VLOOKUP($C24,PO!$B$2:$CJ$295,87,FALSE)</f>
        <v>1539</v>
      </c>
      <c r="K24" s="72">
        <f>1-VLOOKUP(C24,PO!$B$3:$II$295,242,FALSE)/SUM($D$5:$J$5)</f>
        <v>0.70385382745614544</v>
      </c>
      <c r="L24" s="22">
        <f>VLOOKUP($C24,PO!$B$2:$CJ$295,48,FALSE)</f>
        <v>8583.8716129032255</v>
      </c>
      <c r="M24" s="40"/>
      <c r="N24" s="22"/>
      <c r="O24" s="22"/>
      <c r="P24" s="22">
        <f>VLOOKUP($C24,PO!$B$2:$CJ$295,65,FALSE)</f>
        <v>118.76923370361328</v>
      </c>
      <c r="Q24" s="22">
        <f>VLOOKUP($C24,PO!$B$2:$CJ$295,26,FALSE)</f>
        <v>523</v>
      </c>
      <c r="R24" s="23"/>
    </row>
    <row r="25" spans="1:20" hidden="1" x14ac:dyDescent="0.2">
      <c r="A25" s="17">
        <v>15</v>
      </c>
      <c r="B25" s="27" t="str">
        <f t="shared" si="2"/>
        <v>****</v>
      </c>
      <c r="C25" t="str">
        <f>VLOOKUP(A25,PO!$IJ$3:$IL$295,3,FALSE)</f>
        <v>Keminmaa</v>
      </c>
      <c r="D25" s="32">
        <f>VLOOKUP($C25,PO!$B$2:$CJ$295,9,FALSE)</f>
        <v>44.5</v>
      </c>
      <c r="E25" s="32">
        <f>VLOOKUP($C25,PO!$B$2:$CJ$295,16,FALSE)</f>
        <v>89.800000000000011</v>
      </c>
      <c r="F25" s="35">
        <f>VLOOKUP($C25,PO!$B$2:$CJ$295,66,FALSE)</f>
        <v>-1.1632522821426392</v>
      </c>
      <c r="G25" s="31">
        <f>VLOOKUP($C25,PO!$B$2:$CJ$295,67,FALSE)</f>
        <v>24650.884765625</v>
      </c>
      <c r="H25" s="35">
        <f>VLOOKUP($C25,PO!$B$2:$CJ$295,71,FALSE)</f>
        <v>0.11139992624521255</v>
      </c>
      <c r="I25" s="50">
        <f>_xlfn.XLOOKUP($C25,PO!$B$3:$B$295,PO!CH$3:CH$295)</f>
        <v>1.3921114206314087</v>
      </c>
      <c r="J25" s="22">
        <f>VLOOKUP($C25,PO!$B$2:$CJ$295,87,FALSE)</f>
        <v>906</v>
      </c>
      <c r="K25" s="72">
        <f>1-VLOOKUP(C25,PO!$B$3:$II$295,242,FALSE)/SUM($D$5:$J$5)</f>
        <v>0.69151206688423872</v>
      </c>
      <c r="L25" s="22">
        <f>VLOOKUP($C25,PO!$B$2:$CJ$295,48,FALSE)</f>
        <v>9775.6906077348067</v>
      </c>
      <c r="M25" s="40"/>
      <c r="N25" s="22"/>
      <c r="O25" s="22"/>
      <c r="P25" s="22">
        <f>VLOOKUP($C25,PO!$B$2:$CJ$295,65,FALSE)</f>
        <v>226.5</v>
      </c>
      <c r="Q25" s="22">
        <f>VLOOKUP($C25,PO!$B$2:$CJ$295,26,FALSE)</f>
        <v>725</v>
      </c>
      <c r="R25" s="23"/>
    </row>
    <row r="26" spans="1:20" hidden="1" x14ac:dyDescent="0.2">
      <c r="A26" s="17">
        <v>16</v>
      </c>
      <c r="B26" s="27" t="str">
        <f t="shared" si="2"/>
        <v>****</v>
      </c>
      <c r="C26" t="str">
        <f>VLOOKUP(A26,PO!$IJ$3:$IL$295,3,FALSE)</f>
        <v>Kontiolahti</v>
      </c>
      <c r="D26" s="32">
        <f>VLOOKUP($C26,PO!$B$2:$CJ$295,9,FALSE)</f>
        <v>39.799999237060547</v>
      </c>
      <c r="E26" s="32">
        <f>VLOOKUP($C26,PO!$B$2:$CJ$295,16,FALSE)</f>
        <v>71.3</v>
      </c>
      <c r="F26" s="35">
        <f>VLOOKUP($C26,PO!$B$2:$CJ$295,66,FALSE)</f>
        <v>0.32749345898628235</v>
      </c>
      <c r="G26" s="31">
        <f>VLOOKUP($C26,PO!$B$2:$CJ$295,67,FALSE)</f>
        <v>22521.236328125</v>
      </c>
      <c r="H26" s="35">
        <f>VLOOKUP($C26,PO!$B$2:$CJ$295,71,FALSE)</f>
        <v>8.0966196954250336E-2</v>
      </c>
      <c r="I26" s="50">
        <f>_xlfn.XLOOKUP($C26,PO!$B$3:$B$295,PO!CH$3:CH$295)</f>
        <v>1.8967334032058716</v>
      </c>
      <c r="J26" s="22">
        <f>VLOOKUP($C26,PO!$B$2:$CJ$295,87,FALSE)</f>
        <v>2021</v>
      </c>
      <c r="K26" s="72">
        <f>1-VLOOKUP(C26,PO!$B$3:$II$295,242,FALSE)/SUM($D$5:$J$5)</f>
        <v>0.67078345180049015</v>
      </c>
      <c r="L26" s="22">
        <f>VLOOKUP($C26,PO!$B$2:$CJ$295,48,FALSE)</f>
        <v>9067.3218673218671</v>
      </c>
      <c r="M26" s="40"/>
      <c r="N26" s="22"/>
      <c r="O26" s="22"/>
      <c r="P26" s="22">
        <f>VLOOKUP($C26,PO!$B$2:$CJ$295,65,FALSE)</f>
        <v>184.45454406738281</v>
      </c>
      <c r="Q26" s="22">
        <f>VLOOKUP($C26,PO!$B$2:$CJ$295,26,FALSE)</f>
        <v>464</v>
      </c>
      <c r="R26" s="23"/>
    </row>
    <row r="27" spans="1:20" hidden="1" x14ac:dyDescent="0.2">
      <c r="A27" s="17">
        <v>17</v>
      </c>
      <c r="B27" s="27" t="str">
        <f t="shared" si="2"/>
        <v>****</v>
      </c>
      <c r="C27" t="str">
        <f>VLOOKUP(A27,PO!$IJ$3:$IL$295,3,FALSE)</f>
        <v>Riihimäki</v>
      </c>
      <c r="D27" s="32">
        <f>VLOOKUP($C27,PO!$B$2:$CJ$295,9,FALSE)</f>
        <v>43.400001525878906</v>
      </c>
      <c r="E27" s="32">
        <f>VLOOKUP($C27,PO!$B$2:$CJ$295,16,FALSE)</f>
        <v>97.300000000000011</v>
      </c>
      <c r="F27" s="35">
        <f>VLOOKUP($C27,PO!$B$2:$CJ$295,66,FALSE)</f>
        <v>0.73386350572109227</v>
      </c>
      <c r="G27" s="31">
        <f>VLOOKUP($C27,PO!$B$2:$CJ$295,67,FALSE)</f>
        <v>24865.37890625</v>
      </c>
      <c r="H27" s="35">
        <f>VLOOKUP($C27,PO!$B$2:$CJ$295,71,FALSE)</f>
        <v>0.40634876489639282</v>
      </c>
      <c r="I27" s="50">
        <f>_xlfn.XLOOKUP($C27,PO!$B$3:$B$295,PO!CH$3:CH$295)</f>
        <v>1.6736401319503784</v>
      </c>
      <c r="J27" s="22">
        <f>VLOOKUP($C27,PO!$B$2:$CJ$295,87,FALSE)</f>
        <v>3123</v>
      </c>
      <c r="K27" s="72">
        <f>1-VLOOKUP(C27,PO!$B$3:$II$295,242,FALSE)/SUM($D$5:$J$5)</f>
        <v>0.66717392313765234</v>
      </c>
      <c r="L27" s="22">
        <f>VLOOKUP($C27,PO!$B$2:$CJ$295,48,FALSE)</f>
        <v>7962.5383497497178</v>
      </c>
      <c r="M27" s="40"/>
      <c r="N27" s="22"/>
      <c r="O27" s="22"/>
      <c r="P27" s="22">
        <f>VLOOKUP($C27,PO!$B$2:$CJ$295,65,FALSE)</f>
        <v>280.3636474609375</v>
      </c>
      <c r="Q27" s="22">
        <f>VLOOKUP($C27,PO!$B$2:$CJ$295,26,FALSE)</f>
        <v>319</v>
      </c>
      <c r="R27" s="23"/>
    </row>
    <row r="28" spans="1:20" hidden="1" x14ac:dyDescent="0.2">
      <c r="A28" s="17">
        <v>18</v>
      </c>
      <c r="B28" s="27" t="str">
        <f t="shared" si="2"/>
        <v>****</v>
      </c>
      <c r="C28" t="str">
        <f>VLOOKUP(A28,PO!$IJ$3:$IL$295,3,FALSE)</f>
        <v>Eura</v>
      </c>
      <c r="D28" s="32">
        <f>VLOOKUP($C28,PO!$B$2:$CJ$295,9,FALSE)</f>
        <v>46.299999237060547</v>
      </c>
      <c r="E28" s="32">
        <f>VLOOKUP($C28,PO!$B$2:$CJ$295,16,FALSE)</f>
        <v>72.400000000000006</v>
      </c>
      <c r="F28" s="35">
        <f>VLOOKUP($C28,PO!$B$2:$CJ$295,66,FALSE)</f>
        <v>-0.68065703511238096</v>
      </c>
      <c r="G28" s="31">
        <f>VLOOKUP($C28,PO!$B$2:$CJ$295,67,FALSE)</f>
        <v>23612.08984375</v>
      </c>
      <c r="H28" s="35">
        <f>VLOOKUP($C28,PO!$B$2:$CJ$295,71,FALSE)</f>
        <v>0.21492435038089752</v>
      </c>
      <c r="I28" s="50">
        <f>_xlfn.XLOOKUP($C28,PO!$B$3:$B$295,PO!CH$3:CH$295)</f>
        <v>2.7240772247314453</v>
      </c>
      <c r="J28" s="22">
        <f>VLOOKUP($C28,PO!$B$2:$CJ$295,87,FALSE)</f>
        <v>1250</v>
      </c>
      <c r="K28" s="72">
        <f>1-VLOOKUP(C28,PO!$B$3:$II$295,242,FALSE)/SUM($D$5:$J$5)</f>
        <v>0.66350798759636742</v>
      </c>
      <c r="L28" s="22">
        <f>VLOOKUP($C28,PO!$B$2:$CJ$295,48,FALSE)</f>
        <v>9188.1349045103616</v>
      </c>
      <c r="M28" s="40"/>
      <c r="N28" s="22"/>
      <c r="O28" s="22"/>
      <c r="P28" s="22">
        <f>VLOOKUP($C28,PO!$B$2:$CJ$295,65,FALSE)</f>
        <v>186</v>
      </c>
      <c r="Q28" s="22">
        <f>VLOOKUP($C28,PO!$B$2:$CJ$295,26,FALSE)</f>
        <v>518</v>
      </c>
      <c r="R28" s="23"/>
    </row>
    <row r="29" spans="1:20" hidden="1" x14ac:dyDescent="0.2">
      <c r="A29" s="17">
        <v>19</v>
      </c>
      <c r="B29" s="27" t="str">
        <f t="shared" si="2"/>
        <v>****</v>
      </c>
      <c r="C29" t="str">
        <f>VLOOKUP(A29,PO!$IJ$3:$IL$295,3,FALSE)</f>
        <v>Äänekoski</v>
      </c>
      <c r="D29" s="32">
        <f>VLOOKUP($C29,PO!$B$2:$CJ$295,9,FALSE)</f>
        <v>46</v>
      </c>
      <c r="E29" s="32">
        <f>VLOOKUP($C29,PO!$B$2:$CJ$295,16,FALSE)</f>
        <v>76.800000000000011</v>
      </c>
      <c r="F29" s="35">
        <f>VLOOKUP($C29,PO!$B$2:$CJ$295,66,FALSE)</f>
        <v>-1.5820631265640259</v>
      </c>
      <c r="G29" s="31">
        <f>VLOOKUP($C29,PO!$B$2:$CJ$295,67,FALSE)</f>
        <v>22015.4375</v>
      </c>
      <c r="H29" s="35">
        <f>VLOOKUP($C29,PO!$B$2:$CJ$295,71,FALSE)</f>
        <v>0.10658140480518341</v>
      </c>
      <c r="I29" s="50">
        <f>_xlfn.XLOOKUP($C29,PO!$B$3:$B$295,PO!CH$3:CH$295)</f>
        <v>1.6085790395736694</v>
      </c>
      <c r="J29" s="22">
        <f>VLOOKUP($C29,PO!$B$2:$CJ$295,87,FALSE)</f>
        <v>1997</v>
      </c>
      <c r="K29" s="72">
        <f>1-VLOOKUP(C29,PO!$B$3:$II$295,242,FALSE)/SUM($D$5:$J$5)</f>
        <v>0.65665561356699698</v>
      </c>
      <c r="L29" s="22">
        <f>VLOOKUP($C29,PO!$B$2:$CJ$295,48,FALSE)</f>
        <v>10421.185742971888</v>
      </c>
      <c r="M29" s="40"/>
      <c r="N29" s="22"/>
      <c r="O29" s="22"/>
      <c r="P29" s="22">
        <f>VLOOKUP($C29,PO!$B$2:$CJ$295,65,FALSE)</f>
        <v>286.57144165039063</v>
      </c>
      <c r="Q29" s="22">
        <f>VLOOKUP($C29,PO!$B$2:$CJ$295,26,FALSE)</f>
        <v>701</v>
      </c>
      <c r="R29" s="23"/>
    </row>
    <row r="30" spans="1:20" hidden="1" x14ac:dyDescent="0.2">
      <c r="A30" s="17">
        <v>20</v>
      </c>
      <c r="B30" s="27" t="str">
        <f t="shared" si="2"/>
        <v>****</v>
      </c>
      <c r="C30" t="str">
        <f>VLOOKUP(A30,PO!$IJ$3:$IL$295,3,FALSE)</f>
        <v>Liperi</v>
      </c>
      <c r="D30" s="32">
        <f>VLOOKUP($C30,PO!$B$2:$CJ$295,9,FALSE)</f>
        <v>43.299999237060547</v>
      </c>
      <c r="E30" s="32">
        <f>VLOOKUP($C30,PO!$B$2:$CJ$295,16,FALSE)</f>
        <v>57.5</v>
      </c>
      <c r="F30" s="35">
        <f>VLOOKUP($C30,PO!$B$2:$CJ$295,66,FALSE)</f>
        <v>-0.20573526620864868</v>
      </c>
      <c r="G30" s="31">
        <f>VLOOKUP($C30,PO!$B$2:$CJ$295,67,FALSE)</f>
        <v>21416.72265625</v>
      </c>
      <c r="H30" s="35">
        <f>VLOOKUP($C30,PO!$B$2:$CJ$295,71,FALSE)</f>
        <v>0.12413108348846436</v>
      </c>
      <c r="I30" s="50">
        <f>_xlfn.XLOOKUP($C30,PO!$B$3:$B$295,PO!CH$3:CH$295)</f>
        <v>1.708706259727478</v>
      </c>
      <c r="J30" s="22">
        <f>VLOOKUP($C30,PO!$B$2:$CJ$295,87,FALSE)</f>
        <v>1324</v>
      </c>
      <c r="K30" s="72">
        <f>1-VLOOKUP(C30,PO!$B$3:$II$295,242,FALSE)/SUM($D$5:$J$5)</f>
        <v>0.64936767899460235</v>
      </c>
      <c r="L30" s="22">
        <f>VLOOKUP($C30,PO!$B$2:$CJ$295,48,FALSE)</f>
        <v>9269.2745917204702</v>
      </c>
      <c r="M30" s="40"/>
      <c r="N30" s="22"/>
      <c r="O30" s="22"/>
      <c r="P30" s="22">
        <f>VLOOKUP($C30,PO!$B$2:$CJ$295,65,FALSE)</f>
        <v>234.66667175292969</v>
      </c>
      <c r="Q30" s="22">
        <f>VLOOKUP($C30,PO!$B$2:$CJ$295,26,FALSE)</f>
        <v>488</v>
      </c>
      <c r="R30" s="23"/>
    </row>
    <row r="31" spans="1:20" hidden="1" x14ac:dyDescent="0.2">
      <c r="A31" s="17">
        <v>21</v>
      </c>
      <c r="B31" s="27" t="str">
        <f t="shared" si="2"/>
        <v>****</v>
      </c>
      <c r="C31" t="str">
        <f>VLOOKUP(A31,PO!$IJ$3:$IL$295,3,FALSE)</f>
        <v>Hattula</v>
      </c>
      <c r="D31" s="32">
        <f>VLOOKUP($C31,PO!$B$2:$CJ$295,9,FALSE)</f>
        <v>43.700000762939453</v>
      </c>
      <c r="E31" s="32">
        <f>VLOOKUP($C31,PO!$B$2:$CJ$295,16,FALSE)</f>
        <v>75.7</v>
      </c>
      <c r="F31" s="35">
        <f>VLOOKUP($C31,PO!$B$2:$CJ$295,66,FALSE)</f>
        <v>-0.97193892449140551</v>
      </c>
      <c r="G31" s="31">
        <f>VLOOKUP($C31,PO!$B$2:$CJ$295,67,FALSE)</f>
        <v>24773.673828125</v>
      </c>
      <c r="H31" s="35">
        <f>VLOOKUP($C31,PO!$B$2:$CJ$295,71,FALSE)</f>
        <v>0.40331140160560608</v>
      </c>
      <c r="I31" s="50">
        <f>_xlfn.XLOOKUP($C31,PO!$B$3:$B$295,PO!CH$3:CH$295)</f>
        <v>1.2560386657714844</v>
      </c>
      <c r="J31" s="22">
        <f>VLOOKUP($C31,PO!$B$2:$CJ$295,87,FALSE)</f>
        <v>1120</v>
      </c>
      <c r="K31" s="72">
        <f>1-VLOOKUP(C31,PO!$B$3:$II$295,242,FALSE)/SUM($D$5:$J$5)</f>
        <v>0.6463084225427268</v>
      </c>
      <c r="L31" s="22">
        <f>VLOOKUP($C31,PO!$B$2:$CJ$295,48,FALSE)</f>
        <v>8045.2328159645231</v>
      </c>
      <c r="M31" s="40"/>
      <c r="N31" s="22"/>
      <c r="O31" s="22"/>
      <c r="P31" s="22">
        <f>VLOOKUP($C31,PO!$B$2:$CJ$295,65,FALSE)</f>
        <v>186.83332824707031</v>
      </c>
      <c r="Q31" s="22">
        <f>VLOOKUP($C31,PO!$B$2:$CJ$295,26,FALSE)</f>
        <v>603</v>
      </c>
      <c r="R31" s="23"/>
    </row>
    <row r="32" spans="1:20" hidden="1" x14ac:dyDescent="0.2">
      <c r="A32" s="17">
        <v>22</v>
      </c>
      <c r="B32" s="27" t="str">
        <f t="shared" si="2"/>
        <v>****</v>
      </c>
      <c r="C32" t="str">
        <f>VLOOKUP(A32,PO!$IJ$3:$IL$295,3,FALSE)</f>
        <v>Eurajoki</v>
      </c>
      <c r="D32" s="32">
        <f>VLOOKUP($C32,PO!$B$2:$CJ$295,9,FALSE)</f>
        <v>44.700000762939453</v>
      </c>
      <c r="E32" s="32">
        <f>VLOOKUP($C32,PO!$B$2:$CJ$295,16,FALSE)</f>
        <v>63.900000000000006</v>
      </c>
      <c r="F32" s="35">
        <f>VLOOKUP($C32,PO!$B$2:$CJ$295,66,FALSE)</f>
        <v>-0.33863400518894193</v>
      </c>
      <c r="G32" s="31">
        <f>VLOOKUP($C32,PO!$B$2:$CJ$295,67,FALSE)</f>
        <v>24765.482421875</v>
      </c>
      <c r="H32" s="35">
        <f>VLOOKUP($C32,PO!$B$2:$CJ$295,71,FALSE)</f>
        <v>0.35098916292190552</v>
      </c>
      <c r="I32" s="50">
        <f>_xlfn.XLOOKUP($C32,PO!$B$3:$B$295,PO!CH$3:CH$295)</f>
        <v>0.6185566782951355</v>
      </c>
      <c r="J32" s="22">
        <f>VLOOKUP($C32,PO!$B$2:$CJ$295,87,FALSE)</f>
        <v>1070</v>
      </c>
      <c r="K32" s="72">
        <f>1-VLOOKUP(C32,PO!$B$3:$II$295,242,FALSE)/SUM($D$5:$J$5)</f>
        <v>0.64623004829225039</v>
      </c>
      <c r="L32" s="22">
        <f>VLOOKUP($C32,PO!$B$2:$CJ$295,48,FALSE)</f>
        <v>10099.390529770277</v>
      </c>
      <c r="M32" s="40"/>
      <c r="N32" s="22"/>
      <c r="O32" s="22"/>
      <c r="P32" s="22">
        <f>VLOOKUP($C32,PO!$B$2:$CJ$295,65,FALSE)</f>
        <v>125.22222137451172</v>
      </c>
      <c r="Q32" s="22">
        <f>VLOOKUP($C32,PO!$B$2:$CJ$295,26,FALSE)</f>
        <v>647</v>
      </c>
      <c r="R32" s="23"/>
    </row>
    <row r="33" spans="1:18" hidden="1" x14ac:dyDescent="0.2">
      <c r="A33" s="17">
        <v>23</v>
      </c>
      <c r="B33" s="27" t="str">
        <f t="shared" si="2"/>
        <v>****</v>
      </c>
      <c r="C33" t="str">
        <f>VLOOKUP(A33,PO!$IJ$3:$IL$295,3,FALSE)</f>
        <v>Rauma</v>
      </c>
      <c r="D33" s="32">
        <f>VLOOKUP($C33,PO!$B$2:$CJ$295,9,FALSE)</f>
        <v>45.200000762939453</v>
      </c>
      <c r="E33" s="32">
        <f>VLOOKUP($C33,PO!$B$2:$CJ$295,16,FALSE)</f>
        <v>92.800000000000011</v>
      </c>
      <c r="F33" s="35">
        <f>VLOOKUP($C33,PO!$B$2:$CJ$295,66,FALSE)</f>
        <v>-4.7737318277359012E-2</v>
      </c>
      <c r="G33" s="31">
        <f>VLOOKUP($C33,PO!$B$2:$CJ$295,67,FALSE)</f>
        <v>26505.837890625</v>
      </c>
      <c r="H33" s="35">
        <f>VLOOKUP($C33,PO!$B$2:$CJ$295,71,FALSE)</f>
        <v>0.30863410234451294</v>
      </c>
      <c r="I33" s="50">
        <f>_xlfn.XLOOKUP($C33,PO!$B$3:$B$295,PO!CH$3:CH$295)</f>
        <v>2.689655065536499</v>
      </c>
      <c r="J33" s="22">
        <f>VLOOKUP($C33,PO!$B$2:$CJ$295,87,FALSE)</f>
        <v>3262</v>
      </c>
      <c r="K33" s="72">
        <f>1-VLOOKUP(C33,PO!$B$3:$II$295,242,FALSE)/SUM($D$5:$J$5)</f>
        <v>0.63579580425507531</v>
      </c>
      <c r="L33" s="22">
        <f>VLOOKUP($C33,PO!$B$2:$CJ$295,48,FALSE)</f>
        <v>10874.655531719276</v>
      </c>
      <c r="M33" s="40"/>
      <c r="N33" s="22"/>
      <c r="O33" s="22"/>
      <c r="P33" s="22">
        <f>VLOOKUP($C33,PO!$B$2:$CJ$295,65,FALSE)</f>
        <v>232.5625</v>
      </c>
      <c r="Q33" s="22">
        <f>VLOOKUP($C33,PO!$B$2:$CJ$295,26,FALSE)</f>
        <v>544</v>
      </c>
      <c r="R33" s="23"/>
    </row>
    <row r="34" spans="1:18" hidden="1" x14ac:dyDescent="0.2">
      <c r="A34" s="17">
        <v>24</v>
      </c>
      <c r="B34" s="27" t="str">
        <f t="shared" si="2"/>
        <v>****</v>
      </c>
      <c r="C34" t="str">
        <f>VLOOKUP(A34,PO!$IJ$3:$IL$295,3,FALSE)</f>
        <v>Kuusamo</v>
      </c>
      <c r="D34" s="32">
        <f>VLOOKUP($C34,PO!$B$2:$CJ$295,9,FALSE)</f>
        <v>47.099998474121094</v>
      </c>
      <c r="E34" s="32">
        <f>VLOOKUP($C34,PO!$B$2:$CJ$295,16,FALSE)</f>
        <v>64.7</v>
      </c>
      <c r="F34" s="35">
        <f>VLOOKUP($C34,PO!$B$2:$CJ$295,66,FALSE)</f>
        <v>0.1034426212310791</v>
      </c>
      <c r="G34" s="31">
        <f>VLOOKUP($C34,PO!$B$2:$CJ$295,67,FALSE)</f>
        <v>21211.1171875</v>
      </c>
      <c r="H34" s="35">
        <f>VLOOKUP($C34,PO!$B$2:$CJ$295,71,FALSE)</f>
        <v>0.24448262155056</v>
      </c>
      <c r="I34" s="50">
        <f>_xlfn.XLOOKUP($C34,PO!$B$3:$B$295,PO!CH$3:CH$295)</f>
        <v>1.8467851877212524</v>
      </c>
      <c r="J34" s="22">
        <f>VLOOKUP($C34,PO!$B$2:$CJ$295,87,FALSE)</f>
        <v>1558</v>
      </c>
      <c r="K34" s="72">
        <f>1-VLOOKUP(C34,PO!$B$3:$II$295,242,FALSE)/SUM($D$5:$J$5)</f>
        <v>0.6342091109733442</v>
      </c>
      <c r="L34" s="22">
        <f>VLOOKUP($C34,PO!$B$2:$CJ$295,48,FALSE)</f>
        <v>11042.944785276073</v>
      </c>
      <c r="M34" s="40"/>
      <c r="N34" s="22"/>
      <c r="O34" s="22"/>
      <c r="P34" s="22">
        <f>VLOOKUP($C34,PO!$B$2:$CJ$295,65,FALSE)</f>
        <v>130.15383911132813</v>
      </c>
      <c r="Q34" s="22">
        <f>VLOOKUP($C34,PO!$B$2:$CJ$295,26,FALSE)</f>
        <v>727</v>
      </c>
      <c r="R34" s="23"/>
    </row>
    <row r="35" spans="1:18" hidden="1" x14ac:dyDescent="0.2">
      <c r="A35" s="17">
        <v>25</v>
      </c>
      <c r="B35" s="27" t="str">
        <f t="shared" si="2"/>
        <v>****</v>
      </c>
      <c r="C35" t="str">
        <f>VLOOKUP(A35,PO!$IJ$3:$IL$295,3,FALSE)</f>
        <v>Uusikaupunki</v>
      </c>
      <c r="D35" s="32">
        <f>VLOOKUP($C35,PO!$B$2:$CJ$295,9,FALSE)</f>
        <v>47.200000762939453</v>
      </c>
      <c r="E35" s="32">
        <f>VLOOKUP($C35,PO!$B$2:$CJ$295,16,FALSE)</f>
        <v>76.900000000000006</v>
      </c>
      <c r="F35" s="35">
        <f>VLOOKUP($C35,PO!$B$2:$CJ$295,66,FALSE)</f>
        <v>0.55469394922256465</v>
      </c>
      <c r="G35" s="31">
        <f>VLOOKUP($C35,PO!$B$2:$CJ$295,67,FALSE)</f>
        <v>25084.994140625</v>
      </c>
      <c r="H35" s="35">
        <f>VLOOKUP($C35,PO!$B$2:$CJ$295,71,FALSE)</f>
        <v>0.3801056444644928</v>
      </c>
      <c r="I35" s="50">
        <f>_xlfn.XLOOKUP($C35,PO!$B$3:$B$295,PO!CH$3:CH$295)</f>
        <v>3.391167163848877</v>
      </c>
      <c r="J35" s="22">
        <f>VLOOKUP($C35,PO!$B$2:$CJ$295,87,FALSE)</f>
        <v>1388</v>
      </c>
      <c r="K35" s="72">
        <f>1-VLOOKUP(C35,PO!$B$3:$II$295,242,FALSE)/SUM($D$5:$J$5)</f>
        <v>0.63414048334222572</v>
      </c>
      <c r="L35" s="22">
        <f>VLOOKUP($C35,PO!$B$2:$CJ$295,48,FALSE)</f>
        <v>9189.3267543859656</v>
      </c>
      <c r="M35" s="40"/>
      <c r="N35" s="22"/>
      <c r="O35" s="22"/>
      <c r="P35" s="22">
        <f>VLOOKUP($C35,PO!$B$2:$CJ$295,65,FALSE)</f>
        <v>230</v>
      </c>
      <c r="Q35" s="22">
        <f>VLOOKUP($C35,PO!$B$2:$CJ$295,26,FALSE)</f>
        <v>473</v>
      </c>
      <c r="R35" s="23"/>
    </row>
    <row r="36" spans="1:18" hidden="1" x14ac:dyDescent="0.2">
      <c r="A36" s="17">
        <v>26</v>
      </c>
      <c r="B36" s="27" t="str">
        <f t="shared" si="2"/>
        <v>****</v>
      </c>
      <c r="C36" t="str">
        <f>VLOOKUP(A36,PO!$IJ$3:$IL$295,3,FALSE)</f>
        <v>Oulainen</v>
      </c>
      <c r="D36" s="32">
        <f>VLOOKUP($C36,PO!$B$2:$CJ$295,9,FALSE)</f>
        <v>44.700000762939453</v>
      </c>
      <c r="E36" s="32">
        <f>VLOOKUP($C36,PO!$B$2:$CJ$295,16,FALSE)</f>
        <v>74.5</v>
      </c>
      <c r="F36" s="35">
        <f>VLOOKUP($C36,PO!$B$2:$CJ$295,66,FALSE)</f>
        <v>-1.0861999869346619</v>
      </c>
      <c r="G36" s="31">
        <f>VLOOKUP($C36,PO!$B$2:$CJ$295,67,FALSE)</f>
        <v>20959.615234375</v>
      </c>
      <c r="H36" s="35">
        <f>VLOOKUP($C36,PO!$B$2:$CJ$295,71,FALSE)</f>
        <v>0.15093304216861725</v>
      </c>
      <c r="I36" s="50">
        <f>_xlfn.XLOOKUP($C36,PO!$B$3:$B$295,PO!CH$3:CH$295)</f>
        <v>1.945080041885376</v>
      </c>
      <c r="J36" s="22">
        <f>VLOOKUP($C36,PO!$B$2:$CJ$295,87,FALSE)</f>
        <v>919</v>
      </c>
      <c r="K36" s="72">
        <f>1-VLOOKUP(C36,PO!$B$3:$II$295,242,FALSE)/SUM($D$5:$J$5)</f>
        <v>0.62343216678805335</v>
      </c>
      <c r="L36" s="22">
        <f>VLOOKUP($C36,PO!$B$2:$CJ$295,48,FALSE)</f>
        <v>9455.5494202098289</v>
      </c>
      <c r="M36" s="40"/>
      <c r="N36" s="22"/>
      <c r="O36" s="22"/>
      <c r="P36" s="22">
        <f>VLOOKUP($C36,PO!$B$2:$CJ$295,65,FALSE)</f>
        <v>162.5</v>
      </c>
      <c r="Q36" s="22">
        <f>VLOOKUP($C36,PO!$B$2:$CJ$295,26,FALSE)</f>
        <v>589</v>
      </c>
      <c r="R36" s="23"/>
    </row>
    <row r="37" spans="1:18" hidden="1" x14ac:dyDescent="0.2">
      <c r="A37" s="17">
        <v>27</v>
      </c>
      <c r="B37" s="27" t="str">
        <f t="shared" si="2"/>
        <v>****</v>
      </c>
      <c r="C37" t="str">
        <f>VLOOKUP(A37,PO!$IJ$3:$IL$295,3,FALSE)</f>
        <v>Kauhajoki</v>
      </c>
      <c r="D37" s="32">
        <f>VLOOKUP($C37,PO!$B$2:$CJ$295,9,FALSE)</f>
        <v>46</v>
      </c>
      <c r="E37" s="32">
        <f>VLOOKUP($C37,PO!$B$2:$CJ$295,16,FALSE)</f>
        <v>68.3</v>
      </c>
      <c r="F37" s="35">
        <f>VLOOKUP($C37,PO!$B$2:$CJ$295,66,FALSE)</f>
        <v>0.84615087509155273</v>
      </c>
      <c r="G37" s="31">
        <f>VLOOKUP($C37,PO!$B$2:$CJ$295,67,FALSE)</f>
        <v>20690.21875</v>
      </c>
      <c r="H37" s="35">
        <f>VLOOKUP($C37,PO!$B$2:$CJ$295,71,FALSE)</f>
        <v>0.28064319491386414</v>
      </c>
      <c r="I37" s="50">
        <f>_xlfn.XLOOKUP($C37,PO!$B$3:$B$295,PO!CH$3:CH$295)</f>
        <v>2.9484028816223145</v>
      </c>
      <c r="J37" s="22">
        <f>VLOOKUP($C37,PO!$B$2:$CJ$295,87,FALSE)</f>
        <v>1358</v>
      </c>
      <c r="K37" s="72">
        <f>1-VLOOKUP(C37,PO!$B$3:$II$295,242,FALSE)/SUM($D$5:$J$5)</f>
        <v>0.62293798016849844</v>
      </c>
      <c r="L37" s="22">
        <f>VLOOKUP($C37,PO!$B$2:$CJ$295,48,FALSE)</f>
        <v>10151.572565365668</v>
      </c>
      <c r="M37" s="40"/>
      <c r="N37" s="22"/>
      <c r="O37" s="22"/>
      <c r="P37" s="22">
        <f>VLOOKUP($C37,PO!$B$2:$CJ$295,65,FALSE)</f>
        <v>182</v>
      </c>
      <c r="Q37" s="22">
        <f>VLOOKUP($C37,PO!$B$2:$CJ$295,26,FALSE)</f>
        <v>808</v>
      </c>
      <c r="R37" s="23"/>
    </row>
    <row r="38" spans="1:18" hidden="1" x14ac:dyDescent="0.2">
      <c r="A38" s="17">
        <v>28</v>
      </c>
      <c r="B38" s="27" t="str">
        <f t="shared" si="2"/>
        <v>****</v>
      </c>
      <c r="C38" t="str">
        <f>VLOOKUP(A38,PO!$IJ$3:$IL$295,3,FALSE)</f>
        <v>Imatra</v>
      </c>
      <c r="D38" s="32">
        <f>VLOOKUP($C38,PO!$B$2:$CJ$295,9,FALSE)</f>
        <v>48.599998474121094</v>
      </c>
      <c r="E38" s="32">
        <f>VLOOKUP($C38,PO!$B$2:$CJ$295,16,FALSE)</f>
        <v>97.600000000000009</v>
      </c>
      <c r="F38" s="35">
        <f>VLOOKUP($C38,PO!$B$2:$CJ$295,66,FALSE)</f>
        <v>-0.62967908680439</v>
      </c>
      <c r="G38" s="31">
        <f>VLOOKUP($C38,PO!$B$2:$CJ$295,67,FALSE)</f>
        <v>23918.037109375</v>
      </c>
      <c r="H38" s="35">
        <f>VLOOKUP($C38,PO!$B$2:$CJ$295,71,FALSE)</f>
        <v>0.13958050310611725</v>
      </c>
      <c r="I38" s="50">
        <f>_xlfn.XLOOKUP($C38,PO!$B$3:$B$295,PO!CH$3:CH$295)</f>
        <v>1.9052523374557495</v>
      </c>
      <c r="J38" s="22">
        <f>VLOOKUP($C38,PO!$B$2:$CJ$295,87,FALSE)</f>
        <v>2137</v>
      </c>
      <c r="K38" s="72">
        <f>1-VLOOKUP(C38,PO!$B$3:$II$295,242,FALSE)/SUM($D$5:$J$5)</f>
        <v>0.62118251406883063</v>
      </c>
      <c r="L38" s="22">
        <f>VLOOKUP($C38,PO!$B$2:$CJ$295,48,FALSE)</f>
        <v>10086.398765725136</v>
      </c>
      <c r="M38" s="40"/>
      <c r="N38" s="22"/>
      <c r="O38" s="22"/>
      <c r="P38" s="22">
        <f>VLOOKUP($C38,PO!$B$2:$CJ$295,65,FALSE)</f>
        <v>707</v>
      </c>
      <c r="Q38" s="22">
        <f>VLOOKUP($C38,PO!$B$2:$CJ$295,26,FALSE)</f>
        <v>685</v>
      </c>
      <c r="R38" s="23"/>
    </row>
    <row r="39" spans="1:18" hidden="1" x14ac:dyDescent="0.2">
      <c r="A39" s="17">
        <v>29</v>
      </c>
      <c r="B39" s="27" t="str">
        <f t="shared" si="2"/>
        <v>****</v>
      </c>
      <c r="C39" t="str">
        <f>VLOOKUP(A39,PO!$IJ$3:$IL$295,3,FALSE)</f>
        <v>Kittilä</v>
      </c>
      <c r="D39" s="32">
        <f>VLOOKUP($C39,PO!$B$2:$CJ$295,9,FALSE)</f>
        <v>44</v>
      </c>
      <c r="E39" s="32">
        <f>VLOOKUP($C39,PO!$B$2:$CJ$295,16,FALSE)</f>
        <v>58.7</v>
      </c>
      <c r="F39" s="35">
        <f>VLOOKUP($C39,PO!$B$2:$CJ$295,66,FALSE)</f>
        <v>0.83514821827411656</v>
      </c>
      <c r="G39" s="31">
        <f>VLOOKUP($C39,PO!$B$2:$CJ$295,67,FALSE)</f>
        <v>24349.884765625</v>
      </c>
      <c r="H39" s="35">
        <f>VLOOKUP($C39,PO!$B$2:$CJ$295,71,FALSE)</f>
        <v>0.26344335079193115</v>
      </c>
      <c r="I39" s="50">
        <f>_xlfn.XLOOKUP($C39,PO!$B$3:$B$295,PO!CH$3:CH$295)</f>
        <v>3.1746032238006592</v>
      </c>
      <c r="J39" s="22">
        <f>VLOOKUP($C39,PO!$B$2:$CJ$295,87,FALSE)</f>
        <v>605</v>
      </c>
      <c r="K39" s="72">
        <f>1-VLOOKUP(C39,PO!$B$3:$II$295,242,FALSE)/SUM($D$5:$J$5)</f>
        <v>0.62004415711711114</v>
      </c>
      <c r="L39" s="22">
        <f>VLOOKUP($C39,PO!$B$2:$CJ$295,48,FALSE)</f>
        <v>13484.723369116433</v>
      </c>
      <c r="M39" s="40"/>
      <c r="N39" s="22"/>
      <c r="O39" s="22"/>
      <c r="P39" s="22">
        <f>VLOOKUP($C39,PO!$B$2:$CJ$295,65,FALSE)</f>
        <v>105.66666412353516</v>
      </c>
      <c r="Q39" s="22">
        <f>VLOOKUP($C39,PO!$B$2:$CJ$295,26,FALSE)</f>
        <v>831</v>
      </c>
      <c r="R39" s="23"/>
    </row>
    <row r="40" spans="1:18" hidden="1" x14ac:dyDescent="0.2">
      <c r="A40" s="17">
        <v>30</v>
      </c>
      <c r="B40" s="27" t="str">
        <f t="shared" si="2"/>
        <v>****</v>
      </c>
      <c r="C40" t="str">
        <f>VLOOKUP(A40,PO!$IJ$3:$IL$295,3,FALSE)</f>
        <v>Petäjävesi</v>
      </c>
      <c r="D40" s="32">
        <f>VLOOKUP($C40,PO!$B$2:$CJ$295,9,FALSE)</f>
        <v>43.900001525878906</v>
      </c>
      <c r="E40" s="32">
        <f>VLOOKUP($C40,PO!$B$2:$CJ$295,16,FALSE)</f>
        <v>61.7</v>
      </c>
      <c r="F40" s="35">
        <f>VLOOKUP($C40,PO!$B$2:$CJ$295,66,FALSE)</f>
        <v>4.9553334712982176E-3</v>
      </c>
      <c r="G40" s="31">
        <f>VLOOKUP($C40,PO!$B$2:$CJ$295,67,FALSE)</f>
        <v>20914.8984375</v>
      </c>
      <c r="H40" s="35">
        <f>VLOOKUP($C40,PO!$B$2:$CJ$295,71,FALSE)</f>
        <v>0.1301744282245636</v>
      </c>
      <c r="I40" s="50">
        <f>_xlfn.XLOOKUP($C40,PO!$B$3:$B$295,PO!CH$3:CH$295)</f>
        <v>1.2738853693008423</v>
      </c>
      <c r="J40" s="22">
        <f>VLOOKUP($C40,PO!$B$2:$CJ$295,87,FALSE)</f>
        <v>514</v>
      </c>
      <c r="K40" s="72">
        <f>1-VLOOKUP(C40,PO!$B$3:$II$295,242,FALSE)/SUM($D$5:$J$5)</f>
        <v>0.61834124754671616</v>
      </c>
      <c r="L40" s="22">
        <f>VLOOKUP($C40,PO!$B$2:$CJ$295,48,FALSE)</f>
        <v>9113.4820562560617</v>
      </c>
      <c r="M40" s="40"/>
      <c r="N40" s="22"/>
      <c r="O40" s="22"/>
      <c r="P40" s="22">
        <f>VLOOKUP($C40,PO!$B$2:$CJ$295,65,FALSE)</f>
        <v>171.33332824707031</v>
      </c>
      <c r="Q40" s="22">
        <f>VLOOKUP($C40,PO!$B$2:$CJ$295,26,FALSE)</f>
        <v>628</v>
      </c>
      <c r="R40" s="23"/>
    </row>
    <row r="41" spans="1:18" hidden="1" x14ac:dyDescent="0.2">
      <c r="A41" s="17">
        <v>31</v>
      </c>
      <c r="B41" s="27" t="str">
        <f t="shared" si="2"/>
        <v>****</v>
      </c>
      <c r="C41" t="str">
        <f>VLOOKUP(A41,PO!$IJ$3:$IL$295,3,FALSE)</f>
        <v>Ii</v>
      </c>
      <c r="D41" s="32">
        <f>VLOOKUP($C41,PO!$B$2:$CJ$295,9,FALSE)</f>
        <v>40.799999237060547</v>
      </c>
      <c r="E41" s="32">
        <f>VLOOKUP($C41,PO!$B$2:$CJ$295,16,FALSE)</f>
        <v>77.800000000000011</v>
      </c>
      <c r="F41" s="35">
        <f>VLOOKUP($C41,PO!$B$2:$CJ$295,66,FALSE)</f>
        <v>0.71484463512897489</v>
      </c>
      <c r="G41" s="31">
        <f>VLOOKUP($C41,PO!$B$2:$CJ$295,67,FALSE)</f>
        <v>20520.875</v>
      </c>
      <c r="H41" s="35">
        <f>VLOOKUP($C41,PO!$B$2:$CJ$295,71,FALSE)</f>
        <v>0.14221860468387604</v>
      </c>
      <c r="I41" s="50">
        <f>_xlfn.XLOOKUP($C41,PO!$B$3:$B$295,PO!CH$3:CH$295)</f>
        <v>2.14974045753479</v>
      </c>
      <c r="J41" s="22">
        <f>VLOOKUP($C41,PO!$B$2:$CJ$295,87,FALSE)</f>
        <v>1456</v>
      </c>
      <c r="K41" s="72">
        <f>1-VLOOKUP(C41,PO!$B$3:$II$295,242,FALSE)/SUM($D$5:$J$5)</f>
        <v>0.61603789959104316</v>
      </c>
      <c r="L41" s="22">
        <f>VLOOKUP($C41,PO!$B$2:$CJ$295,48,FALSE)</f>
        <v>8471.232876712329</v>
      </c>
      <c r="M41" s="40"/>
      <c r="N41" s="22"/>
      <c r="O41" s="22"/>
      <c r="P41" s="22">
        <f>VLOOKUP($C41,PO!$B$2:$CJ$295,65,FALSE)</f>
        <v>169.77777099609375</v>
      </c>
      <c r="Q41" s="22">
        <f>VLOOKUP($C41,PO!$B$2:$CJ$295,26,FALSE)</f>
        <v>570</v>
      </c>
      <c r="R41" s="23"/>
    </row>
    <row r="42" spans="1:18" hidden="1" x14ac:dyDescent="0.2">
      <c r="A42" s="17">
        <v>32</v>
      </c>
      <c r="B42" s="27" t="str">
        <f t="shared" si="2"/>
        <v>****</v>
      </c>
      <c r="C42" t="str">
        <f>VLOOKUP(A42,PO!$IJ$3:$IL$295,3,FALSE)</f>
        <v>Hamina</v>
      </c>
      <c r="D42" s="32">
        <f>VLOOKUP($C42,PO!$B$2:$CJ$295,9,FALSE)</f>
        <v>48.200000762939453</v>
      </c>
      <c r="E42" s="32">
        <f>VLOOKUP($C42,PO!$B$2:$CJ$295,16,FALSE)</f>
        <v>87.7</v>
      </c>
      <c r="F42" s="35">
        <f>VLOOKUP($C42,PO!$B$2:$CJ$295,66,FALSE)</f>
        <v>-1.4248618572950362</v>
      </c>
      <c r="G42" s="31">
        <f>VLOOKUP($C42,PO!$B$2:$CJ$295,67,FALSE)</f>
        <v>24187.7109375</v>
      </c>
      <c r="H42" s="35">
        <f>VLOOKUP($C42,PO!$B$2:$CJ$295,71,FALSE)</f>
        <v>0.32320621609687805</v>
      </c>
      <c r="I42" s="50">
        <f>_xlfn.XLOOKUP($C42,PO!$B$3:$B$295,PO!CH$3:CH$295)</f>
        <v>3.0491600036621094</v>
      </c>
      <c r="J42" s="22">
        <f>VLOOKUP($C42,PO!$B$2:$CJ$295,87,FALSE)</f>
        <v>1817</v>
      </c>
      <c r="K42" s="72">
        <f>1-VLOOKUP(C42,PO!$B$3:$II$295,242,FALSE)/SUM($D$5:$J$5)</f>
        <v>0.60596480602374858</v>
      </c>
      <c r="L42" s="22">
        <f>VLOOKUP($C42,PO!$B$2:$CJ$295,48,FALSE)</f>
        <v>10537.610619469027</v>
      </c>
      <c r="M42" s="40"/>
      <c r="N42" s="22"/>
      <c r="O42" s="22"/>
      <c r="P42" s="22">
        <f>VLOOKUP($C42,PO!$B$2:$CJ$295,65,FALSE)</f>
        <v>165.36363220214844</v>
      </c>
      <c r="Q42" s="22">
        <f>VLOOKUP($C42,PO!$B$2:$CJ$295,26,FALSE)</f>
        <v>561</v>
      </c>
      <c r="R42" s="23"/>
    </row>
    <row r="43" spans="1:18" hidden="1" x14ac:dyDescent="0.2">
      <c r="A43" s="17">
        <v>33</v>
      </c>
      <c r="B43" s="27" t="str">
        <f t="shared" si="2"/>
        <v>****</v>
      </c>
      <c r="C43" t="str">
        <f>VLOOKUP(A43,PO!$IJ$3:$IL$295,3,FALSE)</f>
        <v>Hämeenkyrö</v>
      </c>
      <c r="D43" s="32">
        <f>VLOOKUP($C43,PO!$B$2:$CJ$295,9,FALSE)</f>
        <v>44.400001525878906</v>
      </c>
      <c r="E43" s="32">
        <f>VLOOKUP($C43,PO!$B$2:$CJ$295,16,FALSE)</f>
        <v>61.300000000000004</v>
      </c>
      <c r="F43" s="35">
        <f>VLOOKUP($C43,PO!$B$2:$CJ$295,66,FALSE)</f>
        <v>-1.5861522555351257</v>
      </c>
      <c r="G43" s="31">
        <f>VLOOKUP($C43,PO!$B$2:$CJ$295,67,FALSE)</f>
        <v>22429.869140625</v>
      </c>
      <c r="H43" s="35">
        <f>VLOOKUP($C43,PO!$B$2:$CJ$295,71,FALSE)</f>
        <v>0.1345636248588562</v>
      </c>
      <c r="I43" s="50">
        <f>_xlfn.XLOOKUP($C43,PO!$B$3:$B$295,PO!CH$3:CH$295)</f>
        <v>0.39138942956924438</v>
      </c>
      <c r="J43" s="22">
        <f>VLOOKUP($C43,PO!$B$2:$CJ$295,87,FALSE)</f>
        <v>1156</v>
      </c>
      <c r="K43" s="72">
        <f>1-VLOOKUP(C43,PO!$B$3:$II$295,242,FALSE)/SUM($D$5:$J$5)</f>
        <v>0.605949513889532</v>
      </c>
      <c r="L43" s="22">
        <f>VLOOKUP($C43,PO!$B$2:$CJ$295,48,FALSE)</f>
        <v>9603.5010940919037</v>
      </c>
      <c r="M43" s="40"/>
      <c r="N43" s="22"/>
      <c r="O43" s="22"/>
      <c r="P43" s="22">
        <f>VLOOKUP($C43,PO!$B$2:$CJ$295,65,FALSE)</f>
        <v>256.39999389648438</v>
      </c>
      <c r="Q43" s="22">
        <f>VLOOKUP($C43,PO!$B$2:$CJ$295,26,FALSE)</f>
        <v>447</v>
      </c>
      <c r="R43" s="23"/>
    </row>
    <row r="44" spans="1:18" hidden="1" x14ac:dyDescent="0.2">
      <c r="A44" s="17">
        <v>34</v>
      </c>
      <c r="B44" s="27" t="str">
        <f t="shared" si="2"/>
        <v>****</v>
      </c>
      <c r="C44" t="str">
        <f>VLOOKUP(A44,PO!$IJ$3:$IL$295,3,FALSE)</f>
        <v>Karkkila</v>
      </c>
      <c r="D44" s="32">
        <f>VLOOKUP($C44,PO!$B$2:$CJ$295,9,FALSE)</f>
        <v>46</v>
      </c>
      <c r="E44" s="32">
        <f>VLOOKUP($C44,PO!$B$2:$CJ$295,16,FALSE)</f>
        <v>85.600000000000009</v>
      </c>
      <c r="F44" s="35">
        <f>VLOOKUP($C44,PO!$B$2:$CJ$295,66,FALSE)</f>
        <v>-1.100321352481842</v>
      </c>
      <c r="G44" s="31">
        <f>VLOOKUP($C44,PO!$B$2:$CJ$295,67,FALSE)</f>
        <v>22877.1328125</v>
      </c>
      <c r="H44" s="35">
        <f>VLOOKUP($C44,PO!$B$2:$CJ$295,71,FALSE)</f>
        <v>0.79182922840118408</v>
      </c>
      <c r="I44" s="50">
        <f>_xlfn.XLOOKUP($C44,PO!$B$3:$B$295,PO!CH$3:CH$295)</f>
        <v>0.80275231599807739</v>
      </c>
      <c r="J44" s="22">
        <f>VLOOKUP($C44,PO!$B$2:$CJ$295,87,FALSE)</f>
        <v>973</v>
      </c>
      <c r="K44" s="72">
        <f>1-VLOOKUP(C44,PO!$B$3:$II$295,242,FALSE)/SUM($D$5:$J$5)</f>
        <v>0.60377244232537874</v>
      </c>
      <c r="L44" s="22">
        <f>VLOOKUP($C44,PO!$B$2:$CJ$295,48,FALSE)</f>
        <v>10554.229372080956</v>
      </c>
      <c r="M44" s="40"/>
      <c r="N44" s="22"/>
      <c r="O44" s="22"/>
      <c r="P44" s="22">
        <f>VLOOKUP($C44,PO!$B$2:$CJ$295,65,FALSE)</f>
        <v>242.5</v>
      </c>
      <c r="Q44" s="22">
        <f>VLOOKUP($C44,PO!$B$2:$CJ$295,26,FALSE)</f>
        <v>573</v>
      </c>
      <c r="R44" s="23"/>
    </row>
    <row r="45" spans="1:18" hidden="1" x14ac:dyDescent="0.2">
      <c r="A45" s="17">
        <v>35</v>
      </c>
      <c r="B45" s="27" t="str">
        <f t="shared" si="2"/>
        <v>****</v>
      </c>
      <c r="C45" t="str">
        <f>VLOOKUP(A45,PO!$IJ$3:$IL$295,3,FALSE)</f>
        <v>Pöytyä</v>
      </c>
      <c r="D45" s="32">
        <f>VLOOKUP($C45,PO!$B$2:$CJ$295,9,FALSE)</f>
        <v>44.400001525878906</v>
      </c>
      <c r="E45" s="32">
        <f>VLOOKUP($C45,PO!$B$2:$CJ$295,16,FALSE)</f>
        <v>51.7</v>
      </c>
      <c r="F45" s="35">
        <f>VLOOKUP($C45,PO!$B$2:$CJ$295,66,FALSE)</f>
        <v>0.34827834367752075</v>
      </c>
      <c r="G45" s="31">
        <f>VLOOKUP($C45,PO!$B$2:$CJ$295,67,FALSE)</f>
        <v>21478.748046875</v>
      </c>
      <c r="H45" s="35">
        <f>VLOOKUP($C45,PO!$B$2:$CJ$295,71,FALSE)</f>
        <v>0.61623972654342651</v>
      </c>
      <c r="I45" s="50">
        <f>_xlfn.XLOOKUP($C45,PO!$B$3:$B$295,PO!CH$3:CH$295)</f>
        <v>1.1325027942657471</v>
      </c>
      <c r="J45" s="22">
        <f>VLOOKUP($C45,PO!$B$2:$CJ$295,87,FALSE)</f>
        <v>996</v>
      </c>
      <c r="K45" s="72">
        <f>1-VLOOKUP(C45,PO!$B$3:$II$295,242,FALSE)/SUM($D$5:$J$5)</f>
        <v>0.60142011953996399</v>
      </c>
      <c r="L45" s="22">
        <f>VLOOKUP($C45,PO!$B$2:$CJ$295,48,FALSE)</f>
        <v>9758.8794397198599</v>
      </c>
      <c r="M45" s="40"/>
      <c r="N45" s="22"/>
      <c r="O45" s="22"/>
      <c r="P45" s="22">
        <f>VLOOKUP($C45,PO!$B$2:$CJ$295,65,FALSE)</f>
        <v>330.66665649414063</v>
      </c>
      <c r="Q45" s="22">
        <f>VLOOKUP($C45,PO!$B$2:$CJ$295,26,FALSE)</f>
        <v>465</v>
      </c>
      <c r="R45" s="23"/>
    </row>
    <row r="46" spans="1:18" hidden="1" x14ac:dyDescent="0.2">
      <c r="A46" s="17">
        <v>36</v>
      </c>
      <c r="B46" s="27" t="str">
        <f t="shared" si="2"/>
        <v>****</v>
      </c>
      <c r="C46" t="str">
        <f>VLOOKUP(A46,PO!$IJ$3:$IL$295,3,FALSE)</f>
        <v>Orivesi</v>
      </c>
      <c r="D46" s="32">
        <f>VLOOKUP($C46,PO!$B$2:$CJ$295,9,FALSE)</f>
        <v>47.599998474121094</v>
      </c>
      <c r="E46" s="32">
        <f>VLOOKUP($C46,PO!$B$2:$CJ$295,16,FALSE)</f>
        <v>72.7</v>
      </c>
      <c r="F46" s="35">
        <f>VLOOKUP($C46,PO!$B$2:$CJ$295,66,FALSE)</f>
        <v>-0.32050629854202273</v>
      </c>
      <c r="G46" s="31">
        <f>VLOOKUP($C46,PO!$B$2:$CJ$295,67,FALSE)</f>
        <v>21972.732421875</v>
      </c>
      <c r="H46" s="35">
        <f>VLOOKUP($C46,PO!$B$2:$CJ$295,71,FALSE)</f>
        <v>0.163791224360466</v>
      </c>
      <c r="I46" s="50">
        <f>_xlfn.XLOOKUP($C46,PO!$B$3:$B$295,PO!CH$3:CH$295)</f>
        <v>1.7543859481811523</v>
      </c>
      <c r="J46" s="22">
        <f>VLOOKUP($C46,PO!$B$2:$CJ$295,87,FALSE)</f>
        <v>908</v>
      </c>
      <c r="K46" s="72">
        <f>1-VLOOKUP(C46,PO!$B$3:$II$295,242,FALSE)/SUM($D$5:$J$5)</f>
        <v>0.58235026236072374</v>
      </c>
      <c r="L46" s="22">
        <f>VLOOKUP($C46,PO!$B$2:$CJ$295,48,FALSE)</f>
        <v>8743.7020810514787</v>
      </c>
      <c r="M46" s="40"/>
      <c r="N46" s="22"/>
      <c r="O46" s="22"/>
      <c r="P46" s="22">
        <f>VLOOKUP($C46,PO!$B$2:$CJ$295,65,FALSE)</f>
        <v>172</v>
      </c>
      <c r="Q46" s="22">
        <f>VLOOKUP($C46,PO!$B$2:$CJ$295,26,FALSE)</f>
        <v>406</v>
      </c>
      <c r="R46" s="23"/>
    </row>
    <row r="47" spans="1:18" hidden="1" x14ac:dyDescent="0.2">
      <c r="A47" s="17">
        <v>37</v>
      </c>
      <c r="B47" s="27" t="str">
        <f t="shared" si="2"/>
        <v>****</v>
      </c>
      <c r="C47" t="str">
        <f>VLOOKUP(A47,PO!$IJ$3:$IL$295,3,FALSE)</f>
        <v>Sotkamo</v>
      </c>
      <c r="D47" s="32">
        <f>VLOOKUP($C47,PO!$B$2:$CJ$295,9,FALSE)</f>
        <v>46.200000762939453</v>
      </c>
      <c r="E47" s="32">
        <f>VLOOKUP($C47,PO!$B$2:$CJ$295,16,FALSE)</f>
        <v>60.6</v>
      </c>
      <c r="F47" s="35">
        <f>VLOOKUP($C47,PO!$B$2:$CJ$295,66,FALSE)</f>
        <v>-0.93903762102127075</v>
      </c>
      <c r="G47" s="31">
        <f>VLOOKUP($C47,PO!$B$2:$CJ$295,67,FALSE)</f>
        <v>22948.982421875</v>
      </c>
      <c r="H47" s="35">
        <f>VLOOKUP($C47,PO!$B$2:$CJ$295,71,FALSE)</f>
        <v>0.15479876101016998</v>
      </c>
      <c r="I47" s="50">
        <f>_xlfn.XLOOKUP($C47,PO!$B$3:$B$295,PO!CH$3:CH$295)</f>
        <v>2.0169851779937744</v>
      </c>
      <c r="J47" s="22">
        <f>VLOOKUP($C47,PO!$B$2:$CJ$295,87,FALSE)</f>
        <v>1000</v>
      </c>
      <c r="K47" s="72">
        <f>1-VLOOKUP(C47,PO!$B$3:$II$295,242,FALSE)/SUM($D$5:$J$5)</f>
        <v>0.58007657856243622</v>
      </c>
      <c r="L47" s="22">
        <f>VLOOKUP($C47,PO!$B$2:$CJ$295,48,FALSE)</f>
        <v>9929.8765432098771</v>
      </c>
      <c r="M47" s="40"/>
      <c r="N47" s="22"/>
      <c r="O47" s="22"/>
      <c r="P47" s="22">
        <f>VLOOKUP($C47,PO!$B$2:$CJ$295,65,FALSE)</f>
        <v>144</v>
      </c>
      <c r="Q47" s="22">
        <f>VLOOKUP($C47,PO!$B$2:$CJ$295,26,FALSE)</f>
        <v>478</v>
      </c>
      <c r="R47" s="23"/>
    </row>
    <row r="48" spans="1:18" hidden="1" x14ac:dyDescent="0.2">
      <c r="A48" s="17">
        <v>38</v>
      </c>
      <c r="B48" s="27" t="str">
        <f t="shared" si="2"/>
        <v>****</v>
      </c>
      <c r="C48" t="str">
        <f>VLOOKUP(A48,PO!$IJ$3:$IL$295,3,FALSE)</f>
        <v>Savonlinna</v>
      </c>
      <c r="D48" s="32">
        <f>VLOOKUP($C48,PO!$B$2:$CJ$295,9,FALSE)</f>
        <v>49.400001525878906</v>
      </c>
      <c r="E48" s="32">
        <f>VLOOKUP($C48,PO!$B$2:$CJ$295,16,FALSE)</f>
        <v>77.300000000000011</v>
      </c>
      <c r="F48" s="35">
        <f>VLOOKUP($C48,PO!$B$2:$CJ$295,66,FALSE)</f>
        <v>0.52743538022041325</v>
      </c>
      <c r="G48" s="31">
        <f>VLOOKUP($C48,PO!$B$2:$CJ$295,67,FALSE)</f>
        <v>22193.228515625</v>
      </c>
      <c r="H48" s="35">
        <f>VLOOKUP($C48,PO!$B$2:$CJ$295,71,FALSE)</f>
        <v>0.12434039264917374</v>
      </c>
      <c r="I48" s="50">
        <f>_xlfn.XLOOKUP($C48,PO!$B$3:$B$295,PO!CH$3:CH$295)</f>
        <v>2.1115536689758301</v>
      </c>
      <c r="J48" s="22">
        <f>VLOOKUP($C48,PO!$B$2:$CJ$295,87,FALSE)</f>
        <v>2734</v>
      </c>
      <c r="K48" s="72">
        <f>1-VLOOKUP(C48,PO!$B$3:$II$295,242,FALSE)/SUM($D$5:$J$5)</f>
        <v>0.57132959521575366</v>
      </c>
      <c r="L48" s="22">
        <f>VLOOKUP($C48,PO!$B$2:$CJ$295,48,FALSE)</f>
        <v>9388.0569421334803</v>
      </c>
      <c r="M48" s="40"/>
      <c r="N48" s="22"/>
      <c r="O48" s="22"/>
      <c r="P48" s="22">
        <f>VLOOKUP($C48,PO!$B$2:$CJ$295,65,FALSE)</f>
        <v>195.07142639160156</v>
      </c>
      <c r="Q48" s="22">
        <f>VLOOKUP($C48,PO!$B$2:$CJ$295,26,FALSE)</f>
        <v>553</v>
      </c>
      <c r="R48" s="23"/>
    </row>
    <row r="49" spans="1:18" hidden="1" x14ac:dyDescent="0.2">
      <c r="A49" s="17">
        <v>39</v>
      </c>
      <c r="B49" s="27" t="str">
        <f t="shared" si="2"/>
        <v>****</v>
      </c>
      <c r="C49" t="str">
        <f>VLOOKUP(A49,PO!$IJ$3:$IL$295,3,FALSE)</f>
        <v>Kauhava</v>
      </c>
      <c r="D49" s="32">
        <f>VLOOKUP($C49,PO!$B$2:$CJ$295,9,FALSE)</f>
        <v>46.799999237060547</v>
      </c>
      <c r="E49" s="32">
        <f>VLOOKUP($C49,PO!$B$2:$CJ$295,16,FALSE)</f>
        <v>66.5</v>
      </c>
      <c r="F49" s="35">
        <f>VLOOKUP($C49,PO!$B$2:$CJ$295,66,FALSE)</f>
        <v>-0.52560859471559529</v>
      </c>
      <c r="G49" s="31">
        <f>VLOOKUP($C49,PO!$B$2:$CJ$295,67,FALSE)</f>
        <v>21204.248046875</v>
      </c>
      <c r="H49" s="35">
        <f>VLOOKUP($C49,PO!$B$2:$CJ$295,71,FALSE)</f>
        <v>0.65496629476547241</v>
      </c>
      <c r="I49" s="50">
        <f>_xlfn.XLOOKUP($C49,PO!$B$3:$B$295,PO!CH$3:CH$295)</f>
        <v>2.3002421855926514</v>
      </c>
      <c r="J49" s="22">
        <f>VLOOKUP($C49,PO!$B$2:$CJ$295,87,FALSE)</f>
        <v>1762</v>
      </c>
      <c r="K49" s="72">
        <f>1-VLOOKUP(C49,PO!$B$3:$II$295,242,FALSE)/SUM($D$5:$J$5)</f>
        <v>0.56265744459339184</v>
      </c>
      <c r="L49" s="22">
        <f>VLOOKUP($C49,PO!$B$2:$CJ$295,48,FALSE)</f>
        <v>9434.7193951730151</v>
      </c>
      <c r="M49" s="40"/>
      <c r="N49" s="22"/>
      <c r="O49" s="22"/>
      <c r="P49" s="22">
        <f>VLOOKUP($C49,PO!$B$2:$CJ$295,65,FALSE)</f>
        <v>173.63636779785156</v>
      </c>
      <c r="Q49" s="22">
        <f>VLOOKUP($C49,PO!$B$2:$CJ$295,26,FALSE)</f>
        <v>672</v>
      </c>
      <c r="R49" s="23"/>
    </row>
    <row r="50" spans="1:18" hidden="1" x14ac:dyDescent="0.2">
      <c r="A50" s="17">
        <v>40</v>
      </c>
      <c r="B50" s="27" t="str">
        <f t="shared" si="2"/>
        <v>****</v>
      </c>
      <c r="C50" t="str">
        <f>VLOOKUP(A50,PO!$IJ$3:$IL$295,3,FALSE)</f>
        <v>Kangasala</v>
      </c>
      <c r="D50" s="32">
        <f>VLOOKUP($C50,PO!$B$2:$CJ$295,9,FALSE)</f>
        <v>41.900001525878906</v>
      </c>
      <c r="E50" s="32">
        <f>VLOOKUP($C50,PO!$B$2:$CJ$295,16,FALSE)</f>
        <v>85.9</v>
      </c>
      <c r="F50" s="35">
        <f>VLOOKUP($C50,PO!$B$2:$CJ$295,66,FALSE)</f>
        <v>1.0678650081157683</v>
      </c>
      <c r="G50" s="31">
        <f>VLOOKUP($C50,PO!$B$2:$CJ$295,67,FALSE)</f>
        <v>24863.537109375</v>
      </c>
      <c r="H50" s="35">
        <f>VLOOKUP($C50,PO!$B$2:$CJ$295,71,FALSE)</f>
        <v>0.24162168800830841</v>
      </c>
      <c r="I50" s="50">
        <f>_xlfn.XLOOKUP($C50,PO!$B$3:$B$295,PO!CH$3:CH$295)</f>
        <v>1.1141303777694702</v>
      </c>
      <c r="J50" s="22">
        <f>VLOOKUP($C50,PO!$B$2:$CJ$295,87,FALSE)</f>
        <v>3862</v>
      </c>
      <c r="K50" s="72">
        <f>1-VLOOKUP(C50,PO!$B$3:$II$295,242,FALSE)/SUM($D$5:$J$5)</f>
        <v>0.55938669654360695</v>
      </c>
      <c r="L50" s="22">
        <f>VLOOKUP($C50,PO!$B$2:$CJ$295,48,FALSE)</f>
        <v>8776.3401501423759</v>
      </c>
      <c r="M50" s="40"/>
      <c r="N50" s="22"/>
      <c r="O50" s="22"/>
      <c r="P50" s="22">
        <f>VLOOKUP($C50,PO!$B$2:$CJ$295,65,FALSE)</f>
        <v>279.07144165039063</v>
      </c>
      <c r="Q50" s="22">
        <f>VLOOKUP($C50,PO!$B$2:$CJ$295,26,FALSE)</f>
        <v>511</v>
      </c>
      <c r="R50" s="23"/>
    </row>
    <row r="51" spans="1:18" hidden="1" x14ac:dyDescent="0.2">
      <c r="A51" s="17">
        <v>41</v>
      </c>
      <c r="B51" s="27" t="str">
        <f t="shared" si="2"/>
        <v>****</v>
      </c>
      <c r="C51" t="str">
        <f>VLOOKUP(A51,PO!$IJ$3:$IL$295,3,FALSE)</f>
        <v>Raisio</v>
      </c>
      <c r="D51" s="32">
        <f>VLOOKUP($C51,PO!$B$2:$CJ$295,9,FALSE)</f>
        <v>44.200000762939453</v>
      </c>
      <c r="E51" s="32">
        <f>VLOOKUP($C51,PO!$B$2:$CJ$295,16,FALSE)</f>
        <v>99.2</v>
      </c>
      <c r="F51" s="35">
        <f>VLOOKUP($C51,PO!$B$2:$CJ$295,66,FALSE)</f>
        <v>-0.84548664018511777</v>
      </c>
      <c r="G51" s="31">
        <f>VLOOKUP($C51,PO!$B$2:$CJ$295,67,FALSE)</f>
        <v>25549.232421875</v>
      </c>
      <c r="H51" s="35">
        <f>VLOOKUP($C51,PO!$B$2:$CJ$295,71,FALSE)</f>
        <v>1.3759560585021973</v>
      </c>
      <c r="I51" s="50">
        <f>_xlfn.XLOOKUP($C51,PO!$B$3:$B$295,PO!CH$3:CH$295)</f>
        <v>2.0050125122070313</v>
      </c>
      <c r="J51" s="22">
        <f>VLOOKUP($C51,PO!$B$2:$CJ$295,87,FALSE)</f>
        <v>2240</v>
      </c>
      <c r="K51" s="72">
        <f>1-VLOOKUP(C51,PO!$B$3:$II$295,242,FALSE)/SUM($D$5:$J$5)</f>
        <v>0.55926940366310296</v>
      </c>
      <c r="L51" s="22">
        <f>VLOOKUP($C51,PO!$B$2:$CJ$295,48,FALSE)</f>
        <v>8395.5551111111108</v>
      </c>
      <c r="M51" s="40"/>
      <c r="N51" s="22"/>
      <c r="O51" s="22"/>
      <c r="P51" s="22">
        <f>VLOOKUP($C51,PO!$B$2:$CJ$295,65,FALSE)</f>
        <v>222.30000305175781</v>
      </c>
      <c r="Q51" s="22">
        <f>VLOOKUP($C51,PO!$B$2:$CJ$295,26,FALSE)</f>
        <v>415</v>
      </c>
      <c r="R51" s="23"/>
    </row>
    <row r="52" spans="1:18" hidden="1" x14ac:dyDescent="0.2">
      <c r="A52" s="17">
        <v>42</v>
      </c>
      <c r="B52" s="27" t="str">
        <f t="shared" si="2"/>
        <v>****</v>
      </c>
      <c r="C52" t="str">
        <f>VLOOKUP(A52,PO!$IJ$3:$IL$295,3,FALSE)</f>
        <v>Muurame</v>
      </c>
      <c r="D52" s="32">
        <f>VLOOKUP($C52,PO!$B$2:$CJ$295,9,FALSE)</f>
        <v>40.299999237060547</v>
      </c>
      <c r="E52" s="32">
        <f>VLOOKUP($C52,PO!$B$2:$CJ$295,16,FALSE)</f>
        <v>87.4</v>
      </c>
      <c r="F52" s="35">
        <f>VLOOKUP($C52,PO!$B$2:$CJ$295,66,FALSE)</f>
        <v>1.9193563461303711</v>
      </c>
      <c r="G52" s="31">
        <f>VLOOKUP($C52,PO!$B$2:$CJ$295,67,FALSE)</f>
        <v>25064.837890625</v>
      </c>
      <c r="H52" s="35">
        <f>VLOOKUP($C52,PO!$B$2:$CJ$295,71,FALSE)</f>
        <v>0.11806375533342361</v>
      </c>
      <c r="I52" s="50">
        <f>_xlfn.XLOOKUP($C52,PO!$B$3:$B$295,PO!CH$3:CH$295)</f>
        <v>1.3157894611358643</v>
      </c>
      <c r="J52" s="22">
        <f>VLOOKUP($C52,PO!$B$2:$CJ$295,87,FALSE)</f>
        <v>1452</v>
      </c>
      <c r="K52" s="72">
        <f>1-VLOOKUP(C52,PO!$B$3:$II$295,242,FALSE)/SUM($D$5:$J$5)</f>
        <v>0.55461810635011521</v>
      </c>
      <c r="L52" s="22">
        <f>VLOOKUP($C52,PO!$B$2:$CJ$295,48,FALSE)</f>
        <v>7473.1440301060557</v>
      </c>
      <c r="M52" s="40"/>
      <c r="N52" s="22"/>
      <c r="O52" s="22"/>
      <c r="P52" s="22">
        <f>VLOOKUP($C52,PO!$B$2:$CJ$295,65,FALSE)</f>
        <v>290.20001220703125</v>
      </c>
      <c r="Q52" s="22">
        <f>VLOOKUP($C52,PO!$B$2:$CJ$295,26,FALSE)</f>
        <v>415</v>
      </c>
      <c r="R52" s="23"/>
    </row>
    <row r="53" spans="1:18" hidden="1" x14ac:dyDescent="0.2">
      <c r="A53" s="17">
        <v>43</v>
      </c>
      <c r="B53" s="27" t="str">
        <f t="shared" si="2"/>
        <v>****</v>
      </c>
      <c r="C53" t="str">
        <f>VLOOKUP(A53,PO!$IJ$3:$IL$295,3,FALSE)</f>
        <v>Forssa</v>
      </c>
      <c r="D53" s="32">
        <f>VLOOKUP($C53,PO!$B$2:$CJ$295,9,FALSE)</f>
        <v>48.200000762939453</v>
      </c>
      <c r="E53" s="32">
        <f>VLOOKUP($C53,PO!$B$2:$CJ$295,16,FALSE)</f>
        <v>91.300000000000011</v>
      </c>
      <c r="F53" s="35">
        <f>VLOOKUP($C53,PO!$B$2:$CJ$295,66,FALSE)</f>
        <v>-1.6513309925794601</v>
      </c>
      <c r="G53" s="31">
        <f>VLOOKUP($C53,PO!$B$2:$CJ$295,67,FALSE)</f>
        <v>22177.455078125</v>
      </c>
      <c r="H53" s="35">
        <f>VLOOKUP($C53,PO!$B$2:$CJ$295,71,FALSE)</f>
        <v>0.24850600957870483</v>
      </c>
      <c r="I53" s="50">
        <f>_xlfn.XLOOKUP($C53,PO!$B$3:$B$295,PO!CH$3:CH$295)</f>
        <v>4.123711109161377</v>
      </c>
      <c r="J53" s="22">
        <f>VLOOKUP($C53,PO!$B$2:$CJ$295,87,FALSE)</f>
        <v>1445</v>
      </c>
      <c r="K53" s="72">
        <f>1-VLOOKUP(C53,PO!$B$3:$II$295,242,FALSE)/SUM($D$5:$J$5)</f>
        <v>0.55364707824016857</v>
      </c>
      <c r="L53" s="22">
        <f>VLOOKUP($C53,PO!$B$2:$CJ$295,48,FALSE)</f>
        <v>9710.4973840251132</v>
      </c>
      <c r="M53" s="40"/>
      <c r="N53" s="22"/>
      <c r="O53" s="22"/>
      <c r="P53" s="22">
        <f>VLOOKUP($C53,PO!$B$2:$CJ$295,65,FALSE)</f>
        <v>204.71427917480469</v>
      </c>
      <c r="Q53" s="22">
        <f>VLOOKUP($C53,PO!$B$2:$CJ$295,26,FALSE)</f>
        <v>493</v>
      </c>
      <c r="R53" s="23"/>
    </row>
    <row r="54" spans="1:18" hidden="1" x14ac:dyDescent="0.2">
      <c r="A54" s="17">
        <v>44</v>
      </c>
      <c r="B54" s="27" t="str">
        <f t="shared" si="2"/>
        <v>****</v>
      </c>
      <c r="C54" t="str">
        <f>VLOOKUP(A54,PO!$IJ$3:$IL$295,3,FALSE)</f>
        <v>Kankaanpää</v>
      </c>
      <c r="D54" s="32">
        <f>VLOOKUP($C54,PO!$B$2:$CJ$295,9,FALSE)</f>
        <v>46.599998474121094</v>
      </c>
      <c r="E54" s="32">
        <f>VLOOKUP($C54,PO!$B$2:$CJ$295,16,FALSE)</f>
        <v>69.400000000000006</v>
      </c>
      <c r="F54" s="35">
        <f>VLOOKUP($C54,PO!$B$2:$CJ$295,66,FALSE)</f>
        <v>-1.0011012792587279</v>
      </c>
      <c r="G54" s="31">
        <f>VLOOKUP($C54,PO!$B$2:$CJ$295,67,FALSE)</f>
        <v>21198.486328125</v>
      </c>
      <c r="H54" s="35">
        <f>VLOOKUP($C54,PO!$B$2:$CJ$295,71,FALSE)</f>
        <v>0.1084766760468483</v>
      </c>
      <c r="I54" s="50">
        <f>_xlfn.XLOOKUP($C54,PO!$B$3:$B$295,PO!CH$3:CH$295)</f>
        <v>4.2047533988952637</v>
      </c>
      <c r="J54" s="22">
        <f>VLOOKUP($C54,PO!$B$2:$CJ$295,87,FALSE)</f>
        <v>1234</v>
      </c>
      <c r="K54" s="72">
        <f>1-VLOOKUP(C54,PO!$B$3:$II$295,242,FALSE)/SUM($D$5:$J$5)</f>
        <v>0.55222634112179025</v>
      </c>
      <c r="L54" s="22">
        <f>VLOOKUP($C54,PO!$B$2:$CJ$295,48,FALSE)</f>
        <v>9886.2906923429618</v>
      </c>
      <c r="M54" s="40"/>
      <c r="N54" s="22"/>
      <c r="O54" s="22"/>
      <c r="P54" s="22">
        <f>VLOOKUP($C54,PO!$B$2:$CJ$295,65,FALSE)</f>
        <v>139.22222900390625</v>
      </c>
      <c r="Q54" s="22">
        <f>VLOOKUP($C54,PO!$B$2:$CJ$295,26,FALSE)</f>
        <v>381</v>
      </c>
      <c r="R54" s="23"/>
    </row>
    <row r="55" spans="1:18" hidden="1" x14ac:dyDescent="0.2">
      <c r="A55" s="17">
        <v>45</v>
      </c>
      <c r="B55" s="27" t="str">
        <f t="shared" si="2"/>
        <v>****</v>
      </c>
      <c r="C55" t="str">
        <f>VLOOKUP(A55,PO!$IJ$3:$IL$295,3,FALSE)</f>
        <v>Paimio</v>
      </c>
      <c r="D55" s="32">
        <f>VLOOKUP($C55,PO!$B$2:$CJ$295,9,FALSE)</f>
        <v>42.5</v>
      </c>
      <c r="E55" s="32">
        <f>VLOOKUP($C55,PO!$B$2:$CJ$295,16,FALSE)</f>
        <v>79.800000000000011</v>
      </c>
      <c r="F55" s="35">
        <f>VLOOKUP($C55,PO!$B$2:$CJ$295,66,FALSE)</f>
        <v>1.3095916986465455</v>
      </c>
      <c r="G55" s="31">
        <f>VLOOKUP($C55,PO!$B$2:$CJ$295,67,FALSE)</f>
        <v>24739.21484375</v>
      </c>
      <c r="H55" s="35">
        <f>VLOOKUP($C55,PO!$B$2:$CJ$295,71,FALSE)</f>
        <v>1.0414746999740601</v>
      </c>
      <c r="I55" s="50">
        <f>_xlfn.XLOOKUP($C55,PO!$B$3:$B$295,PO!CH$3:CH$295)</f>
        <v>3.1496062278747559</v>
      </c>
      <c r="J55" s="22">
        <f>VLOOKUP($C55,PO!$B$2:$CJ$295,87,FALSE)</f>
        <v>1290</v>
      </c>
      <c r="K55" s="72">
        <f>1-VLOOKUP(C55,PO!$B$3:$II$295,242,FALSE)/SUM($D$5:$J$5)</f>
        <v>0.54869589261683172</v>
      </c>
      <c r="L55" s="22">
        <f>VLOOKUP($C55,PO!$B$2:$CJ$295,48,FALSE)</f>
        <v>7972.6858877086497</v>
      </c>
      <c r="M55" s="40"/>
      <c r="N55" s="22"/>
      <c r="O55" s="22"/>
      <c r="P55" s="22">
        <f>VLOOKUP($C55,PO!$B$2:$CJ$295,65,FALSE)</f>
        <v>329.5</v>
      </c>
      <c r="Q55" s="22">
        <f>VLOOKUP($C55,PO!$B$2:$CJ$295,26,FALSE)</f>
        <v>556</v>
      </c>
      <c r="R55" s="23"/>
    </row>
    <row r="56" spans="1:18" hidden="1" x14ac:dyDescent="0.2">
      <c r="A56" s="17">
        <v>46</v>
      </c>
      <c r="B56" s="27" t="str">
        <f t="shared" si="2"/>
        <v>****</v>
      </c>
      <c r="C56" t="str">
        <f>VLOOKUP(A56,PO!$IJ$3:$IL$295,3,FALSE)</f>
        <v>Lappeenranta</v>
      </c>
      <c r="D56" s="32">
        <f>VLOOKUP($C56,PO!$B$2:$CJ$295,9,FALSE)</f>
        <v>44.099998474121094</v>
      </c>
      <c r="E56" s="32">
        <f>VLOOKUP($C56,PO!$B$2:$CJ$295,16,FALSE)</f>
        <v>90.4</v>
      </c>
      <c r="F56" s="35">
        <f>VLOOKUP($C56,PO!$B$2:$CJ$295,66,FALSE)</f>
        <v>0.21809711456298828</v>
      </c>
      <c r="G56" s="31">
        <f>VLOOKUP($C56,PO!$B$2:$CJ$295,67,FALSE)</f>
        <v>23286.265625</v>
      </c>
      <c r="H56" s="35">
        <f>VLOOKUP($C56,PO!$B$2:$CJ$295,71,FALSE)</f>
        <v>0.17347247898578644</v>
      </c>
      <c r="I56" s="50">
        <f>_xlfn.XLOOKUP($C56,PO!$B$3:$B$295,PO!CH$3:CH$295)</f>
        <v>1.7575322389602661</v>
      </c>
      <c r="J56" s="22">
        <f>VLOOKUP($C56,PO!$B$2:$CJ$295,87,FALSE)</f>
        <v>6294</v>
      </c>
      <c r="K56" s="72">
        <f>1-VLOOKUP(C56,PO!$B$3:$II$295,242,FALSE)/SUM($D$5:$J$5)</f>
        <v>0.54444023297600119</v>
      </c>
      <c r="L56" s="22">
        <f>VLOOKUP($C56,PO!$B$2:$CJ$295,48,FALSE)</f>
        <v>9696.7394745172514</v>
      </c>
      <c r="M56" s="40"/>
      <c r="N56" s="22"/>
      <c r="O56" s="22"/>
      <c r="P56" s="22">
        <f>VLOOKUP($C56,PO!$B$2:$CJ$295,65,FALSE)</f>
        <v>364.631591796875</v>
      </c>
      <c r="Q56" s="22">
        <f>VLOOKUP($C56,PO!$B$2:$CJ$295,26,FALSE)</f>
        <v>700</v>
      </c>
      <c r="R56" s="23"/>
    </row>
    <row r="57" spans="1:18" hidden="1" x14ac:dyDescent="0.2">
      <c r="A57" s="17">
        <v>47</v>
      </c>
      <c r="B57" s="27" t="str">
        <f t="shared" si="2"/>
        <v>****</v>
      </c>
      <c r="C57" t="str">
        <f>VLOOKUP(A57,PO!$IJ$3:$IL$295,3,FALSE)</f>
        <v>Loimaa</v>
      </c>
      <c r="D57" s="32">
        <f>VLOOKUP($C57,PO!$B$2:$CJ$295,9,FALSE)</f>
        <v>47.900001525878906</v>
      </c>
      <c r="E57" s="32">
        <f>VLOOKUP($C57,PO!$B$2:$CJ$295,16,FALSE)</f>
        <v>67.100000000000009</v>
      </c>
      <c r="F57" s="35">
        <f>VLOOKUP($C57,PO!$B$2:$CJ$295,66,FALSE)</f>
        <v>-0.86770654320716856</v>
      </c>
      <c r="G57" s="31">
        <f>VLOOKUP($C57,PO!$B$2:$CJ$295,67,FALSE)</f>
        <v>21653.3046875</v>
      </c>
      <c r="H57" s="35">
        <f>VLOOKUP($C57,PO!$B$2:$CJ$295,71,FALSE)</f>
        <v>0.22677165269851685</v>
      </c>
      <c r="I57" s="50">
        <f>_xlfn.XLOOKUP($C57,PO!$B$3:$B$295,PO!CH$3:CH$295)</f>
        <v>3.2444124221801758</v>
      </c>
      <c r="J57" s="22">
        <f>VLOOKUP($C57,PO!$B$2:$CJ$295,87,FALSE)</f>
        <v>1531</v>
      </c>
      <c r="K57" s="72">
        <f>1-VLOOKUP(C57,PO!$B$3:$II$295,242,FALSE)/SUM($D$5:$J$5)</f>
        <v>0.54408474186765787</v>
      </c>
      <c r="L57" s="22">
        <f>VLOOKUP($C57,PO!$B$2:$CJ$295,48,FALSE)</f>
        <v>9072.3684210526317</v>
      </c>
      <c r="M57" s="40"/>
      <c r="N57" s="22"/>
      <c r="O57" s="22"/>
      <c r="P57" s="22">
        <f>VLOOKUP($C57,PO!$B$2:$CJ$295,65,FALSE)</f>
        <v>140.54545593261719</v>
      </c>
      <c r="Q57" s="22">
        <f>VLOOKUP($C57,PO!$B$2:$CJ$295,26,FALSE)</f>
        <v>535</v>
      </c>
      <c r="R57" s="23"/>
    </row>
    <row r="58" spans="1:18" hidden="1" x14ac:dyDescent="0.2">
      <c r="A58" s="17">
        <v>48</v>
      </c>
      <c r="B58" s="27" t="str">
        <f t="shared" si="2"/>
        <v>****</v>
      </c>
      <c r="C58" t="str">
        <f>VLOOKUP(A58,PO!$IJ$3:$IL$295,3,FALSE)</f>
        <v>Mikkeli</v>
      </c>
      <c r="D58" s="32">
        <f>VLOOKUP($C58,PO!$B$2:$CJ$295,9,FALSE)</f>
        <v>45.599998474121094</v>
      </c>
      <c r="E58" s="32">
        <f>VLOOKUP($C58,PO!$B$2:$CJ$295,16,FALSE)</f>
        <v>81</v>
      </c>
      <c r="F58" s="35">
        <f>VLOOKUP($C58,PO!$B$2:$CJ$295,66,FALSE)</f>
        <v>-0.29960414096713067</v>
      </c>
      <c r="G58" s="31">
        <f>VLOOKUP($C58,PO!$B$2:$CJ$295,67,FALSE)</f>
        <v>22864.25390625</v>
      </c>
      <c r="H58" s="35">
        <f>VLOOKUP($C58,PO!$B$2:$CJ$295,71,FALSE)</f>
        <v>0.15432679653167725</v>
      </c>
      <c r="I58" s="50">
        <f>_xlfn.XLOOKUP($C58,PO!$B$3:$B$295,PO!CH$3:CH$295)</f>
        <v>2.2757110595703125</v>
      </c>
      <c r="J58" s="22">
        <f>VLOOKUP($C58,PO!$B$2:$CJ$295,87,FALSE)</f>
        <v>5065</v>
      </c>
      <c r="K58" s="72">
        <f>1-VLOOKUP(C58,PO!$B$3:$II$295,242,FALSE)/SUM($D$5:$J$5)</f>
        <v>0.53918216614542736</v>
      </c>
      <c r="L58" s="22">
        <f>VLOOKUP($C58,PO!$B$2:$CJ$295,48,FALSE)</f>
        <v>9898.5597484276732</v>
      </c>
      <c r="M58" s="40"/>
      <c r="N58" s="22"/>
      <c r="O58" s="22"/>
      <c r="P58" s="22">
        <f>VLOOKUP($C58,PO!$B$2:$CJ$295,65,FALSE)</f>
        <v>243.14999389648438</v>
      </c>
      <c r="Q58" s="22">
        <f>VLOOKUP($C58,PO!$B$2:$CJ$295,26,FALSE)</f>
        <v>474</v>
      </c>
      <c r="R58" s="23"/>
    </row>
    <row r="59" spans="1:18" hidden="1" x14ac:dyDescent="0.2">
      <c r="A59" s="17">
        <v>49</v>
      </c>
      <c r="B59" s="27" t="str">
        <f t="shared" si="2"/>
        <v>****</v>
      </c>
      <c r="C59" t="str">
        <f>VLOOKUP(A59,PO!$IJ$3:$IL$295,3,FALSE)</f>
        <v>Inari</v>
      </c>
      <c r="D59" s="32">
        <f>VLOOKUP($C59,PO!$B$2:$CJ$295,9,FALSE)</f>
        <v>47.400001525878906</v>
      </c>
      <c r="E59" s="32">
        <f>VLOOKUP($C59,PO!$B$2:$CJ$295,16,FALSE)</f>
        <v>66.400000000000006</v>
      </c>
      <c r="F59" s="35">
        <f>VLOOKUP($C59,PO!$B$2:$CJ$295,66,FALSE)</f>
        <v>-0.20880239009857177</v>
      </c>
      <c r="G59" s="31">
        <f>VLOOKUP($C59,PO!$B$2:$CJ$295,67,FALSE)</f>
        <v>23556.201171875</v>
      </c>
      <c r="H59" s="35">
        <f>VLOOKUP($C59,PO!$B$2:$CJ$295,71,FALSE)</f>
        <v>0.34747359156608582</v>
      </c>
      <c r="I59" s="50">
        <f>_xlfn.XLOOKUP($C59,PO!$B$3:$B$295,PO!CH$3:CH$295)</f>
        <v>1.7307692766189575</v>
      </c>
      <c r="J59" s="22">
        <f>VLOOKUP($C59,PO!$B$2:$CJ$295,87,FALSE)</f>
        <v>544</v>
      </c>
      <c r="K59" s="72">
        <f>1-VLOOKUP(C59,PO!$B$3:$II$295,242,FALSE)/SUM($D$5:$J$5)</f>
        <v>0.53725610388571132</v>
      </c>
      <c r="L59" s="22">
        <f>VLOOKUP($C59,PO!$B$2:$CJ$295,48,FALSE)</f>
        <v>15869.483455882353</v>
      </c>
      <c r="M59" s="40"/>
      <c r="N59" s="22"/>
      <c r="O59" s="22"/>
      <c r="P59" s="22">
        <f>VLOOKUP($C59,PO!$B$2:$CJ$295,65,FALSE)</f>
        <v>150.25</v>
      </c>
      <c r="Q59" s="22">
        <f>VLOOKUP($C59,PO!$B$2:$CJ$295,26,FALSE)</f>
        <v>926</v>
      </c>
      <c r="R59" s="23"/>
    </row>
    <row r="60" spans="1:18" hidden="1" x14ac:dyDescent="0.2">
      <c r="A60" s="17">
        <v>50</v>
      </c>
      <c r="B60" s="27" t="str">
        <f t="shared" si="2"/>
        <v>****</v>
      </c>
      <c r="C60" t="str">
        <f>VLOOKUP(A60,PO!$IJ$3:$IL$295,3,FALSE)</f>
        <v>Kurikka</v>
      </c>
      <c r="D60" s="32">
        <f>VLOOKUP($C60,PO!$B$2:$CJ$295,9,FALSE)</f>
        <v>47.299999237060547</v>
      </c>
      <c r="E60" s="32">
        <f>VLOOKUP($C60,PO!$B$2:$CJ$295,16,FALSE)</f>
        <v>62.5</v>
      </c>
      <c r="F60" s="35">
        <f>VLOOKUP($C60,PO!$B$2:$CJ$295,66,FALSE)</f>
        <v>-0.84136240184307098</v>
      </c>
      <c r="G60" s="31">
        <f>VLOOKUP($C60,PO!$B$2:$CJ$295,67,FALSE)</f>
        <v>21141.33984375</v>
      </c>
      <c r="H60" s="35">
        <f>VLOOKUP($C60,PO!$B$2:$CJ$295,71,FALSE)</f>
        <v>0.37721249461174011</v>
      </c>
      <c r="I60" s="50">
        <f>_xlfn.XLOOKUP($C60,PO!$B$3:$B$295,PO!CH$3:CH$295)</f>
        <v>1.6657990217208862</v>
      </c>
      <c r="J60" s="22">
        <f>VLOOKUP($C60,PO!$B$2:$CJ$295,87,FALSE)</f>
        <v>2107</v>
      </c>
      <c r="K60" s="72">
        <f>1-VLOOKUP(C60,PO!$B$3:$II$295,242,FALSE)/SUM($D$5:$J$5)</f>
        <v>0.53324195049484202</v>
      </c>
      <c r="L60" s="22">
        <f>VLOOKUP($C60,PO!$B$2:$CJ$295,48,FALSE)</f>
        <v>10005.223171889838</v>
      </c>
      <c r="M60" s="40"/>
      <c r="N60" s="22"/>
      <c r="O60" s="22"/>
      <c r="P60" s="22">
        <f>VLOOKUP($C60,PO!$B$2:$CJ$295,65,FALSE)</f>
        <v>131.6875</v>
      </c>
      <c r="Q60" s="22">
        <f>VLOOKUP($C60,PO!$B$2:$CJ$295,26,FALSE)</f>
        <v>463</v>
      </c>
      <c r="R60" s="23"/>
    </row>
    <row r="61" spans="1:18" hidden="1" x14ac:dyDescent="0.2">
      <c r="A61" s="17">
        <v>51</v>
      </c>
      <c r="B61" s="27" t="str">
        <f t="shared" si="2"/>
        <v>****</v>
      </c>
      <c r="C61" t="str">
        <f>VLOOKUP(A61,PO!$IJ$3:$IL$295,3,FALSE)</f>
        <v>Kannus</v>
      </c>
      <c r="D61" s="32">
        <f>VLOOKUP($C61,PO!$B$2:$CJ$295,9,FALSE)</f>
        <v>43.200000762939453</v>
      </c>
      <c r="E61" s="32">
        <f>VLOOKUP($C61,PO!$B$2:$CJ$295,16,FALSE)</f>
        <v>73.5</v>
      </c>
      <c r="F61" s="35">
        <f>VLOOKUP($C61,PO!$B$2:$CJ$295,66,FALSE)</f>
        <v>-1.134204089641571</v>
      </c>
      <c r="G61" s="31">
        <f>VLOOKUP($C61,PO!$B$2:$CJ$295,67,FALSE)</f>
        <v>20987.611328125</v>
      </c>
      <c r="H61" s="35">
        <f>VLOOKUP($C61,PO!$B$2:$CJ$295,71,FALSE)</f>
        <v>0.43923866748809814</v>
      </c>
      <c r="I61" s="50">
        <f>_xlfn.XLOOKUP($C61,PO!$B$3:$B$295,PO!CH$3:CH$295)</f>
        <v>1.5075377225875854</v>
      </c>
      <c r="J61" s="22">
        <f>VLOOKUP($C61,PO!$B$2:$CJ$295,87,FALSE)</f>
        <v>626</v>
      </c>
      <c r="K61" s="72">
        <f>1-VLOOKUP(C61,PO!$B$3:$II$295,242,FALSE)/SUM($D$5:$J$5)</f>
        <v>0.5323323081306689</v>
      </c>
      <c r="L61" s="22">
        <f>VLOOKUP($C61,PO!$B$2:$CJ$295,48,FALSE)</f>
        <v>8723.9459029435166</v>
      </c>
      <c r="M61" s="40"/>
      <c r="N61" s="22"/>
      <c r="O61" s="22"/>
      <c r="P61" s="22">
        <f>VLOOKUP($C61,PO!$B$2:$CJ$295,65,FALSE)</f>
        <v>156.5</v>
      </c>
      <c r="Q61" s="22">
        <f>VLOOKUP($C61,PO!$B$2:$CJ$295,26,FALSE)</f>
        <v>475</v>
      </c>
      <c r="R61" s="23"/>
    </row>
    <row r="62" spans="1:18" hidden="1" x14ac:dyDescent="0.2">
      <c r="A62" s="17">
        <v>52</v>
      </c>
      <c r="B62" s="27" t="str">
        <f t="shared" si="2"/>
        <v>****</v>
      </c>
      <c r="C62" t="str">
        <f>VLOOKUP(A62,PO!$IJ$3:$IL$295,3,FALSE)</f>
        <v>Alavus</v>
      </c>
      <c r="D62" s="32">
        <f>VLOOKUP($C62,PO!$B$2:$CJ$295,9,FALSE)</f>
        <v>45.799999237060547</v>
      </c>
      <c r="E62" s="32">
        <f>VLOOKUP($C62,PO!$B$2:$CJ$295,16,FALSE)</f>
        <v>60.7</v>
      </c>
      <c r="F62" s="35">
        <f>VLOOKUP($C62,PO!$B$2:$CJ$295,66,FALSE)</f>
        <v>-0.45702985674142838</v>
      </c>
      <c r="G62" s="31">
        <f>VLOOKUP($C62,PO!$B$2:$CJ$295,67,FALSE)</f>
        <v>19509.837890625</v>
      </c>
      <c r="H62" s="35">
        <f>VLOOKUP($C62,PO!$B$2:$CJ$295,71,FALSE)</f>
        <v>6.1039414256811142E-2</v>
      </c>
      <c r="I62" s="50">
        <f>_xlfn.XLOOKUP($C62,PO!$B$3:$B$295,PO!CH$3:CH$295)</f>
        <v>1.2355848550796509</v>
      </c>
      <c r="J62" s="22">
        <f>VLOOKUP($C62,PO!$B$2:$CJ$295,87,FALSE)</f>
        <v>1280</v>
      </c>
      <c r="K62" s="72">
        <f>1-VLOOKUP(C62,PO!$B$3:$II$295,242,FALSE)/SUM($D$5:$J$5)</f>
        <v>0.53047336782540144</v>
      </c>
      <c r="L62" s="22">
        <f>VLOOKUP($C62,PO!$B$2:$CJ$295,48,FALSE)</f>
        <v>8900.589390962672</v>
      </c>
      <c r="M62" s="40"/>
      <c r="N62" s="22"/>
      <c r="O62" s="22"/>
      <c r="P62" s="22">
        <f>VLOOKUP($C62,PO!$B$2:$CJ$295,65,FALSE)</f>
        <v>134.80000305175781</v>
      </c>
      <c r="Q62" s="22">
        <f>VLOOKUP($C62,PO!$B$2:$CJ$295,26,FALSE)</f>
        <v>510</v>
      </c>
      <c r="R62" s="23"/>
    </row>
    <row r="63" spans="1:18" hidden="1" x14ac:dyDescent="0.2">
      <c r="A63" s="17">
        <v>53</v>
      </c>
      <c r="B63" s="27" t="str">
        <f t="shared" si="2"/>
        <v>****</v>
      </c>
      <c r="C63" t="str">
        <f>VLOOKUP(A63,PO!$IJ$3:$IL$295,3,FALSE)</f>
        <v>Varkaus</v>
      </c>
      <c r="D63" s="32">
        <f>VLOOKUP($C63,PO!$B$2:$CJ$295,9,FALSE)</f>
        <v>48.900001525878906</v>
      </c>
      <c r="E63" s="32">
        <f>VLOOKUP($C63,PO!$B$2:$CJ$295,16,FALSE)</f>
        <v>91.800000000000011</v>
      </c>
      <c r="F63" s="35">
        <f>VLOOKUP($C63,PO!$B$2:$CJ$295,66,FALSE)</f>
        <v>-2.283134865760803</v>
      </c>
      <c r="G63" s="31">
        <f>VLOOKUP($C63,PO!$B$2:$CJ$295,67,FALSE)</f>
        <v>23159.474609375</v>
      </c>
      <c r="H63" s="35">
        <f>VLOOKUP($C63,PO!$B$2:$CJ$295,71,FALSE)</f>
        <v>0.20521840453147888</v>
      </c>
      <c r="I63" s="50">
        <f>_xlfn.XLOOKUP($C63,PO!$B$3:$B$295,PO!CH$3:CH$295)</f>
        <v>3.3159947395324707</v>
      </c>
      <c r="J63" s="22">
        <f>VLOOKUP($C63,PO!$B$2:$CJ$295,87,FALSE)</f>
        <v>1696</v>
      </c>
      <c r="K63" s="72">
        <f>1-VLOOKUP(C63,PO!$B$3:$II$295,242,FALSE)/SUM($D$5:$J$5)</f>
        <v>0.52651555224942626</v>
      </c>
      <c r="L63" s="22">
        <f>VLOOKUP($C63,PO!$B$2:$CJ$295,48,FALSE)</f>
        <v>9753.3274179236905</v>
      </c>
      <c r="M63" s="40"/>
      <c r="N63" s="22"/>
      <c r="O63" s="22"/>
      <c r="P63" s="22">
        <f>VLOOKUP($C63,PO!$B$2:$CJ$295,65,FALSE)</f>
        <v>242.28572082519531</v>
      </c>
      <c r="Q63" s="22">
        <f>VLOOKUP($C63,PO!$B$2:$CJ$295,26,FALSE)</f>
        <v>689</v>
      </c>
      <c r="R63" s="23"/>
    </row>
    <row r="64" spans="1:18" hidden="1" x14ac:dyDescent="0.2">
      <c r="A64" s="17">
        <v>54</v>
      </c>
      <c r="B64" s="27" t="str">
        <f t="shared" si="2"/>
        <v>****</v>
      </c>
      <c r="C64" t="str">
        <f>VLOOKUP(A64,PO!$IJ$3:$IL$295,3,FALSE)</f>
        <v>Muhos</v>
      </c>
      <c r="D64" s="32">
        <f>VLOOKUP($C64,PO!$B$2:$CJ$295,9,FALSE)</f>
        <v>39.400001525878906</v>
      </c>
      <c r="E64" s="32">
        <f>VLOOKUP($C64,PO!$B$2:$CJ$295,16,FALSE)</f>
        <v>79.800000000000011</v>
      </c>
      <c r="F64" s="35">
        <f>VLOOKUP($C64,PO!$B$2:$CJ$295,66,FALSE)</f>
        <v>-0.38580501079559326</v>
      </c>
      <c r="G64" s="31">
        <f>VLOOKUP($C64,PO!$B$2:$CJ$295,67,FALSE)</f>
        <v>20518.34375</v>
      </c>
      <c r="H64" s="35">
        <f>VLOOKUP($C64,PO!$B$2:$CJ$295,71,FALSE)</f>
        <v>5.6129321455955505E-2</v>
      </c>
      <c r="I64" s="50">
        <f>_xlfn.XLOOKUP($C64,PO!$B$3:$B$295,PO!CH$3:CH$295)</f>
        <v>1.469450831413269</v>
      </c>
      <c r="J64" s="22">
        <f>VLOOKUP($C64,PO!$B$2:$CJ$295,87,FALSE)</f>
        <v>1387</v>
      </c>
      <c r="K64" s="72">
        <f>1-VLOOKUP(C64,PO!$B$3:$II$295,242,FALSE)/SUM($D$5:$J$5)</f>
        <v>0.52562354280380696</v>
      </c>
      <c r="L64" s="22">
        <f>VLOOKUP($C64,PO!$B$2:$CJ$295,48,FALSE)</f>
        <v>8037.1819806936001</v>
      </c>
      <c r="M64" s="40"/>
      <c r="N64" s="22"/>
      <c r="O64" s="22"/>
      <c r="P64" s="22">
        <f>VLOOKUP($C64,PO!$B$2:$CJ$295,65,FALSE)</f>
        <v>252</v>
      </c>
      <c r="Q64" s="22">
        <f>VLOOKUP($C64,PO!$B$2:$CJ$295,26,FALSE)</f>
        <v>431</v>
      </c>
      <c r="R64" s="23"/>
    </row>
    <row r="65" spans="1:18" hidden="1" x14ac:dyDescent="0.2">
      <c r="A65" s="17">
        <v>55</v>
      </c>
      <c r="B65" s="27" t="str">
        <f t="shared" si="2"/>
        <v>****</v>
      </c>
      <c r="C65" t="str">
        <f>VLOOKUP(A65,PO!$IJ$3:$IL$295,3,FALSE)</f>
        <v>Huittinen</v>
      </c>
      <c r="D65" s="32">
        <f>VLOOKUP($C65,PO!$B$2:$CJ$295,9,FALSE)</f>
        <v>47.099998474121094</v>
      </c>
      <c r="E65" s="32">
        <f>VLOOKUP($C65,PO!$B$2:$CJ$295,16,FALSE)</f>
        <v>71.2</v>
      </c>
      <c r="F65" s="35">
        <f>VLOOKUP($C65,PO!$B$2:$CJ$295,66,FALSE)</f>
        <v>-1.2467518866062164</v>
      </c>
      <c r="G65" s="31">
        <f>VLOOKUP($C65,PO!$B$2:$CJ$295,67,FALSE)</f>
        <v>21738.53125</v>
      </c>
      <c r="H65" s="35">
        <f>VLOOKUP($C65,PO!$B$2:$CJ$295,71,FALSE)</f>
        <v>0.18916766345500946</v>
      </c>
      <c r="I65" s="50">
        <f>_xlfn.XLOOKUP($C65,PO!$B$3:$B$295,PO!CH$3:CH$295)</f>
        <v>3.8150289058685303</v>
      </c>
      <c r="J65" s="22">
        <f>VLOOKUP($C65,PO!$B$2:$CJ$295,87,FALSE)</f>
        <v>958</v>
      </c>
      <c r="K65" s="72">
        <f>1-VLOOKUP(C65,PO!$B$3:$II$295,242,FALSE)/SUM($D$5:$J$5)</f>
        <v>0.52143075201517552</v>
      </c>
      <c r="L65" s="22">
        <f>VLOOKUP($C65,PO!$B$2:$CJ$295,48,FALSE)</f>
        <v>8813.5582627118638</v>
      </c>
      <c r="M65" s="40"/>
      <c r="N65" s="22"/>
      <c r="O65" s="22"/>
      <c r="P65" s="22">
        <f>VLOOKUP($C65,PO!$B$2:$CJ$295,65,FALSE)</f>
        <v>161.5</v>
      </c>
      <c r="Q65" s="22">
        <f>VLOOKUP($C65,PO!$B$2:$CJ$295,26,FALSE)</f>
        <v>488</v>
      </c>
      <c r="R65" s="23"/>
    </row>
    <row r="66" spans="1:18" hidden="1" x14ac:dyDescent="0.2">
      <c r="A66" s="17">
        <v>56</v>
      </c>
      <c r="B66" s="27" t="str">
        <f t="shared" si="2"/>
        <v>****</v>
      </c>
      <c r="C66" t="str">
        <f>VLOOKUP(A66,PO!$IJ$3:$IL$295,3,FALSE)</f>
        <v>Lemi</v>
      </c>
      <c r="D66" s="32">
        <f>VLOOKUP($C66,PO!$B$2:$CJ$295,9,FALSE)</f>
        <v>45.400001525878906</v>
      </c>
      <c r="E66" s="32">
        <f>VLOOKUP($C66,PO!$B$2:$CJ$295,16,FALSE)</f>
        <v>53.6</v>
      </c>
      <c r="F66" s="35">
        <f>VLOOKUP($C66,PO!$B$2:$CJ$295,66,FALSE)</f>
        <v>1.1799843430519104</v>
      </c>
      <c r="G66" s="31">
        <f>VLOOKUP($C66,PO!$B$2:$CJ$295,67,FALSE)</f>
        <v>22313.005859375</v>
      </c>
      <c r="H66" s="35">
        <f>VLOOKUP($C66,PO!$B$2:$CJ$295,71,FALSE)</f>
        <v>0.13463480770587921</v>
      </c>
      <c r="I66" s="50">
        <f>_xlfn.XLOOKUP($C66,PO!$B$3:$B$295,PO!CH$3:CH$295)</f>
        <v>1.5576324462890625</v>
      </c>
      <c r="J66" s="22">
        <f>VLOOKUP($C66,PO!$B$2:$CJ$295,87,FALSE)</f>
        <v>348</v>
      </c>
      <c r="K66" s="72">
        <f>1-VLOOKUP(C66,PO!$B$3:$II$295,242,FALSE)/SUM($D$5:$J$5)</f>
        <v>0.51794058507675955</v>
      </c>
      <c r="L66" s="22">
        <f>VLOOKUP($C66,PO!$B$2:$CJ$295,48,FALSE)</f>
        <v>9536.723163841807</v>
      </c>
      <c r="M66" s="40"/>
      <c r="N66" s="22"/>
      <c r="O66" s="22"/>
      <c r="P66" s="22">
        <f>VLOOKUP($C66,PO!$B$2:$CJ$295,65,FALSE)</f>
        <v>174</v>
      </c>
      <c r="Q66" s="22">
        <f>VLOOKUP($C66,PO!$B$2:$CJ$295,26,FALSE)</f>
        <v>687</v>
      </c>
      <c r="R66" s="23"/>
    </row>
    <row r="67" spans="1:18" hidden="1" x14ac:dyDescent="0.2">
      <c r="A67" s="17">
        <v>57</v>
      </c>
      <c r="B67" s="27" t="str">
        <f t="shared" si="2"/>
        <v>****</v>
      </c>
      <c r="C67" t="str">
        <f>VLOOKUP(A67,PO!$IJ$3:$IL$295,3,FALSE)</f>
        <v>Sastamala</v>
      </c>
      <c r="D67" s="32">
        <f>VLOOKUP($C67,PO!$B$2:$CJ$295,9,FALSE)</f>
        <v>47.5</v>
      </c>
      <c r="E67" s="32">
        <f>VLOOKUP($C67,PO!$B$2:$CJ$295,16,FALSE)</f>
        <v>68.8</v>
      </c>
      <c r="F67" s="35">
        <f>VLOOKUP($C67,PO!$B$2:$CJ$295,66,FALSE)</f>
        <v>-1.4952549517154694</v>
      </c>
      <c r="G67" s="31">
        <f>VLOOKUP($C67,PO!$B$2:$CJ$295,67,FALSE)</f>
        <v>21719.578125</v>
      </c>
      <c r="H67" s="35">
        <f>VLOOKUP($C67,PO!$B$2:$CJ$295,71,FALSE)</f>
        <v>0.16888412833213806</v>
      </c>
      <c r="I67" s="50">
        <f>_xlfn.XLOOKUP($C67,PO!$B$3:$B$295,PO!CH$3:CH$295)</f>
        <v>2.0332717895507813</v>
      </c>
      <c r="J67" s="22">
        <f>VLOOKUP($C67,PO!$B$2:$CJ$295,87,FALSE)</f>
        <v>2406</v>
      </c>
      <c r="K67" s="72">
        <f>1-VLOOKUP(C67,PO!$B$3:$II$295,242,FALSE)/SUM($D$5:$J$5)</f>
        <v>0.51632398463764861</v>
      </c>
      <c r="L67" s="22">
        <f>VLOOKUP($C67,PO!$B$2:$CJ$295,48,FALSE)</f>
        <v>9679.0790794979075</v>
      </c>
      <c r="M67" s="40"/>
      <c r="N67" s="22"/>
      <c r="O67" s="22"/>
      <c r="P67" s="22">
        <f>VLOOKUP($C67,PO!$B$2:$CJ$295,65,FALSE)</f>
        <v>172</v>
      </c>
      <c r="Q67" s="22">
        <f>VLOOKUP($C67,PO!$B$2:$CJ$295,26,FALSE)</f>
        <v>618</v>
      </c>
      <c r="R67" s="23"/>
    </row>
    <row r="68" spans="1:18" hidden="1" x14ac:dyDescent="0.2">
      <c r="A68" s="17">
        <v>58</v>
      </c>
      <c r="B68" s="27" t="str">
        <f t="shared" si="2"/>
        <v>****</v>
      </c>
      <c r="C68" t="str">
        <f>VLOOKUP(A68,PO!$IJ$3:$IL$295,3,FALSE)</f>
        <v>Ylivieska</v>
      </c>
      <c r="D68" s="32">
        <f>VLOOKUP($C68,PO!$B$2:$CJ$295,9,FALSE)</f>
        <v>39.799999237060547</v>
      </c>
      <c r="E68" s="32">
        <f>VLOOKUP($C68,PO!$B$2:$CJ$295,16,FALSE)</f>
        <v>86</v>
      </c>
      <c r="F68" s="35">
        <f>VLOOKUP($C68,PO!$B$2:$CJ$295,66,FALSE)</f>
        <v>2.4224977210164069</v>
      </c>
      <c r="G68" s="31">
        <f>VLOOKUP($C68,PO!$B$2:$CJ$295,67,FALSE)</f>
        <v>20942.44921875</v>
      </c>
      <c r="H68" s="35">
        <f>VLOOKUP($C68,PO!$B$2:$CJ$295,71,FALSE)</f>
        <v>0.29498526453971863</v>
      </c>
      <c r="I68" s="50">
        <f>_xlfn.XLOOKUP($C68,PO!$B$3:$B$295,PO!CH$3:CH$295)</f>
        <v>2.2058823108673096</v>
      </c>
      <c r="J68" s="22">
        <f>VLOOKUP($C68,PO!$B$2:$CJ$295,87,FALSE)</f>
        <v>2025</v>
      </c>
      <c r="K68" s="72">
        <f>1-VLOOKUP(C68,PO!$B$3:$II$295,242,FALSE)/SUM($D$5:$J$5)</f>
        <v>0.51044752693702611</v>
      </c>
      <c r="L68" s="22">
        <f>VLOOKUP($C68,PO!$B$2:$CJ$295,48,FALSE)</f>
        <v>9866.6994589276928</v>
      </c>
      <c r="M68" s="40"/>
      <c r="N68" s="22"/>
      <c r="O68" s="22"/>
      <c r="P68" s="22">
        <f>VLOOKUP($C68,PO!$B$2:$CJ$295,65,FALSE)</f>
        <v>213</v>
      </c>
      <c r="Q68" s="22">
        <f>VLOOKUP($C68,PO!$B$2:$CJ$295,26,FALSE)</f>
        <v>600</v>
      </c>
      <c r="R68" s="23"/>
    </row>
    <row r="69" spans="1:18" hidden="1" x14ac:dyDescent="0.2">
      <c r="A69" s="17">
        <v>59</v>
      </c>
      <c r="B69" s="27" t="str">
        <f t="shared" si="2"/>
        <v>****</v>
      </c>
      <c r="C69" t="str">
        <f>VLOOKUP(A69,PO!$IJ$3:$IL$295,3,FALSE)</f>
        <v>Jämsä</v>
      </c>
      <c r="D69" s="32">
        <f>VLOOKUP($C69,PO!$B$2:$CJ$295,9,FALSE)</f>
        <v>49.099998474121094</v>
      </c>
      <c r="E69" s="32">
        <f>VLOOKUP($C69,PO!$B$2:$CJ$295,16,FALSE)</f>
        <v>74.900000000000006</v>
      </c>
      <c r="F69" s="35">
        <f>VLOOKUP($C69,PO!$B$2:$CJ$295,66,FALSE)</f>
        <v>-1.8854358792304993</v>
      </c>
      <c r="G69" s="31">
        <f>VLOOKUP($C69,PO!$B$2:$CJ$295,67,FALSE)</f>
        <v>23518.357421875</v>
      </c>
      <c r="H69" s="35">
        <f>VLOOKUP($C69,PO!$B$2:$CJ$295,71,FALSE)</f>
        <v>0.15855713188648224</v>
      </c>
      <c r="I69" s="50">
        <f>_xlfn.XLOOKUP($C69,PO!$B$3:$B$295,PO!CH$3:CH$295)</f>
        <v>1.8023256063461304</v>
      </c>
      <c r="J69" s="22">
        <f>VLOOKUP($C69,PO!$B$2:$CJ$295,87,FALSE)</f>
        <v>1854</v>
      </c>
      <c r="K69" s="72">
        <f>1-VLOOKUP(C69,PO!$B$3:$II$295,242,FALSE)/SUM($D$5:$J$5)</f>
        <v>0.50907572395371115</v>
      </c>
      <c r="L69" s="22">
        <f>VLOOKUP($C69,PO!$B$2:$CJ$295,48,FALSE)</f>
        <v>10493.471164309032</v>
      </c>
      <c r="M69" s="40"/>
      <c r="N69" s="22"/>
      <c r="O69" s="22"/>
      <c r="P69" s="22">
        <f>VLOOKUP($C69,PO!$B$2:$CJ$295,65,FALSE)</f>
        <v>263.71429443359375</v>
      </c>
      <c r="Q69" s="22">
        <f>VLOOKUP($C69,PO!$B$2:$CJ$295,26,FALSE)</f>
        <v>739</v>
      </c>
      <c r="R69" s="23"/>
    </row>
    <row r="70" spans="1:18" hidden="1" x14ac:dyDescent="0.2">
      <c r="A70" s="17">
        <v>60</v>
      </c>
      <c r="B70" s="27" t="str">
        <f t="shared" si="2"/>
        <v>****</v>
      </c>
      <c r="C70" t="str">
        <f>VLOOKUP(A70,PO!$IJ$3:$IL$295,3,FALSE)</f>
        <v>Naantali</v>
      </c>
      <c r="D70" s="32">
        <f>VLOOKUP($C70,PO!$B$2:$CJ$295,9,FALSE)</f>
        <v>46</v>
      </c>
      <c r="E70" s="32">
        <f>VLOOKUP($C70,PO!$B$2:$CJ$295,16,FALSE)</f>
        <v>85.4</v>
      </c>
      <c r="F70" s="35">
        <f>VLOOKUP($C70,PO!$B$2:$CJ$295,66,FALSE)</f>
        <v>-0.62138286530971532</v>
      </c>
      <c r="G70" s="31">
        <f>VLOOKUP($C70,PO!$B$2:$CJ$295,67,FALSE)</f>
        <v>27506.033203125</v>
      </c>
      <c r="H70" s="35">
        <f>VLOOKUP($C70,PO!$B$2:$CJ$295,71,FALSE)</f>
        <v>1.3047530651092529</v>
      </c>
      <c r="I70" s="50">
        <f>_xlfn.XLOOKUP($C70,PO!$B$3:$B$295,PO!CH$3:CH$295)</f>
        <v>2.5210084915161133</v>
      </c>
      <c r="J70" s="22">
        <f>VLOOKUP($C70,PO!$B$2:$CJ$295,87,FALSE)</f>
        <v>1976</v>
      </c>
      <c r="K70" s="72">
        <f>1-VLOOKUP(C70,PO!$B$3:$II$295,242,FALSE)/SUM($D$5:$J$5)</f>
        <v>0.50518896260282697</v>
      </c>
      <c r="L70" s="22">
        <f>VLOOKUP($C70,PO!$B$2:$CJ$295,48,FALSE)</f>
        <v>9001.7717033662357</v>
      </c>
      <c r="M70" s="40"/>
      <c r="N70" s="22"/>
      <c r="O70" s="22"/>
      <c r="P70" s="22">
        <f>VLOOKUP($C70,PO!$B$2:$CJ$295,65,FALSE)</f>
        <v>197.19999694824219</v>
      </c>
      <c r="Q70" s="22">
        <f>VLOOKUP($C70,PO!$B$2:$CJ$295,26,FALSE)</f>
        <v>679</v>
      </c>
      <c r="R70" s="23"/>
    </row>
    <row r="71" spans="1:18" hidden="1" x14ac:dyDescent="0.2">
      <c r="A71" s="17">
        <v>61</v>
      </c>
      <c r="B71" s="27" t="str">
        <f t="shared" si="2"/>
        <v>****</v>
      </c>
      <c r="C71" t="str">
        <f>VLOOKUP(A71,PO!$IJ$3:$IL$295,3,FALSE)</f>
        <v>Alavieska</v>
      </c>
      <c r="D71" s="32">
        <f>VLOOKUP($C71,PO!$B$2:$CJ$295,9,FALSE)</f>
        <v>43.599998474121094</v>
      </c>
      <c r="E71" s="32">
        <f>VLOOKUP($C71,PO!$B$2:$CJ$295,16,FALSE)</f>
        <v>51.2</v>
      </c>
      <c r="F71" s="35">
        <f>VLOOKUP($C71,PO!$B$2:$CJ$295,66,FALSE)</f>
        <v>3.6654269695281981E-2</v>
      </c>
      <c r="G71" s="31">
        <f>VLOOKUP($C71,PO!$B$2:$CJ$295,67,FALSE)</f>
        <v>19705.4375</v>
      </c>
      <c r="H71" s="35">
        <f>VLOOKUP($C71,PO!$B$2:$CJ$295,71,FALSE)</f>
        <v>0.19849146902561188</v>
      </c>
      <c r="I71" s="50">
        <f>_xlfn.XLOOKUP($C71,PO!$B$3:$B$295,PO!CH$3:CH$295)</f>
        <v>1.2779552936553955</v>
      </c>
      <c r="J71" s="22">
        <f>VLOOKUP($C71,PO!$B$2:$CJ$295,87,FALSE)</f>
        <v>328</v>
      </c>
      <c r="K71" s="72">
        <f>1-VLOOKUP(C71,PO!$B$3:$II$295,242,FALSE)/SUM($D$5:$J$5)</f>
        <v>0.50378054488839163</v>
      </c>
      <c r="L71" s="22">
        <f>VLOOKUP($C71,PO!$B$2:$CJ$295,48,FALSE)</f>
        <v>9951.66163141994</v>
      </c>
      <c r="M71" s="40"/>
      <c r="N71" s="22"/>
      <c r="O71" s="22"/>
      <c r="P71" s="22">
        <f>VLOOKUP($C71,PO!$B$2:$CJ$295,65,FALSE)</f>
        <v>361</v>
      </c>
      <c r="Q71" s="22">
        <f>VLOOKUP($C71,PO!$B$2:$CJ$295,26,FALSE)</f>
        <v>627</v>
      </c>
      <c r="R71" s="23"/>
    </row>
    <row r="72" spans="1:18" hidden="1" x14ac:dyDescent="0.2">
      <c r="A72" s="17">
        <v>62</v>
      </c>
      <c r="B72" s="27" t="str">
        <f t="shared" si="2"/>
        <v>****</v>
      </c>
      <c r="C72" t="str">
        <f>VLOOKUP(A72,PO!$IJ$3:$IL$295,3,FALSE)</f>
        <v>Nivala</v>
      </c>
      <c r="D72" s="32">
        <f>VLOOKUP($C72,PO!$B$2:$CJ$295,9,FALSE)</f>
        <v>40.400001525878906</v>
      </c>
      <c r="E72" s="32">
        <f>VLOOKUP($C72,PO!$B$2:$CJ$295,16,FALSE)</f>
        <v>65.5</v>
      </c>
      <c r="F72" s="35">
        <f>VLOOKUP($C72,PO!$B$2:$CJ$295,66,FALSE)</f>
        <v>0.67568621486425395</v>
      </c>
      <c r="G72" s="31">
        <f>VLOOKUP($C72,PO!$B$2:$CJ$295,67,FALSE)</f>
        <v>19368.677734375</v>
      </c>
      <c r="H72" s="35">
        <f>VLOOKUP($C72,PO!$B$2:$CJ$295,71,FALSE)</f>
        <v>5.6396279484033585E-2</v>
      </c>
      <c r="I72" s="50">
        <f>_xlfn.XLOOKUP($C72,PO!$B$3:$B$295,PO!CH$3:CH$295)</f>
        <v>1.545698881149292</v>
      </c>
      <c r="J72" s="22">
        <f>VLOOKUP($C72,PO!$B$2:$CJ$295,87,FALSE)</f>
        <v>1589</v>
      </c>
      <c r="K72" s="72">
        <f>1-VLOOKUP(C72,PO!$B$3:$II$295,242,FALSE)/SUM($D$5:$J$5)</f>
        <v>0.50220142471249685</v>
      </c>
      <c r="L72" s="22">
        <f>VLOOKUP($C72,PO!$B$2:$CJ$295,48,FALSE)</f>
        <v>8023.9068889587925</v>
      </c>
      <c r="M72" s="40"/>
      <c r="N72" s="22"/>
      <c r="O72" s="22"/>
      <c r="P72" s="22">
        <f>VLOOKUP($C72,PO!$B$2:$CJ$295,65,FALSE)</f>
        <v>138.16667175292969</v>
      </c>
      <c r="Q72" s="22">
        <f>VLOOKUP($C72,PO!$B$2:$CJ$295,26,FALSE)</f>
        <v>476</v>
      </c>
      <c r="R72" s="23"/>
    </row>
    <row r="73" spans="1:18" hidden="1" x14ac:dyDescent="0.2">
      <c r="A73" s="17">
        <v>63</v>
      </c>
      <c r="B73" s="27" t="str">
        <f t="shared" si="2"/>
        <v>****</v>
      </c>
      <c r="C73" t="str">
        <f>VLOOKUP(A73,PO!$IJ$3:$IL$295,3,FALSE)</f>
        <v>Nokia</v>
      </c>
      <c r="D73" s="32">
        <f>VLOOKUP($C73,PO!$B$2:$CJ$295,9,FALSE)</f>
        <v>42</v>
      </c>
      <c r="E73" s="32">
        <f>VLOOKUP($C73,PO!$B$2:$CJ$295,16,FALSE)</f>
        <v>91.7</v>
      </c>
      <c r="F73" s="35">
        <f>VLOOKUP($C73,PO!$B$2:$CJ$295,66,FALSE)</f>
        <v>1.3489273309707641</v>
      </c>
      <c r="G73" s="31">
        <f>VLOOKUP($C73,PO!$B$2:$CJ$295,67,FALSE)</f>
        <v>24216.99609375</v>
      </c>
      <c r="H73" s="35">
        <f>VLOOKUP($C73,PO!$B$2:$CJ$295,71,FALSE)</f>
        <v>0.35662707686424255</v>
      </c>
      <c r="I73" s="50">
        <f>_xlfn.XLOOKUP($C73,PO!$B$3:$B$295,PO!CH$3:CH$295)</f>
        <v>1.8360486030578613</v>
      </c>
      <c r="J73" s="22">
        <f>VLOOKUP($C73,PO!$B$2:$CJ$295,87,FALSE)</f>
        <v>4231</v>
      </c>
      <c r="K73" s="72">
        <f>1-VLOOKUP(C73,PO!$B$3:$II$295,242,FALSE)/SUM($D$5:$J$5)</f>
        <v>0.50092330756000192</v>
      </c>
      <c r="L73" s="22">
        <f>VLOOKUP($C73,PO!$B$2:$CJ$295,48,FALSE)</f>
        <v>7950.6986735532337</v>
      </c>
      <c r="M73" s="40"/>
      <c r="N73" s="22"/>
      <c r="O73" s="22"/>
      <c r="P73" s="22">
        <f>VLOOKUP($C73,PO!$B$2:$CJ$295,65,FALSE)</f>
        <v>384.90908813476563</v>
      </c>
      <c r="Q73" s="22">
        <f>VLOOKUP($C73,PO!$B$2:$CJ$295,26,FALSE)</f>
        <v>347</v>
      </c>
      <c r="R73" s="23"/>
    </row>
    <row r="74" spans="1:18" hidden="1" x14ac:dyDescent="0.2">
      <c r="A74" s="17">
        <v>64</v>
      </c>
      <c r="B74" s="27" t="str">
        <f t="shared" si="2"/>
        <v>****</v>
      </c>
      <c r="C74" t="str">
        <f>VLOOKUP(A74,PO!$IJ$3:$IL$295,3,FALSE)</f>
        <v>Hausjärvi</v>
      </c>
      <c r="D74" s="32">
        <f>VLOOKUP($C74,PO!$B$2:$CJ$295,9,FALSE)</f>
        <v>44.200000762939453</v>
      </c>
      <c r="E74" s="32">
        <f>VLOOKUP($C74,PO!$B$2:$CJ$295,16,FALSE)</f>
        <v>64.600000000000009</v>
      </c>
      <c r="F74" s="35">
        <f>VLOOKUP($C74,PO!$B$2:$CJ$295,66,FALSE)</f>
        <v>-2.2488657206296923</v>
      </c>
      <c r="G74" s="31">
        <f>VLOOKUP($C74,PO!$B$2:$CJ$295,67,FALSE)</f>
        <v>24409.96484375</v>
      </c>
      <c r="H74" s="35">
        <f>VLOOKUP($C74,PO!$B$2:$CJ$295,71,FALSE)</f>
        <v>0.4237288236618042</v>
      </c>
      <c r="I74" s="50">
        <f>_xlfn.XLOOKUP($C74,PO!$B$3:$B$295,PO!CH$3:CH$295)</f>
        <v>0.8264462947845459</v>
      </c>
      <c r="J74" s="22">
        <f>VLOOKUP($C74,PO!$B$2:$CJ$295,87,FALSE)</f>
        <v>914</v>
      </c>
      <c r="K74" s="72">
        <f>1-VLOOKUP(C74,PO!$B$3:$II$295,242,FALSE)/SUM($D$5:$J$5)</f>
        <v>0.50056285175504289</v>
      </c>
      <c r="L74" s="22">
        <f>VLOOKUP($C74,PO!$B$2:$CJ$295,48,FALSE)</f>
        <v>8995.5947136563882</v>
      </c>
      <c r="M74" s="40"/>
      <c r="N74" s="22"/>
      <c r="O74" s="22"/>
      <c r="P74" s="22">
        <f>VLOOKUP($C74,PO!$B$2:$CJ$295,65,FALSE)</f>
        <v>203.80000305175781</v>
      </c>
      <c r="Q74" s="22">
        <f>VLOOKUP($C74,PO!$B$2:$CJ$295,26,FALSE)</f>
        <v>487</v>
      </c>
      <c r="R74" s="23"/>
    </row>
    <row r="75" spans="1:18" hidden="1" x14ac:dyDescent="0.2">
      <c r="A75" s="17">
        <v>65</v>
      </c>
      <c r="B75" s="27" t="str">
        <f t="shared" si="2"/>
        <v>***</v>
      </c>
      <c r="C75" t="str">
        <f>VLOOKUP(A75,PO!$IJ$3:$IL$295,3,FALSE)</f>
        <v>Haapajärvi</v>
      </c>
      <c r="D75" s="32">
        <f>VLOOKUP($C75,PO!$B$2:$CJ$295,9,FALSE)</f>
        <v>43.599998474121094</v>
      </c>
      <c r="E75" s="32">
        <f>VLOOKUP($C75,PO!$B$2:$CJ$295,16,FALSE)</f>
        <v>70.3</v>
      </c>
      <c r="F75" s="35">
        <f>VLOOKUP($C75,PO!$B$2:$CJ$295,66,FALSE)</f>
        <v>-1.803385603427887</v>
      </c>
      <c r="G75" s="31">
        <f>VLOOKUP($C75,PO!$B$2:$CJ$295,67,FALSE)</f>
        <v>19803.623046875</v>
      </c>
      <c r="H75" s="35">
        <f>VLOOKUP($C75,PO!$B$2:$CJ$295,71,FALSE)</f>
        <v>0.11412268131971359</v>
      </c>
      <c r="I75" s="50">
        <f>_xlfn.XLOOKUP($C75,PO!$B$3:$B$295,PO!CH$3:CH$295)</f>
        <v>1.9253910779953003</v>
      </c>
      <c r="J75" s="22">
        <f>VLOOKUP($C75,PO!$B$2:$CJ$295,87,FALSE)</f>
        <v>915</v>
      </c>
      <c r="K75" s="72">
        <f>1-VLOOKUP(C75,PO!$B$3:$II$295,242,FALSE)/SUM($D$5:$J$5)</f>
        <v>0.4927587258511229</v>
      </c>
      <c r="L75" s="22">
        <f>VLOOKUP($C75,PO!$B$2:$CJ$295,48,FALSE)</f>
        <v>8799.5508141493538</v>
      </c>
      <c r="M75" s="40"/>
      <c r="N75" s="22"/>
      <c r="O75" s="22"/>
      <c r="P75" s="22">
        <f>VLOOKUP($C75,PO!$B$2:$CJ$295,65,FALSE)</f>
        <v>166.66667175292969</v>
      </c>
      <c r="Q75" s="22">
        <f>VLOOKUP($C75,PO!$B$2:$CJ$295,26,FALSE)</f>
        <v>673</v>
      </c>
      <c r="R75" s="23"/>
    </row>
    <row r="76" spans="1:18" hidden="1" x14ac:dyDescent="0.2">
      <c r="A76" s="17">
        <v>66</v>
      </c>
      <c r="B76" s="27" t="str">
        <f t="shared" ref="B76:B139" si="3">IF(K76&lt;0,"*",IF(K76&lt;0.25,"**",IF(K76&lt;0.5,"***",IF(K76&lt;0.75,"****","*****"))))</f>
        <v>***</v>
      </c>
      <c r="C76" t="str">
        <f>VLOOKUP(A76,PO!$IJ$3:$IL$295,3,FALSE)</f>
        <v>Lieto</v>
      </c>
      <c r="D76" s="32">
        <f>VLOOKUP($C76,PO!$B$2:$CJ$295,9,FALSE)</f>
        <v>41.400001525878906</v>
      </c>
      <c r="E76" s="32">
        <f>VLOOKUP($C76,PO!$B$2:$CJ$295,16,FALSE)</f>
        <v>83.9</v>
      </c>
      <c r="F76" s="35">
        <f>VLOOKUP($C76,PO!$B$2:$CJ$295,66,FALSE)</f>
        <v>0.78485645353794098</v>
      </c>
      <c r="G76" s="31">
        <f>VLOOKUP($C76,PO!$B$2:$CJ$295,67,FALSE)</f>
        <v>25324.24609375</v>
      </c>
      <c r="H76" s="35">
        <f>VLOOKUP($C76,PO!$B$2:$CJ$295,71,FALSE)</f>
        <v>1.400420069694519</v>
      </c>
      <c r="I76" s="50">
        <f>_xlfn.XLOOKUP($C76,PO!$B$3:$B$295,PO!CH$3:CH$295)</f>
        <v>2.6473100185394287</v>
      </c>
      <c r="J76" s="22">
        <f>VLOOKUP($C76,PO!$B$2:$CJ$295,87,FALSE)</f>
        <v>2549</v>
      </c>
      <c r="K76" s="72">
        <f>1-VLOOKUP(C76,PO!$B$3:$II$295,242,FALSE)/SUM($D$5:$J$5)</f>
        <v>0.48919868397526911</v>
      </c>
      <c r="L76" s="22">
        <f>VLOOKUP($C76,PO!$B$2:$CJ$295,48,FALSE)</f>
        <v>7940.9695074276779</v>
      </c>
      <c r="M76" s="40"/>
      <c r="N76" s="22"/>
      <c r="O76" s="22"/>
      <c r="P76" s="22">
        <f>VLOOKUP($C76,PO!$B$2:$CJ$295,65,FALSE)</f>
        <v>284.11111450195313</v>
      </c>
      <c r="Q76" s="22">
        <f>VLOOKUP($C76,PO!$B$2:$CJ$295,26,FALSE)</f>
        <v>506</v>
      </c>
      <c r="R76" s="23"/>
    </row>
    <row r="77" spans="1:18" hidden="1" x14ac:dyDescent="0.2">
      <c r="A77" s="17">
        <v>67</v>
      </c>
      <c r="B77" s="27" t="str">
        <f t="shared" si="3"/>
        <v>***</v>
      </c>
      <c r="C77" t="str">
        <f>VLOOKUP(A77,PO!$IJ$3:$IL$295,3,FALSE)</f>
        <v>Laukaa</v>
      </c>
      <c r="D77" s="32">
        <f>VLOOKUP($C77,PO!$B$2:$CJ$295,9,FALSE)</f>
        <v>40.700000762939453</v>
      </c>
      <c r="E77" s="32">
        <f>VLOOKUP($C77,PO!$B$2:$CJ$295,16,FALSE)</f>
        <v>72.5</v>
      </c>
      <c r="F77" s="35">
        <f>VLOOKUP($C77,PO!$B$2:$CJ$295,66,FALSE)</f>
        <v>1.9947786688804627</v>
      </c>
      <c r="G77" s="31">
        <f>VLOOKUP($C77,PO!$B$2:$CJ$295,67,FALSE)</f>
        <v>21664.03515625</v>
      </c>
      <c r="H77" s="35">
        <f>VLOOKUP($C77,PO!$B$2:$CJ$295,71,FALSE)</f>
        <v>0.13225413858890533</v>
      </c>
      <c r="I77" s="50">
        <f>_xlfn.XLOOKUP($C77,PO!$B$3:$B$295,PO!CH$3:CH$295)</f>
        <v>0.89563864469528198</v>
      </c>
      <c r="J77" s="22">
        <f>VLOOKUP($C77,PO!$B$2:$CJ$295,87,FALSE)</f>
        <v>2728</v>
      </c>
      <c r="K77" s="72">
        <f>1-VLOOKUP(C77,PO!$B$3:$II$295,242,FALSE)/SUM($D$5:$J$5)</f>
        <v>0.4878341844768368</v>
      </c>
      <c r="L77" s="22">
        <f>VLOOKUP($C77,PO!$B$2:$CJ$295,48,FALSE)</f>
        <v>8586.5176640230711</v>
      </c>
      <c r="M77" s="40"/>
      <c r="N77" s="22"/>
      <c r="O77" s="22"/>
      <c r="P77" s="22">
        <f>VLOOKUP($C77,PO!$B$2:$CJ$295,65,FALSE)</f>
        <v>235.41667175292969</v>
      </c>
      <c r="Q77" s="22">
        <f>VLOOKUP($C77,PO!$B$2:$CJ$295,26,FALSE)</f>
        <v>522</v>
      </c>
      <c r="R77" s="23"/>
    </row>
    <row r="78" spans="1:18" hidden="1" x14ac:dyDescent="0.2">
      <c r="A78" s="17">
        <v>68</v>
      </c>
      <c r="B78" s="27" t="str">
        <f t="shared" si="3"/>
        <v>***</v>
      </c>
      <c r="C78" t="str">
        <f>VLOOKUP(A78,PO!$IJ$3:$IL$295,3,FALSE)</f>
        <v>Hollola</v>
      </c>
      <c r="D78" s="32">
        <f>VLOOKUP($C78,PO!$B$2:$CJ$295,9,FALSE)</f>
        <v>44.599998474121094</v>
      </c>
      <c r="E78" s="32">
        <f>VLOOKUP($C78,PO!$B$2:$CJ$295,16,FALSE)</f>
        <v>78.7</v>
      </c>
      <c r="F78" s="35">
        <f>VLOOKUP($C78,PO!$B$2:$CJ$295,66,FALSE)</f>
        <v>-3.661135423183441</v>
      </c>
      <c r="G78" s="31">
        <f>VLOOKUP($C78,PO!$B$2:$CJ$295,67,FALSE)</f>
        <v>24341.16796875</v>
      </c>
      <c r="H78" s="35">
        <f>VLOOKUP($C78,PO!$B$2:$CJ$295,71,FALSE)</f>
        <v>0.29474583268165588</v>
      </c>
      <c r="I78" s="50">
        <f>_xlfn.XLOOKUP($C78,PO!$B$3:$B$295,PO!CH$3:CH$295)</f>
        <v>2.4822695255279541</v>
      </c>
      <c r="J78" s="22">
        <f>VLOOKUP($C78,PO!$B$2:$CJ$295,87,FALSE)</f>
        <v>2604</v>
      </c>
      <c r="K78" s="72">
        <f>1-VLOOKUP(C78,PO!$B$3:$II$295,242,FALSE)/SUM($D$5:$J$5)</f>
        <v>0.48709062164627071</v>
      </c>
      <c r="L78" s="22">
        <f>VLOOKUP($C78,PO!$B$2:$CJ$295,48,FALSE)</f>
        <v>9702.0455422616742</v>
      </c>
      <c r="M78" s="40"/>
      <c r="N78" s="22"/>
      <c r="O78" s="22"/>
      <c r="P78" s="22">
        <f>VLOOKUP($C78,PO!$B$2:$CJ$295,65,FALSE)</f>
        <v>259.60000610351563</v>
      </c>
      <c r="Q78" s="22">
        <f>VLOOKUP($C78,PO!$B$2:$CJ$295,26,FALSE)</f>
        <v>413</v>
      </c>
      <c r="R78" s="23"/>
    </row>
    <row r="79" spans="1:18" hidden="1" x14ac:dyDescent="0.2">
      <c r="A79" s="17">
        <v>69</v>
      </c>
      <c r="B79" s="27" t="str">
        <f t="shared" si="3"/>
        <v>***</v>
      </c>
      <c r="C79" t="str">
        <f>VLOOKUP(A79,PO!$IJ$3:$IL$295,3,FALSE)</f>
        <v>Outokumpu</v>
      </c>
      <c r="D79" s="32">
        <f>VLOOKUP($C79,PO!$B$2:$CJ$295,9,FALSE)</f>
        <v>48.299999237060547</v>
      </c>
      <c r="E79" s="32">
        <f>VLOOKUP($C79,PO!$B$2:$CJ$295,16,FALSE)</f>
        <v>71.5</v>
      </c>
      <c r="F79" s="35">
        <f>VLOOKUP($C79,PO!$B$2:$CJ$295,66,FALSE)</f>
        <v>0.3600484848022461</v>
      </c>
      <c r="G79" s="31">
        <f>VLOOKUP($C79,PO!$B$2:$CJ$295,67,FALSE)</f>
        <v>19991.306640625</v>
      </c>
      <c r="H79" s="35">
        <f>VLOOKUP($C79,PO!$B$2:$CJ$295,71,FALSE)</f>
        <v>0.11961722373962402</v>
      </c>
      <c r="I79" s="50">
        <f>_xlfn.XLOOKUP($C79,PO!$B$3:$B$295,PO!CH$3:CH$295)</f>
        <v>2.3890786170959473</v>
      </c>
      <c r="J79" s="22">
        <f>VLOOKUP($C79,PO!$B$2:$CJ$295,87,FALSE)</f>
        <v>646</v>
      </c>
      <c r="K79" s="72">
        <f>1-VLOOKUP(C79,PO!$B$3:$II$295,242,FALSE)/SUM($D$5:$J$5)</f>
        <v>0.48253950120817435</v>
      </c>
      <c r="L79" s="22">
        <f>VLOOKUP($C79,PO!$B$2:$CJ$295,48,FALSE)</f>
        <v>9397.4960876369332</v>
      </c>
      <c r="M79" s="40"/>
      <c r="N79" s="22"/>
      <c r="O79" s="22"/>
      <c r="P79" s="22">
        <f>VLOOKUP($C79,PO!$B$2:$CJ$295,65,FALSE)</f>
        <v>644</v>
      </c>
      <c r="Q79" s="22">
        <f>VLOOKUP($C79,PO!$B$2:$CJ$295,26,FALSE)</f>
        <v>561</v>
      </c>
      <c r="R79" s="23"/>
    </row>
    <row r="80" spans="1:18" hidden="1" x14ac:dyDescent="0.2">
      <c r="A80" s="17">
        <v>70</v>
      </c>
      <c r="B80" s="27" t="str">
        <f t="shared" si="3"/>
        <v>***</v>
      </c>
      <c r="C80" t="str">
        <f>VLOOKUP(A80,PO!$IJ$3:$IL$295,3,FALSE)</f>
        <v>Lapinlahti</v>
      </c>
      <c r="D80" s="32">
        <f>VLOOKUP($C80,PO!$B$2:$CJ$295,9,FALSE)</f>
        <v>46.700000762939453</v>
      </c>
      <c r="E80" s="32">
        <f>VLOOKUP($C80,PO!$B$2:$CJ$295,16,FALSE)</f>
        <v>53.1</v>
      </c>
      <c r="F80" s="35">
        <f>VLOOKUP($C80,PO!$B$2:$CJ$295,66,FALSE)</f>
        <v>-0.58012482374906538</v>
      </c>
      <c r="G80" s="31">
        <f>VLOOKUP($C80,PO!$B$2:$CJ$295,67,FALSE)</f>
        <v>20759.548828125</v>
      </c>
      <c r="H80" s="35">
        <f>VLOOKUP($C80,PO!$B$2:$CJ$295,71,FALSE)</f>
        <v>0.10542962700128555</v>
      </c>
      <c r="I80" s="50">
        <f>_xlfn.XLOOKUP($C80,PO!$B$3:$B$295,PO!CH$3:CH$295)</f>
        <v>2.1253983974456787</v>
      </c>
      <c r="J80" s="22">
        <f>VLOOKUP($C80,PO!$B$2:$CJ$295,87,FALSE)</f>
        <v>1052</v>
      </c>
      <c r="K80" s="72">
        <f>1-VLOOKUP(C80,PO!$B$3:$II$295,242,FALSE)/SUM($D$5:$J$5)</f>
        <v>0.47173265607577741</v>
      </c>
      <c r="L80" s="22">
        <f>VLOOKUP($C80,PO!$B$2:$CJ$295,48,FALSE)</f>
        <v>8976.3855421686749</v>
      </c>
      <c r="M80" s="40"/>
      <c r="N80" s="22"/>
      <c r="O80" s="22"/>
      <c r="P80" s="22">
        <f>VLOOKUP($C80,PO!$B$2:$CJ$295,65,FALSE)</f>
        <v>177.33332824707031</v>
      </c>
      <c r="Q80" s="22">
        <f>VLOOKUP($C80,PO!$B$2:$CJ$295,26,FALSE)</f>
        <v>519</v>
      </c>
      <c r="R80" s="23"/>
    </row>
    <row r="81" spans="1:18" hidden="1" x14ac:dyDescent="0.2">
      <c r="A81" s="17">
        <v>71</v>
      </c>
      <c r="B81" s="27" t="str">
        <f t="shared" si="3"/>
        <v>***</v>
      </c>
      <c r="C81" t="str">
        <f>VLOOKUP(A81,PO!$IJ$3:$IL$295,3,FALSE)</f>
        <v>Aura</v>
      </c>
      <c r="D81" s="32">
        <f>VLOOKUP($C81,PO!$B$2:$CJ$295,9,FALSE)</f>
        <v>41.700000762939453</v>
      </c>
      <c r="E81" s="32">
        <f>VLOOKUP($C81,PO!$B$2:$CJ$295,16,FALSE)</f>
        <v>69.900000000000006</v>
      </c>
      <c r="F81" s="35">
        <f>VLOOKUP($C81,PO!$B$2:$CJ$295,66,FALSE)</f>
        <v>-0.94301233291625974</v>
      </c>
      <c r="G81" s="31">
        <f>VLOOKUP($C81,PO!$B$2:$CJ$295,67,FALSE)</f>
        <v>23735.623046875</v>
      </c>
      <c r="H81" s="35">
        <f>VLOOKUP($C81,PO!$B$2:$CJ$295,71,FALSE)</f>
        <v>0.68510532379150391</v>
      </c>
      <c r="I81" s="50">
        <f>_xlfn.XLOOKUP($C81,PO!$B$3:$B$295,PO!CH$3:CH$295)</f>
        <v>2.1413276195526123</v>
      </c>
      <c r="J81" s="22">
        <f>VLOOKUP($C81,PO!$B$2:$CJ$295,87,FALSE)</f>
        <v>502</v>
      </c>
      <c r="K81" s="72">
        <f>1-VLOOKUP(C81,PO!$B$3:$II$295,242,FALSE)/SUM($D$5:$J$5)</f>
        <v>0.46412470885029744</v>
      </c>
      <c r="L81" s="22">
        <f>VLOOKUP($C81,PO!$B$2:$CJ$295,48,FALSE)</f>
        <v>8004.0609137055835</v>
      </c>
      <c r="M81" s="40"/>
      <c r="N81" s="22"/>
      <c r="O81" s="22"/>
      <c r="P81" s="22">
        <f>VLOOKUP($C81,PO!$B$2:$CJ$295,65,FALSE)</f>
        <v>251</v>
      </c>
      <c r="Q81" s="22">
        <f>VLOOKUP($C81,PO!$B$2:$CJ$295,26,FALSE)</f>
        <v>596</v>
      </c>
      <c r="R81" s="23"/>
    </row>
    <row r="82" spans="1:18" hidden="1" x14ac:dyDescent="0.2">
      <c r="A82" s="17">
        <v>72</v>
      </c>
      <c r="B82" s="27" t="str">
        <f t="shared" si="3"/>
        <v>***</v>
      </c>
      <c r="C82" t="str">
        <f>VLOOKUP(A82,PO!$IJ$3:$IL$295,3,FALSE)</f>
        <v>Asikkala</v>
      </c>
      <c r="D82" s="32">
        <f>VLOOKUP($C82,PO!$B$2:$CJ$295,9,FALSE)</f>
        <v>49.400001525878906</v>
      </c>
      <c r="E82" s="32">
        <f>VLOOKUP($C82,PO!$B$2:$CJ$295,16,FALSE)</f>
        <v>64.8</v>
      </c>
      <c r="F82" s="35">
        <f>VLOOKUP($C82,PO!$B$2:$CJ$295,66,FALSE)</f>
        <v>1.2074518561363221</v>
      </c>
      <c r="G82" s="31">
        <f>VLOOKUP($C82,PO!$B$2:$CJ$295,67,FALSE)</f>
        <v>22824.630859375</v>
      </c>
      <c r="H82" s="35">
        <f>VLOOKUP($C82,PO!$B$2:$CJ$295,71,FALSE)</f>
        <v>0.17320302128791809</v>
      </c>
      <c r="I82" s="50">
        <f>_xlfn.XLOOKUP($C82,PO!$B$3:$B$295,PO!CH$3:CH$295)</f>
        <v>1.923076868057251</v>
      </c>
      <c r="J82" s="22">
        <f>VLOOKUP($C82,PO!$B$2:$CJ$295,87,FALSE)</f>
        <v>889</v>
      </c>
      <c r="K82" s="72">
        <f>1-VLOOKUP(C82,PO!$B$3:$II$295,242,FALSE)/SUM($D$5:$J$5)</f>
        <v>0.46216012944122964</v>
      </c>
      <c r="L82" s="22">
        <f>VLOOKUP($C82,PO!$B$2:$CJ$295,48,FALSE)</f>
        <v>9654.8571428571431</v>
      </c>
      <c r="M82" s="40"/>
      <c r="N82" s="22"/>
      <c r="O82" s="22"/>
      <c r="P82" s="22">
        <f>VLOOKUP($C82,PO!$B$2:$CJ$295,65,FALSE)</f>
        <v>296.33334350585938</v>
      </c>
      <c r="Q82" s="22">
        <f>VLOOKUP($C82,PO!$B$2:$CJ$295,26,FALSE)</f>
        <v>449</v>
      </c>
      <c r="R82" s="23"/>
    </row>
    <row r="83" spans="1:18" hidden="1" x14ac:dyDescent="0.2">
      <c r="A83" s="17">
        <v>73</v>
      </c>
      <c r="B83" s="27" t="str">
        <f t="shared" si="3"/>
        <v>***</v>
      </c>
      <c r="C83" t="str">
        <f>VLOOKUP(A83,PO!$IJ$3:$IL$295,3,FALSE)</f>
        <v>Laihia</v>
      </c>
      <c r="D83" s="32">
        <f>VLOOKUP($C83,PO!$B$2:$CJ$295,9,FALSE)</f>
        <v>42.700000762939453</v>
      </c>
      <c r="E83" s="32">
        <f>VLOOKUP($C83,PO!$B$2:$CJ$295,16,FALSE)</f>
        <v>82.4</v>
      </c>
      <c r="F83" s="35">
        <f>VLOOKUP($C83,PO!$B$2:$CJ$295,66,FALSE)</f>
        <v>2.8609018325805664</v>
      </c>
      <c r="G83" s="31">
        <f>VLOOKUP($C83,PO!$B$2:$CJ$295,67,FALSE)</f>
        <v>23504.060546875</v>
      </c>
      <c r="H83" s="35">
        <f>VLOOKUP($C83,PO!$B$2:$CJ$295,71,FALSE)</f>
        <v>1.0477734804153442</v>
      </c>
      <c r="I83" s="50">
        <f>_xlfn.XLOOKUP($C83,PO!$B$3:$B$295,PO!CH$3:CH$295)</f>
        <v>2.0063357353210449</v>
      </c>
      <c r="J83" s="22">
        <f>VLOOKUP($C83,PO!$B$2:$CJ$295,87,FALSE)</f>
        <v>1041</v>
      </c>
      <c r="K83" s="72">
        <f>1-VLOOKUP(C83,PO!$B$3:$II$295,242,FALSE)/SUM($D$5:$J$5)</f>
        <v>0.46000698755187974</v>
      </c>
      <c r="L83" s="22">
        <f>VLOOKUP($C83,PO!$B$2:$CJ$295,48,FALSE)</f>
        <v>7956.2321598477638</v>
      </c>
      <c r="M83" s="40"/>
      <c r="N83" s="22"/>
      <c r="O83" s="22"/>
      <c r="P83" s="22">
        <f>VLOOKUP($C83,PO!$B$2:$CJ$295,65,FALSE)</f>
        <v>1041</v>
      </c>
      <c r="Q83" s="22">
        <f>VLOOKUP($C83,PO!$B$2:$CJ$295,26,FALSE)</f>
        <v>625</v>
      </c>
      <c r="R83" s="23"/>
    </row>
    <row r="84" spans="1:18" hidden="1" x14ac:dyDescent="0.2">
      <c r="A84" s="17">
        <v>74</v>
      </c>
      <c r="B84" s="27" t="str">
        <f t="shared" si="3"/>
        <v>***</v>
      </c>
      <c r="C84" t="str">
        <f>VLOOKUP(A84,PO!$IJ$3:$IL$295,3,FALSE)</f>
        <v>Ikaalinen</v>
      </c>
      <c r="D84" s="32">
        <f>VLOOKUP($C84,PO!$B$2:$CJ$295,9,FALSE)</f>
        <v>48.299999237060547</v>
      </c>
      <c r="E84" s="32">
        <f>VLOOKUP($C84,PO!$B$2:$CJ$295,16,FALSE)</f>
        <v>59.1</v>
      </c>
      <c r="F84" s="35">
        <f>VLOOKUP($C84,PO!$B$2:$CJ$295,66,FALSE)</f>
        <v>0.40245632529258729</v>
      </c>
      <c r="G84" s="31">
        <f>VLOOKUP($C84,PO!$B$2:$CJ$295,67,FALSE)</f>
        <v>20915.267578125</v>
      </c>
      <c r="H84" s="35">
        <f>VLOOKUP($C84,PO!$B$2:$CJ$295,71,FALSE)</f>
        <v>0.24488620460033417</v>
      </c>
      <c r="I84" s="50">
        <f>_xlfn.XLOOKUP($C84,PO!$B$3:$B$295,PO!CH$3:CH$295)</f>
        <v>5.9322032928466797</v>
      </c>
      <c r="J84" s="22">
        <f>VLOOKUP($C84,PO!$B$2:$CJ$295,87,FALSE)</f>
        <v>683</v>
      </c>
      <c r="K84" s="72">
        <f>1-VLOOKUP(C84,PO!$B$3:$II$295,242,FALSE)/SUM($D$5:$J$5)</f>
        <v>0.45843019988064482</v>
      </c>
      <c r="L84" s="22">
        <f>VLOOKUP($C84,PO!$B$2:$CJ$295,48,FALSE)</f>
        <v>9492.363636363636</v>
      </c>
      <c r="M84" s="40"/>
      <c r="N84" s="22"/>
      <c r="O84" s="22"/>
      <c r="P84" s="22">
        <f>VLOOKUP($C84,PO!$B$2:$CJ$295,65,FALSE)</f>
        <v>142</v>
      </c>
      <c r="Q84" s="22">
        <f>VLOOKUP($C84,PO!$B$2:$CJ$295,26,FALSE)</f>
        <v>622</v>
      </c>
      <c r="R84" s="23"/>
    </row>
    <row r="85" spans="1:18" hidden="1" x14ac:dyDescent="0.2">
      <c r="A85" s="17">
        <v>75</v>
      </c>
      <c r="B85" s="27" t="str">
        <f t="shared" si="3"/>
        <v>***</v>
      </c>
      <c r="C85" t="str">
        <f>VLOOKUP(A85,PO!$IJ$3:$IL$295,3,FALSE)</f>
        <v>Mäntsälä</v>
      </c>
      <c r="D85" s="32">
        <f>VLOOKUP($C85,PO!$B$2:$CJ$295,9,FALSE)</f>
        <v>41.299999237060547</v>
      </c>
      <c r="E85" s="32">
        <f>VLOOKUP($C85,PO!$B$2:$CJ$295,16,FALSE)</f>
        <v>73.400000000000006</v>
      </c>
      <c r="F85" s="35">
        <f>VLOOKUP($C85,PO!$B$2:$CJ$295,66,FALSE)</f>
        <v>-0.8718027785420418</v>
      </c>
      <c r="G85" s="31">
        <f>VLOOKUP($C85,PO!$B$2:$CJ$295,67,FALSE)</f>
        <v>24782.28125</v>
      </c>
      <c r="H85" s="35">
        <f>VLOOKUP($C85,PO!$B$2:$CJ$295,71,FALSE)</f>
        <v>0.96037834882736206</v>
      </c>
      <c r="I85" s="50">
        <f>_xlfn.XLOOKUP($C85,PO!$B$3:$B$295,PO!CH$3:CH$295)</f>
        <v>1.6207455396652222</v>
      </c>
      <c r="J85" s="22">
        <f>VLOOKUP($C85,PO!$B$2:$CJ$295,87,FALSE)</f>
        <v>2686</v>
      </c>
      <c r="K85" s="72">
        <f>1-VLOOKUP(C85,PO!$B$3:$II$295,242,FALSE)/SUM($D$5:$J$5)</f>
        <v>0.45586419596359451</v>
      </c>
      <c r="L85" s="22">
        <f>VLOOKUP($C85,PO!$B$2:$CJ$295,48,FALSE)</f>
        <v>11917.355371900827</v>
      </c>
      <c r="M85" s="40"/>
      <c r="N85" s="22"/>
      <c r="O85" s="22"/>
      <c r="P85" s="22">
        <f>VLOOKUP($C85,PO!$B$2:$CJ$295,65,FALSE)</f>
        <v>209.07691955566406</v>
      </c>
      <c r="Q85" s="22">
        <f>VLOOKUP($C85,PO!$B$2:$CJ$295,26,FALSE)</f>
        <v>734</v>
      </c>
      <c r="R85" s="23"/>
    </row>
    <row r="86" spans="1:18" hidden="1" x14ac:dyDescent="0.2">
      <c r="A86" s="17">
        <v>76</v>
      </c>
      <c r="B86" s="27" t="str">
        <f t="shared" si="3"/>
        <v>***</v>
      </c>
      <c r="C86" t="str">
        <f>VLOOKUP(A86,PO!$IJ$3:$IL$295,3,FALSE)</f>
        <v>Ylöjärvi</v>
      </c>
      <c r="D86" s="32">
        <f>VLOOKUP($C86,PO!$B$2:$CJ$295,9,FALSE)</f>
        <v>40.299999237060547</v>
      </c>
      <c r="E86" s="32">
        <f>VLOOKUP($C86,PO!$B$2:$CJ$295,16,FALSE)</f>
        <v>88.7</v>
      </c>
      <c r="F86" s="35">
        <f>VLOOKUP($C86,PO!$B$2:$CJ$295,66,FALSE)</f>
        <v>1.0925896912813187</v>
      </c>
      <c r="G86" s="31">
        <f>VLOOKUP($C86,PO!$B$2:$CJ$295,67,FALSE)</f>
        <v>23788.943359375</v>
      </c>
      <c r="H86" s="35">
        <f>VLOOKUP($C86,PO!$B$2:$CJ$295,71,FALSE)</f>
        <v>0.32778012752532959</v>
      </c>
      <c r="I86" s="50">
        <f>_xlfn.XLOOKUP($C86,PO!$B$3:$B$295,PO!CH$3:CH$295)</f>
        <v>1.1592146158218384</v>
      </c>
      <c r="J86" s="22">
        <f>VLOOKUP($C86,PO!$B$2:$CJ$295,87,FALSE)</f>
        <v>4468</v>
      </c>
      <c r="K86" s="72">
        <f>1-VLOOKUP(C86,PO!$B$3:$II$295,242,FALSE)/SUM($D$5:$J$5)</f>
        <v>0.45489744166155155</v>
      </c>
      <c r="L86" s="22">
        <f>VLOOKUP($C86,PO!$B$2:$CJ$295,48,FALSE)</f>
        <v>8859.2491063449506</v>
      </c>
      <c r="M86" s="40"/>
      <c r="N86" s="22"/>
      <c r="O86" s="22"/>
      <c r="P86" s="22">
        <f>VLOOKUP($C86,PO!$B$2:$CJ$295,65,FALSE)</f>
        <v>447.70001220703125</v>
      </c>
      <c r="Q86" s="22">
        <f>VLOOKUP($C86,PO!$B$2:$CJ$295,26,FALSE)</f>
        <v>665</v>
      </c>
      <c r="R86" s="23"/>
    </row>
    <row r="87" spans="1:18" hidden="1" x14ac:dyDescent="0.2">
      <c r="A87" s="17">
        <v>77</v>
      </c>
      <c r="B87" s="27" t="str">
        <f t="shared" si="3"/>
        <v>***</v>
      </c>
      <c r="C87" t="str">
        <f>VLOOKUP(A87,PO!$IJ$3:$IL$295,3,FALSE)</f>
        <v>Vimpeli</v>
      </c>
      <c r="D87" s="32">
        <f>VLOOKUP($C87,PO!$B$2:$CJ$295,9,FALSE)</f>
        <v>48.099998474121094</v>
      </c>
      <c r="E87" s="32">
        <f>VLOOKUP($C87,PO!$B$2:$CJ$295,16,FALSE)</f>
        <v>68.100000000000009</v>
      </c>
      <c r="F87" s="35">
        <f>VLOOKUP($C87,PO!$B$2:$CJ$295,66,FALSE)</f>
        <v>0</v>
      </c>
      <c r="G87" s="31">
        <f>VLOOKUP($C87,PO!$B$2:$CJ$295,67,FALSE)</f>
        <v>21376.302734375</v>
      </c>
      <c r="H87" s="35">
        <f>VLOOKUP($C87,PO!$B$2:$CJ$295,71,FALSE)</f>
        <v>0.14149275422096252</v>
      </c>
      <c r="I87" s="50">
        <f>_xlfn.XLOOKUP($C87,PO!$B$3:$B$295,PO!CH$3:CH$295)</f>
        <v>2.0210964679718018</v>
      </c>
      <c r="J87" s="22">
        <f>VLOOKUP($C87,PO!$B$2:$CJ$295,87,FALSE)</f>
        <v>0</v>
      </c>
      <c r="K87" s="72">
        <f>1-VLOOKUP(C87,PO!$B$3:$II$295,242,FALSE)/SUM($D$5:$J$5)</f>
        <v>0.45132875001011308</v>
      </c>
      <c r="L87" s="22">
        <f>VLOOKUP($C87,PO!$B$2:$CJ$295,48,FALSE)</f>
        <v>0</v>
      </c>
      <c r="M87" s="40"/>
      <c r="N87" s="22"/>
      <c r="O87" s="22"/>
      <c r="P87" s="22">
        <f>VLOOKUP($C87,PO!$B$2:$CJ$295,65,FALSE)</f>
        <v>168.5</v>
      </c>
      <c r="Q87" s="22">
        <f>VLOOKUP($C87,PO!$B$2:$CJ$295,26,FALSE)</f>
        <v>0</v>
      </c>
      <c r="R87" s="23"/>
    </row>
    <row r="88" spans="1:18" hidden="1" x14ac:dyDescent="0.2">
      <c r="A88" s="17">
        <v>78</v>
      </c>
      <c r="B88" s="27" t="str">
        <f t="shared" si="3"/>
        <v>***</v>
      </c>
      <c r="C88" t="str">
        <f>VLOOKUP(A88,PO!$IJ$3:$IL$295,3,FALSE)</f>
        <v>Loppi</v>
      </c>
      <c r="D88" s="32">
        <f>VLOOKUP($C88,PO!$B$2:$CJ$295,9,FALSE)</f>
        <v>45.5</v>
      </c>
      <c r="E88" s="32">
        <f>VLOOKUP($C88,PO!$B$2:$CJ$295,16,FALSE)</f>
        <v>55.5</v>
      </c>
      <c r="F88" s="35">
        <f>VLOOKUP($C88,PO!$B$2:$CJ$295,66,FALSE)</f>
        <v>-2.1699442982673647</v>
      </c>
      <c r="G88" s="31">
        <f>VLOOKUP($C88,PO!$B$2:$CJ$295,67,FALSE)</f>
        <v>23031.73828125</v>
      </c>
      <c r="H88" s="35">
        <f>VLOOKUP($C88,PO!$B$2:$CJ$295,71,FALSE)</f>
        <v>0.45988759398460388</v>
      </c>
      <c r="I88" s="50">
        <f>_xlfn.XLOOKUP($C88,PO!$B$3:$B$295,PO!CH$3:CH$295)</f>
        <v>1.3969732522964478</v>
      </c>
      <c r="J88" s="22">
        <f>VLOOKUP($C88,PO!$B$2:$CJ$295,87,FALSE)</f>
        <v>963</v>
      </c>
      <c r="K88" s="72">
        <f>1-VLOOKUP(C88,PO!$B$3:$II$295,242,FALSE)/SUM($D$5:$J$5)</f>
        <v>0.44967573219299517</v>
      </c>
      <c r="L88" s="22">
        <f>VLOOKUP($C88,PO!$B$2:$CJ$295,48,FALSE)</f>
        <v>9778.0127456186929</v>
      </c>
      <c r="M88" s="40"/>
      <c r="N88" s="22"/>
      <c r="O88" s="22"/>
      <c r="P88" s="22">
        <f>VLOOKUP($C88,PO!$B$2:$CJ$295,65,FALSE)</f>
        <v>120.625</v>
      </c>
      <c r="Q88" s="22">
        <f>VLOOKUP($C88,PO!$B$2:$CJ$295,26,FALSE)</f>
        <v>525</v>
      </c>
      <c r="R88" s="23"/>
    </row>
    <row r="89" spans="1:18" hidden="1" x14ac:dyDescent="0.2">
      <c r="A89" s="17">
        <v>79</v>
      </c>
      <c r="B89" s="27" t="str">
        <f t="shared" si="3"/>
        <v>***</v>
      </c>
      <c r="C89" t="str">
        <f>VLOOKUP(A89,PO!$IJ$3:$IL$295,3,FALSE)</f>
        <v>Mynämäki</v>
      </c>
      <c r="D89" s="32">
        <f>VLOOKUP($C89,PO!$B$2:$CJ$295,9,FALSE)</f>
        <v>46.200000762939453</v>
      </c>
      <c r="E89" s="32">
        <f>VLOOKUP($C89,PO!$B$2:$CJ$295,16,FALSE)</f>
        <v>65.7</v>
      </c>
      <c r="F89" s="35">
        <f>VLOOKUP($C89,PO!$B$2:$CJ$295,66,FALSE)</f>
        <v>-1.6378753304481506</v>
      </c>
      <c r="G89" s="31">
        <f>VLOOKUP($C89,PO!$B$2:$CJ$295,67,FALSE)</f>
        <v>23375.6328125</v>
      </c>
      <c r="H89" s="35">
        <f>VLOOKUP($C89,PO!$B$2:$CJ$295,71,FALSE)</f>
        <v>0.69244837760925293</v>
      </c>
      <c r="I89" s="50">
        <f>_xlfn.XLOOKUP($C89,PO!$B$3:$B$295,PO!CH$3:CH$295)</f>
        <v>3.2531824111938477</v>
      </c>
      <c r="J89" s="22">
        <f>VLOOKUP($C89,PO!$B$2:$CJ$295,87,FALSE)</f>
        <v>792</v>
      </c>
      <c r="K89" s="72">
        <f>1-VLOOKUP(C89,PO!$B$3:$II$295,242,FALSE)/SUM($D$5:$J$5)</f>
        <v>0.44944806470086862</v>
      </c>
      <c r="L89" s="22">
        <f>VLOOKUP($C89,PO!$B$2:$CJ$295,48,FALSE)</f>
        <v>9058.9743589743593</v>
      </c>
      <c r="M89" s="40"/>
      <c r="N89" s="22"/>
      <c r="O89" s="22"/>
      <c r="P89" s="22">
        <f>VLOOKUP($C89,PO!$B$2:$CJ$295,65,FALSE)</f>
        <v>113</v>
      </c>
      <c r="Q89" s="22">
        <f>VLOOKUP($C89,PO!$B$2:$CJ$295,26,FALSE)</f>
        <v>653</v>
      </c>
      <c r="R89" s="23"/>
    </row>
    <row r="90" spans="1:18" hidden="1" x14ac:dyDescent="0.2">
      <c r="A90" s="17">
        <v>80</v>
      </c>
      <c r="B90" s="27" t="str">
        <f t="shared" si="3"/>
        <v>***</v>
      </c>
      <c r="C90" t="str">
        <f>VLOOKUP(A90,PO!$IJ$3:$IL$295,3,FALSE)</f>
        <v>Harjavalta</v>
      </c>
      <c r="D90" s="32">
        <f>VLOOKUP($C90,PO!$B$2:$CJ$295,9,FALSE)</f>
        <v>48.299999237060547</v>
      </c>
      <c r="E90" s="32">
        <f>VLOOKUP($C90,PO!$B$2:$CJ$295,16,FALSE)</f>
        <v>92.9</v>
      </c>
      <c r="F90" s="35">
        <f>VLOOKUP($C90,PO!$B$2:$CJ$295,66,FALSE)</f>
        <v>-2.1106583595275881</v>
      </c>
      <c r="G90" s="31">
        <f>VLOOKUP($C90,PO!$B$2:$CJ$295,67,FALSE)</f>
        <v>23499.572265625</v>
      </c>
      <c r="H90" s="35">
        <f>VLOOKUP($C90,PO!$B$2:$CJ$295,71,FALSE)</f>
        <v>0.1731351912021637</v>
      </c>
      <c r="I90" s="50">
        <f>_xlfn.XLOOKUP($C90,PO!$B$3:$B$295,PO!CH$3:CH$295)</f>
        <v>3.4671533107757568</v>
      </c>
      <c r="J90" s="22">
        <f>VLOOKUP($C90,PO!$B$2:$CJ$295,87,FALSE)</f>
        <v>631</v>
      </c>
      <c r="K90" s="72">
        <f>1-VLOOKUP(C90,PO!$B$3:$II$295,242,FALSE)/SUM($D$5:$J$5)</f>
        <v>0.4475129167795544</v>
      </c>
      <c r="L90" s="22">
        <f>VLOOKUP($C90,PO!$B$2:$CJ$295,48,FALSE)</f>
        <v>9366.7462211614948</v>
      </c>
      <c r="M90" s="40"/>
      <c r="N90" s="22"/>
      <c r="O90" s="22"/>
      <c r="P90" s="22">
        <f>VLOOKUP($C90,PO!$B$2:$CJ$295,65,FALSE)</f>
        <v>210.33332824707031</v>
      </c>
      <c r="Q90" s="22">
        <f>VLOOKUP($C90,PO!$B$2:$CJ$295,26,FALSE)</f>
        <v>667</v>
      </c>
      <c r="R90" s="23"/>
    </row>
    <row r="91" spans="1:18" hidden="1" x14ac:dyDescent="0.2">
      <c r="A91" s="17">
        <v>81</v>
      </c>
      <c r="B91" s="27" t="str">
        <f t="shared" si="3"/>
        <v>***</v>
      </c>
      <c r="C91" t="str">
        <f>VLOOKUP(A91,PO!$IJ$3:$IL$295,3,FALSE)</f>
        <v>Haapavesi</v>
      </c>
      <c r="D91" s="32">
        <f>VLOOKUP($C91,PO!$B$2:$CJ$295,9,FALSE)</f>
        <v>42.200000762939453</v>
      </c>
      <c r="E91" s="32">
        <f>VLOOKUP($C91,PO!$B$2:$CJ$295,16,FALSE)</f>
        <v>60.1</v>
      </c>
      <c r="F91" s="35">
        <f>VLOOKUP($C91,PO!$B$2:$CJ$295,66,FALSE)</f>
        <v>-0.65116022676229479</v>
      </c>
      <c r="G91" s="31">
        <f>VLOOKUP($C91,PO!$B$2:$CJ$295,67,FALSE)</f>
        <v>19371.4765625</v>
      </c>
      <c r="H91" s="35">
        <f>VLOOKUP($C91,PO!$B$2:$CJ$295,71,FALSE)</f>
        <v>1.4797277748584747E-2</v>
      </c>
      <c r="I91" s="50">
        <f>_xlfn.XLOOKUP($C91,PO!$B$3:$B$295,PO!CH$3:CH$295)</f>
        <v>1.9583842754364014</v>
      </c>
      <c r="J91" s="22">
        <f>VLOOKUP($C91,PO!$B$2:$CJ$295,87,FALSE)</f>
        <v>902</v>
      </c>
      <c r="K91" s="72">
        <f>1-VLOOKUP(C91,PO!$B$3:$II$295,242,FALSE)/SUM($D$5:$J$5)</f>
        <v>0.44458154959662377</v>
      </c>
      <c r="L91" s="22">
        <f>VLOOKUP($C91,PO!$B$2:$CJ$295,48,FALSE)</f>
        <v>8594.1468801766987</v>
      </c>
      <c r="M91" s="40"/>
      <c r="N91" s="22"/>
      <c r="O91" s="22"/>
      <c r="P91" s="22">
        <f>VLOOKUP($C91,PO!$B$2:$CJ$295,65,FALSE)</f>
        <v>135.57142639160156</v>
      </c>
      <c r="Q91" s="22">
        <f>VLOOKUP($C91,PO!$B$2:$CJ$295,26,FALSE)</f>
        <v>553</v>
      </c>
      <c r="R91" s="23"/>
    </row>
    <row r="92" spans="1:18" hidden="1" x14ac:dyDescent="0.2">
      <c r="A92" s="17">
        <v>82</v>
      </c>
      <c r="B92" s="27" t="str">
        <f t="shared" si="3"/>
        <v>***</v>
      </c>
      <c r="C92" t="str">
        <f>VLOOKUP(A92,PO!$IJ$3:$IL$295,3,FALSE)</f>
        <v>Isokyrö</v>
      </c>
      <c r="D92" s="32">
        <f>VLOOKUP($C92,PO!$B$2:$CJ$295,9,FALSE)</f>
        <v>46.599998474121094</v>
      </c>
      <c r="E92" s="32">
        <f>VLOOKUP($C92,PO!$B$2:$CJ$295,16,FALSE)</f>
        <v>72.100000000000009</v>
      </c>
      <c r="F92" s="35">
        <f>VLOOKUP($C92,PO!$B$2:$CJ$295,66,FALSE)</f>
        <v>1.4949407815933227</v>
      </c>
      <c r="G92" s="31">
        <f>VLOOKUP($C92,PO!$B$2:$CJ$295,67,FALSE)</f>
        <v>21745.953125</v>
      </c>
      <c r="H92" s="35">
        <f>VLOOKUP($C92,PO!$B$2:$CJ$295,71,FALSE)</f>
        <v>0.77399379014968872</v>
      </c>
      <c r="I92" s="50">
        <f>_xlfn.XLOOKUP($C92,PO!$B$3:$B$295,PO!CH$3:CH$295)</f>
        <v>0.38610038161277771</v>
      </c>
      <c r="J92" s="22">
        <f>VLOOKUP($C92,PO!$B$2:$CJ$295,87,FALSE)</f>
        <v>539</v>
      </c>
      <c r="K92" s="72">
        <f>1-VLOOKUP(C92,PO!$B$3:$II$295,242,FALSE)/SUM($D$5:$J$5)</f>
        <v>0.4434898775443209</v>
      </c>
      <c r="L92" s="22">
        <f>VLOOKUP($C92,PO!$B$2:$CJ$295,48,FALSE)</f>
        <v>7736.2637362637361</v>
      </c>
      <c r="M92" s="40"/>
      <c r="N92" s="22"/>
      <c r="O92" s="22"/>
      <c r="P92" s="22">
        <f>VLOOKUP($C92,PO!$B$2:$CJ$295,65,FALSE)</f>
        <v>147.5</v>
      </c>
      <c r="Q92" s="22">
        <f>VLOOKUP($C92,PO!$B$2:$CJ$295,26,FALSE)</f>
        <v>500</v>
      </c>
      <c r="R92" s="23"/>
    </row>
    <row r="93" spans="1:18" hidden="1" x14ac:dyDescent="0.2">
      <c r="A93" s="17">
        <v>83</v>
      </c>
      <c r="B93" s="27" t="str">
        <f t="shared" si="3"/>
        <v>***</v>
      </c>
      <c r="C93" t="str">
        <f>VLOOKUP(A93,PO!$IJ$3:$IL$295,3,FALSE)</f>
        <v>Keuruu</v>
      </c>
      <c r="D93" s="32">
        <f>VLOOKUP($C93,PO!$B$2:$CJ$295,9,FALSE)</f>
        <v>49.700000762939453</v>
      </c>
      <c r="E93" s="32">
        <f>VLOOKUP($C93,PO!$B$2:$CJ$295,16,FALSE)</f>
        <v>70.600000000000009</v>
      </c>
      <c r="F93" s="35">
        <f>VLOOKUP($C93,PO!$B$2:$CJ$295,66,FALSE)</f>
        <v>-0.57070702314376831</v>
      </c>
      <c r="G93" s="31">
        <f>VLOOKUP($C93,PO!$B$2:$CJ$295,67,FALSE)</f>
        <v>21490.94921875</v>
      </c>
      <c r="H93" s="35">
        <f>VLOOKUP($C93,PO!$B$2:$CJ$295,71,FALSE)</f>
        <v>0.16657990217208862</v>
      </c>
      <c r="I93" s="50">
        <f>_xlfn.XLOOKUP($C93,PO!$B$3:$B$295,PO!CH$3:CH$295)</f>
        <v>2.7667984962463379</v>
      </c>
      <c r="J93" s="22">
        <f>VLOOKUP($C93,PO!$B$2:$CJ$295,87,FALSE)</f>
        <v>892</v>
      </c>
      <c r="K93" s="72">
        <f>1-VLOOKUP(C93,PO!$B$3:$II$295,242,FALSE)/SUM($D$5:$J$5)</f>
        <v>0.43737603079436549</v>
      </c>
      <c r="L93" s="22">
        <f>VLOOKUP($C93,PO!$B$2:$CJ$295,48,FALSE)</f>
        <v>11667.044318181817</v>
      </c>
      <c r="M93" s="40"/>
      <c r="N93" s="22"/>
      <c r="O93" s="22"/>
      <c r="P93" s="22">
        <f>VLOOKUP($C93,PO!$B$2:$CJ$295,65,FALSE)</f>
        <v>153.83332824707031</v>
      </c>
      <c r="Q93" s="22">
        <f>VLOOKUP($C93,PO!$B$2:$CJ$295,26,FALSE)</f>
        <v>703</v>
      </c>
      <c r="R93" s="23"/>
    </row>
    <row r="94" spans="1:18" hidden="1" x14ac:dyDescent="0.2">
      <c r="A94" s="17">
        <v>84</v>
      </c>
      <c r="B94" s="27" t="str">
        <f t="shared" si="3"/>
        <v>***</v>
      </c>
      <c r="C94" t="str">
        <f>VLOOKUP(A94,PO!$IJ$3:$IL$295,3,FALSE)</f>
        <v>Sodankylä</v>
      </c>
      <c r="D94" s="32">
        <f>VLOOKUP($C94,PO!$B$2:$CJ$295,9,FALSE)</f>
        <v>47.599998474121094</v>
      </c>
      <c r="E94" s="32">
        <f>VLOOKUP($C94,PO!$B$2:$CJ$295,16,FALSE)</f>
        <v>60.5</v>
      </c>
      <c r="F94" s="35">
        <f>VLOOKUP($C94,PO!$B$2:$CJ$295,66,FALSE)</f>
        <v>-1.0585460186004638</v>
      </c>
      <c r="G94" s="31">
        <f>VLOOKUP($C94,PO!$B$2:$CJ$295,67,FALSE)</f>
        <v>24508.681640625</v>
      </c>
      <c r="H94" s="35">
        <f>VLOOKUP($C94,PO!$B$2:$CJ$295,71,FALSE)</f>
        <v>0.18065759539604187</v>
      </c>
      <c r="I94" s="50">
        <f>_xlfn.XLOOKUP($C94,PO!$B$3:$B$295,PO!CH$3:CH$295)</f>
        <v>2.4806201457977295</v>
      </c>
      <c r="J94" s="22">
        <f>VLOOKUP($C94,PO!$B$2:$CJ$295,87,FALSE)</f>
        <v>692</v>
      </c>
      <c r="K94" s="72">
        <f>1-VLOOKUP(C94,PO!$B$3:$II$295,242,FALSE)/SUM($D$5:$J$5)</f>
        <v>0.43315632180952146</v>
      </c>
      <c r="L94" s="22">
        <f>VLOOKUP($C94,PO!$B$2:$CJ$295,48,FALSE)</f>
        <v>11897.36279401283</v>
      </c>
      <c r="M94" s="40"/>
      <c r="N94" s="22"/>
      <c r="O94" s="22"/>
      <c r="P94" s="22">
        <f>VLOOKUP($C94,PO!$B$2:$CJ$295,65,FALSE)</f>
        <v>117.83333587646484</v>
      </c>
      <c r="Q94" s="22">
        <f>VLOOKUP($C94,PO!$B$2:$CJ$295,26,FALSE)</f>
        <v>662</v>
      </c>
      <c r="R94" s="23"/>
    </row>
    <row r="95" spans="1:18" hidden="1" x14ac:dyDescent="0.2">
      <c r="A95" s="17">
        <v>85</v>
      </c>
      <c r="B95" s="27" t="str">
        <f t="shared" si="3"/>
        <v>***</v>
      </c>
      <c r="C95" t="str">
        <f>VLOOKUP(A95,PO!$IJ$3:$IL$295,3,FALSE)</f>
        <v>Iitti</v>
      </c>
      <c r="D95" s="32">
        <f>VLOOKUP($C95,PO!$B$2:$CJ$295,9,FALSE)</f>
        <v>48.5</v>
      </c>
      <c r="E95" s="32">
        <f>VLOOKUP($C95,PO!$B$2:$CJ$295,16,FALSE)</f>
        <v>59.300000000000004</v>
      </c>
      <c r="F95" s="35">
        <f>VLOOKUP($C95,PO!$B$2:$CJ$295,66,FALSE)</f>
        <v>-0.58600056171417236</v>
      </c>
      <c r="G95" s="31">
        <f>VLOOKUP($C95,PO!$B$2:$CJ$295,67,FALSE)</f>
        <v>21966.19140625</v>
      </c>
      <c r="H95" s="35">
        <f>VLOOKUP($C95,PO!$B$2:$CJ$295,71,FALSE)</f>
        <v>0.20861272513866425</v>
      </c>
      <c r="I95" s="50">
        <f>_xlfn.XLOOKUP($C95,PO!$B$3:$B$295,PO!CH$3:CH$295)</f>
        <v>0.35335689783096313</v>
      </c>
      <c r="J95" s="22">
        <f>VLOOKUP($C95,PO!$B$2:$CJ$295,87,FALSE)</f>
        <v>651</v>
      </c>
      <c r="K95" s="72">
        <f>1-VLOOKUP(C95,PO!$B$3:$II$295,242,FALSE)/SUM($D$5:$J$5)</f>
        <v>0.43106854325124533</v>
      </c>
      <c r="L95" s="22">
        <f>VLOOKUP($C95,PO!$B$2:$CJ$295,48,FALSE)</f>
        <v>8677.8115501519751</v>
      </c>
      <c r="M95" s="40"/>
      <c r="N95" s="22"/>
      <c r="O95" s="22"/>
      <c r="P95" s="22">
        <f>VLOOKUP($C95,PO!$B$2:$CJ$295,65,FALSE)</f>
        <v>162.75</v>
      </c>
      <c r="Q95" s="22">
        <f>VLOOKUP($C95,PO!$B$2:$CJ$295,26,FALSE)</f>
        <v>748</v>
      </c>
      <c r="R95" s="23"/>
    </row>
    <row r="96" spans="1:18" hidden="1" x14ac:dyDescent="0.2">
      <c r="A96" s="17">
        <v>86</v>
      </c>
      <c r="B96" s="27" t="str">
        <f t="shared" si="3"/>
        <v>***</v>
      </c>
      <c r="C96" t="str">
        <f>VLOOKUP(A96,PO!$IJ$3:$IL$295,3,FALSE)</f>
        <v>Siikajoki</v>
      </c>
      <c r="D96" s="32">
        <f>VLOOKUP($C96,PO!$B$2:$CJ$295,9,FALSE)</f>
        <v>42.299999237060547</v>
      </c>
      <c r="E96" s="32">
        <f>VLOOKUP($C96,PO!$B$2:$CJ$295,16,FALSE)</f>
        <v>47.5</v>
      </c>
      <c r="F96" s="35">
        <f>VLOOKUP($C96,PO!$B$2:$CJ$295,66,FALSE)</f>
        <v>-0.33805789947509768</v>
      </c>
      <c r="G96" s="31">
        <f>VLOOKUP($C96,PO!$B$2:$CJ$295,67,FALSE)</f>
        <v>20063.890625</v>
      </c>
      <c r="H96" s="35">
        <f>VLOOKUP($C96,PO!$B$2:$CJ$295,71,FALSE)</f>
        <v>3.8872692734003067E-2</v>
      </c>
      <c r="I96" s="50">
        <f>_xlfn.XLOOKUP($C96,PO!$B$3:$B$295,PO!CH$3:CH$295)</f>
        <v>2.092050313949585</v>
      </c>
      <c r="J96" s="22">
        <f>VLOOKUP($C96,PO!$B$2:$CJ$295,87,FALSE)</f>
        <v>769</v>
      </c>
      <c r="K96" s="72">
        <f>1-VLOOKUP(C96,PO!$B$3:$II$295,242,FALSE)/SUM($D$5:$J$5)</f>
        <v>0.43064144250719927</v>
      </c>
      <c r="L96" s="22">
        <f>VLOOKUP($C96,PO!$B$2:$CJ$295,48,FALSE)</f>
        <v>9633.3998695368555</v>
      </c>
      <c r="M96" s="40"/>
      <c r="N96" s="22"/>
      <c r="O96" s="22"/>
      <c r="P96" s="22">
        <f>VLOOKUP($C96,PO!$B$2:$CJ$295,65,FALSE)</f>
        <v>170.80000305175781</v>
      </c>
      <c r="Q96" s="22">
        <f>VLOOKUP($C96,PO!$B$2:$CJ$295,26,FALSE)</f>
        <v>482</v>
      </c>
      <c r="R96" s="23"/>
    </row>
    <row r="97" spans="1:18" hidden="1" x14ac:dyDescent="0.2">
      <c r="A97" s="17">
        <v>87</v>
      </c>
      <c r="B97" s="27" t="str">
        <f t="shared" si="3"/>
        <v>***</v>
      </c>
      <c r="C97" t="str">
        <f>VLOOKUP(A97,PO!$IJ$3:$IL$295,3,FALSE)</f>
        <v>Pyhäjoki</v>
      </c>
      <c r="D97" s="32">
        <f>VLOOKUP($C97,PO!$B$2:$CJ$295,9,FALSE)</f>
        <v>45.700000762939453</v>
      </c>
      <c r="E97" s="32">
        <f>VLOOKUP($C97,PO!$B$2:$CJ$295,16,FALSE)</f>
        <v>70.100000000000009</v>
      </c>
      <c r="F97" s="35">
        <f>VLOOKUP($C97,PO!$B$2:$CJ$295,66,FALSE)</f>
        <v>-2.4054824590682982</v>
      </c>
      <c r="G97" s="31">
        <f>VLOOKUP($C97,PO!$B$2:$CJ$295,67,FALSE)</f>
        <v>22114.9765625</v>
      </c>
      <c r="H97" s="35">
        <f>VLOOKUP($C97,PO!$B$2:$CJ$295,71,FALSE)</f>
        <v>0.25999349355697632</v>
      </c>
      <c r="I97" s="50">
        <f>_xlfn.XLOOKUP($C97,PO!$B$3:$B$295,PO!CH$3:CH$295)</f>
        <v>3.7037036418914795</v>
      </c>
      <c r="J97" s="22">
        <f>VLOOKUP($C97,PO!$B$2:$CJ$295,87,FALSE)</f>
        <v>353</v>
      </c>
      <c r="K97" s="72">
        <f>1-VLOOKUP(C97,PO!$B$3:$II$295,242,FALSE)/SUM($D$5:$J$5)</f>
        <v>0.42799503788480686</v>
      </c>
      <c r="L97" s="22">
        <f>VLOOKUP($C97,PO!$B$2:$CJ$295,48,FALSE)</f>
        <v>12412.950067476384</v>
      </c>
      <c r="M97" s="40"/>
      <c r="N97" s="22"/>
      <c r="O97" s="22"/>
      <c r="P97" s="22">
        <f>VLOOKUP($C97,PO!$B$2:$CJ$295,65,FALSE)</f>
        <v>101</v>
      </c>
      <c r="Q97" s="22">
        <f>VLOOKUP($C97,PO!$B$2:$CJ$295,26,FALSE)</f>
        <v>614</v>
      </c>
      <c r="R97" s="23"/>
    </row>
    <row r="98" spans="1:18" hidden="1" x14ac:dyDescent="0.2">
      <c r="A98" s="17">
        <v>88</v>
      </c>
      <c r="B98" s="27" t="str">
        <f t="shared" si="3"/>
        <v>***</v>
      </c>
      <c r="C98" t="str">
        <f>VLOOKUP(A98,PO!$IJ$3:$IL$295,3,FALSE)</f>
        <v>Hämeenlinna</v>
      </c>
      <c r="D98" s="32">
        <f>VLOOKUP($C98,PO!$B$2:$CJ$295,9,FALSE)</f>
        <v>45.099998474121094</v>
      </c>
      <c r="E98" s="32">
        <f>VLOOKUP($C98,PO!$B$2:$CJ$295,16,FALSE)</f>
        <v>88.2</v>
      </c>
      <c r="F98" s="35">
        <f>VLOOKUP($C98,PO!$B$2:$CJ$295,66,FALSE)</f>
        <v>0.14531738162040711</v>
      </c>
      <c r="G98" s="31">
        <f>VLOOKUP($C98,PO!$B$2:$CJ$295,67,FALSE)</f>
        <v>24374.873046875</v>
      </c>
      <c r="H98" s="35">
        <f>VLOOKUP($C98,PO!$B$2:$CJ$295,71,FALSE)</f>
        <v>0.38294914364814758</v>
      </c>
      <c r="I98" s="50">
        <f>_xlfn.XLOOKUP($C98,PO!$B$3:$B$295,PO!CH$3:CH$295)</f>
        <v>1.6661113500595093</v>
      </c>
      <c r="J98" s="22">
        <f>VLOOKUP($C98,PO!$B$2:$CJ$295,87,FALSE)</f>
        <v>6509</v>
      </c>
      <c r="K98" s="72">
        <f>1-VLOOKUP(C98,PO!$B$3:$II$295,242,FALSE)/SUM($D$5:$J$5)</f>
        <v>0.42584003828474015</v>
      </c>
      <c r="L98" s="22">
        <f>VLOOKUP($C98,PO!$B$2:$CJ$295,48,FALSE)</f>
        <v>9378.31822728322</v>
      </c>
      <c r="M98" s="40"/>
      <c r="N98" s="22"/>
      <c r="O98" s="22"/>
      <c r="P98" s="22">
        <f>VLOOKUP($C98,PO!$B$2:$CJ$295,65,FALSE)</f>
        <v>308.66665649414063</v>
      </c>
      <c r="Q98" s="22">
        <f>VLOOKUP($C98,PO!$B$2:$CJ$295,26,FALSE)</f>
        <v>439</v>
      </c>
      <c r="R98" s="23"/>
    </row>
    <row r="99" spans="1:18" hidden="1" x14ac:dyDescent="0.2">
      <c r="A99" s="17">
        <v>89</v>
      </c>
      <c r="B99" s="27" t="str">
        <f t="shared" si="3"/>
        <v>***</v>
      </c>
      <c r="C99" t="str">
        <f>VLOOKUP(A99,PO!$IJ$3:$IL$295,3,FALSE)</f>
        <v>Toholampi</v>
      </c>
      <c r="D99" s="32">
        <f>VLOOKUP($C99,PO!$B$2:$CJ$295,9,FALSE)</f>
        <v>45</v>
      </c>
      <c r="E99" s="32">
        <f>VLOOKUP($C99,PO!$B$2:$CJ$295,16,FALSE)</f>
        <v>51.7</v>
      </c>
      <c r="F99" s="35">
        <f>VLOOKUP($C99,PO!$B$2:$CJ$295,66,FALSE)</f>
        <v>-0.64299174547195437</v>
      </c>
      <c r="G99" s="31">
        <f>VLOOKUP($C99,PO!$B$2:$CJ$295,67,FALSE)</f>
        <v>19130.759765625</v>
      </c>
      <c r="H99" s="35">
        <f>VLOOKUP($C99,PO!$B$2:$CJ$295,71,FALSE)</f>
        <v>0.13188262283802032</v>
      </c>
      <c r="I99" s="50">
        <f>_xlfn.XLOOKUP($C99,PO!$B$3:$B$295,PO!CH$3:CH$295)</f>
        <v>1.7948718070983887</v>
      </c>
      <c r="J99" s="22">
        <f>VLOOKUP($C99,PO!$B$2:$CJ$295,87,FALSE)</f>
        <v>419</v>
      </c>
      <c r="K99" s="72">
        <f>1-VLOOKUP(C99,PO!$B$3:$II$295,242,FALSE)/SUM($D$5:$J$5)</f>
        <v>0.42233008511666981</v>
      </c>
      <c r="L99" s="22">
        <f>VLOOKUP($C99,PO!$B$2:$CJ$295,48,FALSE)</f>
        <v>9781.2104637336506</v>
      </c>
      <c r="M99" s="40"/>
      <c r="N99" s="22"/>
      <c r="O99" s="22"/>
      <c r="P99" s="22">
        <f>VLOOKUP($C99,PO!$B$2:$CJ$295,65,FALSE)</f>
        <v>93</v>
      </c>
      <c r="Q99" s="22">
        <f>VLOOKUP($C99,PO!$B$2:$CJ$295,26,FALSE)</f>
        <v>662</v>
      </c>
      <c r="R99" s="23"/>
    </row>
    <row r="100" spans="1:18" hidden="1" x14ac:dyDescent="0.2">
      <c r="A100" s="17">
        <v>90</v>
      </c>
      <c r="B100" s="27" t="str">
        <f t="shared" si="3"/>
        <v>***</v>
      </c>
      <c r="C100" t="str">
        <f>VLOOKUP(A100,PO!$IJ$3:$IL$295,3,FALSE)</f>
        <v>Leppävirta</v>
      </c>
      <c r="D100" s="32">
        <f>VLOOKUP($C100,PO!$B$2:$CJ$295,9,FALSE)</f>
        <v>49.200000762939453</v>
      </c>
      <c r="E100" s="32">
        <f>VLOOKUP($C100,PO!$B$2:$CJ$295,16,FALSE)</f>
        <v>58.1</v>
      </c>
      <c r="F100" s="35">
        <f>VLOOKUP($C100,PO!$B$2:$CJ$295,66,FALSE)</f>
        <v>-0.72999929189682011</v>
      </c>
      <c r="G100" s="31">
        <f>VLOOKUP($C100,PO!$B$2:$CJ$295,67,FALSE)</f>
        <v>22673.572265625</v>
      </c>
      <c r="H100" s="35">
        <f>VLOOKUP($C100,PO!$B$2:$CJ$295,71,FALSE)</f>
        <v>0.1163528636097908</v>
      </c>
      <c r="I100" s="50">
        <f>_xlfn.XLOOKUP($C100,PO!$B$3:$B$295,PO!CH$3:CH$295)</f>
        <v>1.6587678194046021</v>
      </c>
      <c r="J100" s="22">
        <f>VLOOKUP($C100,PO!$B$2:$CJ$295,87,FALSE)</f>
        <v>885</v>
      </c>
      <c r="K100" s="72">
        <f>1-VLOOKUP(C100,PO!$B$3:$II$295,242,FALSE)/SUM($D$5:$J$5)</f>
        <v>0.42158199828926257</v>
      </c>
      <c r="L100" s="22">
        <f>VLOOKUP($C100,PO!$B$2:$CJ$295,48,FALSE)</f>
        <v>9786.8945868945866</v>
      </c>
      <c r="M100" s="40"/>
      <c r="N100" s="22"/>
      <c r="O100" s="22"/>
      <c r="P100" s="22">
        <f>VLOOKUP($C100,PO!$B$2:$CJ$295,65,FALSE)</f>
        <v>128</v>
      </c>
      <c r="Q100" s="22">
        <f>VLOOKUP($C100,PO!$B$2:$CJ$295,26,FALSE)</f>
        <v>645</v>
      </c>
      <c r="R100" s="23"/>
    </row>
    <row r="101" spans="1:18" hidden="1" x14ac:dyDescent="0.2">
      <c r="A101" s="17">
        <v>91</v>
      </c>
      <c r="B101" s="27" t="str">
        <f t="shared" si="3"/>
        <v>***</v>
      </c>
      <c r="C101" t="str">
        <f>VLOOKUP(A101,PO!$IJ$3:$IL$295,3,FALSE)</f>
        <v>Nousiainen</v>
      </c>
      <c r="D101" s="32">
        <f>VLOOKUP($C101,PO!$B$2:$CJ$295,9,FALSE)</f>
        <v>42</v>
      </c>
      <c r="E101" s="32">
        <f>VLOOKUP($C101,PO!$B$2:$CJ$295,16,FALSE)</f>
        <v>68.8</v>
      </c>
      <c r="F101" s="35">
        <f>VLOOKUP($C101,PO!$B$2:$CJ$295,66,FALSE)</f>
        <v>-1.1867838859558106</v>
      </c>
      <c r="G101" s="31">
        <f>VLOOKUP($C101,PO!$B$2:$CJ$295,67,FALSE)</f>
        <v>23958.322265625</v>
      </c>
      <c r="H101" s="35">
        <f>VLOOKUP($C101,PO!$B$2:$CJ$295,71,FALSE)</f>
        <v>0.93319195508956909</v>
      </c>
      <c r="I101" s="50">
        <f>_xlfn.XLOOKUP($C101,PO!$B$3:$B$295,PO!CH$3:CH$295)</f>
        <v>3.1716418266296387</v>
      </c>
      <c r="J101" s="22">
        <f>VLOOKUP($C101,PO!$B$2:$CJ$295,87,FALSE)</f>
        <v>605</v>
      </c>
      <c r="K101" s="72">
        <f>1-VLOOKUP(C101,PO!$B$3:$II$295,242,FALSE)/SUM($D$5:$J$5)</f>
        <v>0.41756547882212036</v>
      </c>
      <c r="L101" s="22">
        <f>VLOOKUP($C101,PO!$B$2:$CJ$295,48,FALSE)</f>
        <v>9514.1700404858293</v>
      </c>
      <c r="M101" s="40"/>
      <c r="N101" s="22"/>
      <c r="O101" s="22"/>
      <c r="P101" s="22">
        <f>VLOOKUP($C101,PO!$B$2:$CJ$295,65,FALSE)</f>
        <v>170.5</v>
      </c>
      <c r="Q101" s="22">
        <f>VLOOKUP($C101,PO!$B$2:$CJ$295,26,FALSE)</f>
        <v>615</v>
      </c>
      <c r="R101" s="23"/>
    </row>
    <row r="102" spans="1:18" hidden="1" x14ac:dyDescent="0.2">
      <c r="A102" s="17">
        <v>92</v>
      </c>
      <c r="B102" s="27" t="str">
        <f t="shared" si="3"/>
        <v>***</v>
      </c>
      <c r="C102" t="str">
        <f>VLOOKUP(A102,PO!$IJ$3:$IL$295,3,FALSE)</f>
        <v>Rovaniemi</v>
      </c>
      <c r="D102" s="32">
        <f>VLOOKUP($C102,PO!$B$2:$CJ$295,9,FALSE)</f>
        <v>41.299999237060547</v>
      </c>
      <c r="E102" s="32">
        <f>VLOOKUP($C102,PO!$B$2:$CJ$295,16,FALSE)</f>
        <v>90.4</v>
      </c>
      <c r="F102" s="35">
        <f>VLOOKUP($C102,PO!$B$2:$CJ$295,66,FALSE)</f>
        <v>0.87114509344100954</v>
      </c>
      <c r="G102" s="31">
        <f>VLOOKUP($C102,PO!$B$2:$CJ$295,67,FALSE)</f>
        <v>23119.24609375</v>
      </c>
      <c r="H102" s="35">
        <f>VLOOKUP($C102,PO!$B$2:$CJ$295,71,FALSE)</f>
        <v>0.18400432169437408</v>
      </c>
      <c r="I102" s="50">
        <f>_xlfn.XLOOKUP($C102,PO!$B$3:$B$295,PO!CH$3:CH$295)</f>
        <v>1.8062397241592407</v>
      </c>
      <c r="J102" s="22">
        <f>VLOOKUP($C102,PO!$B$2:$CJ$295,87,FALSE)</f>
        <v>5908</v>
      </c>
      <c r="K102" s="72">
        <f>1-VLOOKUP(C102,PO!$B$3:$II$295,242,FALSE)/SUM($D$5:$J$5)</f>
        <v>0.41450287502612548</v>
      </c>
      <c r="L102" s="22">
        <f>VLOOKUP($C102,PO!$B$2:$CJ$295,48,FALSE)</f>
        <v>8840.2627503787244</v>
      </c>
      <c r="M102" s="40"/>
      <c r="N102" s="22"/>
      <c r="O102" s="22"/>
      <c r="P102" s="22">
        <f>VLOOKUP($C102,PO!$B$2:$CJ$295,65,FALSE)</f>
        <v>253.5</v>
      </c>
      <c r="Q102" s="22">
        <f>VLOOKUP($C102,PO!$B$2:$CJ$295,26,FALSE)</f>
        <v>408</v>
      </c>
      <c r="R102" s="23"/>
    </row>
    <row r="103" spans="1:18" hidden="1" x14ac:dyDescent="0.2">
      <c r="A103" s="17">
        <v>93</v>
      </c>
      <c r="B103" s="27" t="str">
        <f t="shared" si="3"/>
        <v>***</v>
      </c>
      <c r="C103" t="str">
        <f>VLOOKUP(A103,PO!$IJ$3:$IL$295,3,FALSE)</f>
        <v>Vesilahti</v>
      </c>
      <c r="D103" s="32">
        <f>VLOOKUP($C103,PO!$B$2:$CJ$295,9,FALSE)</f>
        <v>41.799999237060547</v>
      </c>
      <c r="E103" s="32">
        <f>VLOOKUP($C103,PO!$B$2:$CJ$295,16,FALSE)</f>
        <v>55.6</v>
      </c>
      <c r="F103" s="35">
        <f>VLOOKUP($C103,PO!$B$2:$CJ$295,66,FALSE)</f>
        <v>-1.5948493719100951</v>
      </c>
      <c r="G103" s="31">
        <f>VLOOKUP($C103,PO!$B$2:$CJ$295,67,FALSE)</f>
        <v>23802.44921875</v>
      </c>
      <c r="H103" s="35">
        <f>VLOOKUP($C103,PO!$B$2:$CJ$295,71,FALSE)</f>
        <v>0.32146957516670227</v>
      </c>
      <c r="I103" s="50">
        <f>_xlfn.XLOOKUP($C103,PO!$B$3:$B$295,PO!CH$3:CH$295)</f>
        <v>0.50335568189620972</v>
      </c>
      <c r="J103" s="22">
        <f>VLOOKUP($C103,PO!$B$2:$CJ$295,87,FALSE)</f>
        <v>639</v>
      </c>
      <c r="K103" s="72">
        <f>1-VLOOKUP(C103,PO!$B$3:$II$295,242,FALSE)/SUM($D$5:$J$5)</f>
        <v>0.41231685134069374</v>
      </c>
      <c r="L103" s="22">
        <f>VLOOKUP($C103,PO!$B$2:$CJ$295,48,FALSE)</f>
        <v>8992.0760697305868</v>
      </c>
      <c r="M103" s="40"/>
      <c r="N103" s="22"/>
      <c r="O103" s="22"/>
      <c r="P103" s="22">
        <f>VLOOKUP($C103,PO!$B$2:$CJ$295,65,FALSE)</f>
        <v>235.33332824707031</v>
      </c>
      <c r="Q103" s="22">
        <f>VLOOKUP($C103,PO!$B$2:$CJ$295,26,FALSE)</f>
        <v>601</v>
      </c>
      <c r="R103" s="23"/>
    </row>
    <row r="104" spans="1:18" hidden="1" x14ac:dyDescent="0.2">
      <c r="A104" s="17">
        <v>94</v>
      </c>
      <c r="B104" s="27" t="str">
        <f t="shared" si="3"/>
        <v>***</v>
      </c>
      <c r="C104" t="str">
        <f>VLOOKUP(A104,PO!$IJ$3:$IL$295,3,FALSE)</f>
        <v>Nakkila</v>
      </c>
      <c r="D104" s="32">
        <f>VLOOKUP($C104,PO!$B$2:$CJ$295,9,FALSE)</f>
        <v>46.599998474121094</v>
      </c>
      <c r="E104" s="32">
        <f>VLOOKUP($C104,PO!$B$2:$CJ$295,16,FALSE)</f>
        <v>75.2</v>
      </c>
      <c r="F104" s="35">
        <f>VLOOKUP($C104,PO!$B$2:$CJ$295,66,FALSE)</f>
        <v>-2.4747824668884277</v>
      </c>
      <c r="G104" s="31">
        <f>VLOOKUP($C104,PO!$B$2:$CJ$295,67,FALSE)</f>
        <v>22668.384765625</v>
      </c>
      <c r="H104" s="35">
        <f>VLOOKUP($C104,PO!$B$2:$CJ$295,71,FALSE)</f>
        <v>0.50666165351867676</v>
      </c>
      <c r="I104" s="50">
        <f>_xlfn.XLOOKUP($C104,PO!$B$3:$B$295,PO!CH$3:CH$295)</f>
        <v>1.6000000238418579</v>
      </c>
      <c r="J104" s="22">
        <f>VLOOKUP($C104,PO!$B$2:$CJ$295,87,FALSE)</f>
        <v>564</v>
      </c>
      <c r="K104" s="72">
        <f>1-VLOOKUP(C104,PO!$B$3:$II$295,242,FALSE)/SUM($D$5:$J$5)</f>
        <v>0.40849399297056899</v>
      </c>
      <c r="L104" s="22">
        <f>VLOOKUP($C104,PO!$B$2:$CJ$295,48,FALSE)</f>
        <v>9226.211849192101</v>
      </c>
      <c r="M104" s="40"/>
      <c r="N104" s="22"/>
      <c r="O104" s="22"/>
      <c r="P104" s="22">
        <f>VLOOKUP($C104,PO!$B$2:$CJ$295,65,FALSE)</f>
        <v>103.5</v>
      </c>
      <c r="Q104" s="22">
        <f>VLOOKUP($C104,PO!$B$2:$CJ$295,26,FALSE)</f>
        <v>484</v>
      </c>
      <c r="R104" s="23"/>
    </row>
    <row r="105" spans="1:18" hidden="1" x14ac:dyDescent="0.2">
      <c r="A105" s="17">
        <v>95</v>
      </c>
      <c r="B105" s="27" t="str">
        <f t="shared" si="3"/>
        <v>***</v>
      </c>
      <c r="C105" t="str">
        <f>VLOOKUP(A105,PO!$IJ$3:$IL$295,3,FALSE)</f>
        <v>Masku</v>
      </c>
      <c r="D105" s="32">
        <f>VLOOKUP($C105,PO!$B$2:$CJ$295,9,FALSE)</f>
        <v>41.299999237060547</v>
      </c>
      <c r="E105" s="32">
        <f>VLOOKUP($C105,PO!$B$2:$CJ$295,16,FALSE)</f>
        <v>80.800000000000011</v>
      </c>
      <c r="F105" s="35">
        <f>VLOOKUP($C105,PO!$B$2:$CJ$295,66,FALSE)</f>
        <v>-1.246333622932434</v>
      </c>
      <c r="G105" s="31">
        <f>VLOOKUP($C105,PO!$B$2:$CJ$295,67,FALSE)</f>
        <v>26134.501953125</v>
      </c>
      <c r="H105" s="35">
        <f>VLOOKUP($C105,PO!$B$2:$CJ$295,71,FALSE)</f>
        <v>1.1013215780258179</v>
      </c>
      <c r="I105" s="50">
        <f>_xlfn.XLOOKUP($C105,PO!$B$3:$B$295,PO!CH$3:CH$295)</f>
        <v>2.0517394542694092</v>
      </c>
      <c r="J105" s="22">
        <f>VLOOKUP($C105,PO!$B$2:$CJ$295,87,FALSE)</f>
        <v>1288</v>
      </c>
      <c r="K105" s="72">
        <f>1-VLOOKUP(C105,PO!$B$3:$II$295,242,FALSE)/SUM($D$5:$J$5)</f>
        <v>0.40185938929262577</v>
      </c>
      <c r="L105" s="22">
        <f>VLOOKUP($C105,PO!$B$2:$CJ$295,48,FALSE)</f>
        <v>9307.722157547536</v>
      </c>
      <c r="M105" s="40"/>
      <c r="N105" s="22"/>
      <c r="O105" s="22"/>
      <c r="P105" s="22">
        <f>VLOOKUP($C105,PO!$B$2:$CJ$295,65,FALSE)</f>
        <v>214.66667175292969</v>
      </c>
      <c r="Q105" s="22">
        <f>VLOOKUP($C105,PO!$B$2:$CJ$295,26,FALSE)</f>
        <v>667</v>
      </c>
      <c r="R105" s="23"/>
    </row>
    <row r="106" spans="1:18" hidden="1" x14ac:dyDescent="0.2">
      <c r="A106" s="17">
        <v>96</v>
      </c>
      <c r="B106" s="27" t="str">
        <f t="shared" si="3"/>
        <v>***</v>
      </c>
      <c r="C106" t="str">
        <f>VLOOKUP(A106,PO!$IJ$3:$IL$295,3,FALSE)</f>
        <v>Pälkäne</v>
      </c>
      <c r="D106" s="32">
        <f>VLOOKUP($C106,PO!$B$2:$CJ$295,9,FALSE)</f>
        <v>47.900001525878906</v>
      </c>
      <c r="E106" s="32">
        <f>VLOOKUP($C106,PO!$B$2:$CJ$295,16,FALSE)</f>
        <v>56.300000000000004</v>
      </c>
      <c r="F106" s="35">
        <f>VLOOKUP($C106,PO!$B$2:$CJ$295,66,FALSE)</f>
        <v>-0.79025753140449528</v>
      </c>
      <c r="G106" s="31">
        <f>VLOOKUP($C106,PO!$B$2:$CJ$295,67,FALSE)</f>
        <v>22250.259765625</v>
      </c>
      <c r="H106" s="35">
        <f>VLOOKUP($C106,PO!$B$2:$CJ$295,71,FALSE)</f>
        <v>0.43512043356895447</v>
      </c>
      <c r="I106" s="50">
        <f>_xlfn.XLOOKUP($C106,PO!$B$3:$B$295,PO!CH$3:CH$295)</f>
        <v>1.3793103694915771</v>
      </c>
      <c r="J106" s="22">
        <f>VLOOKUP($C106,PO!$B$2:$CJ$295,87,FALSE)</f>
        <v>630</v>
      </c>
      <c r="K106" s="72">
        <f>1-VLOOKUP(C106,PO!$B$3:$II$295,242,FALSE)/SUM($D$5:$J$5)</f>
        <v>0.40158665147086792</v>
      </c>
      <c r="L106" s="22">
        <f>VLOOKUP($C106,PO!$B$2:$CJ$295,48,FALSE)</f>
        <v>9860.9539207760718</v>
      </c>
      <c r="M106" s="40"/>
      <c r="N106" s="22"/>
      <c r="O106" s="22"/>
      <c r="P106" s="22">
        <f>VLOOKUP($C106,PO!$B$2:$CJ$295,65,FALSE)</f>
        <v>118.14286041259766</v>
      </c>
      <c r="Q106" s="22">
        <f>VLOOKUP($C106,PO!$B$2:$CJ$295,26,FALSE)</f>
        <v>631</v>
      </c>
      <c r="R106" s="23"/>
    </row>
    <row r="107" spans="1:18" hidden="1" x14ac:dyDescent="0.2">
      <c r="A107" s="17">
        <v>97</v>
      </c>
      <c r="B107" s="27" t="str">
        <f t="shared" si="3"/>
        <v>***</v>
      </c>
      <c r="C107" t="str">
        <f>VLOOKUP(A107,PO!$IJ$3:$IL$295,3,FALSE)</f>
        <v>Heinola</v>
      </c>
      <c r="D107" s="32">
        <f>VLOOKUP($C107,PO!$B$2:$CJ$295,9,FALSE)</f>
        <v>50.700000762939453</v>
      </c>
      <c r="E107" s="32">
        <f>VLOOKUP($C107,PO!$B$2:$CJ$295,16,FALSE)</f>
        <v>91.100000000000009</v>
      </c>
      <c r="F107" s="35">
        <f>VLOOKUP($C107,PO!$B$2:$CJ$295,66,FALSE)</f>
        <v>-2.6599419593811033</v>
      </c>
      <c r="G107" s="31">
        <f>VLOOKUP($C107,PO!$B$2:$CJ$295,67,FALSE)</f>
        <v>23118.205078125</v>
      </c>
      <c r="H107" s="35">
        <f>VLOOKUP($C107,PO!$B$2:$CJ$295,71,FALSE)</f>
        <v>0.21963892877101898</v>
      </c>
      <c r="I107" s="50">
        <f>_xlfn.XLOOKUP($C107,PO!$B$3:$B$295,PO!CH$3:CH$295)</f>
        <v>2.2371363639831543</v>
      </c>
      <c r="J107" s="22">
        <f>VLOOKUP($C107,PO!$B$2:$CJ$295,87,FALSE)</f>
        <v>1500</v>
      </c>
      <c r="K107" s="72">
        <f>1-VLOOKUP(C107,PO!$B$3:$II$295,242,FALSE)/SUM($D$5:$J$5)</f>
        <v>0.39640051292063161</v>
      </c>
      <c r="L107" s="22">
        <f>VLOOKUP($C107,PO!$B$2:$CJ$295,48,FALSE)</f>
        <v>8803.4078364565594</v>
      </c>
      <c r="M107" s="40"/>
      <c r="N107" s="22"/>
      <c r="O107" s="22"/>
      <c r="P107" s="22">
        <f>VLOOKUP($C107,PO!$B$2:$CJ$295,65,FALSE)</f>
        <v>299.20001220703125</v>
      </c>
      <c r="Q107" s="22">
        <f>VLOOKUP($C107,PO!$B$2:$CJ$295,26,FALSE)</f>
        <v>554</v>
      </c>
      <c r="R107" s="23"/>
    </row>
    <row r="108" spans="1:18" hidden="1" x14ac:dyDescent="0.2">
      <c r="A108" s="17">
        <v>98</v>
      </c>
      <c r="B108" s="27" t="str">
        <f t="shared" si="3"/>
        <v>***</v>
      </c>
      <c r="C108" t="str">
        <f>VLOOKUP(A108,PO!$IJ$3:$IL$295,3,FALSE)</f>
        <v>Hyvinkää</v>
      </c>
      <c r="D108" s="32">
        <f>VLOOKUP($C108,PO!$B$2:$CJ$295,9,FALSE)</f>
        <v>43.599998474121094</v>
      </c>
      <c r="E108" s="32">
        <f>VLOOKUP($C108,PO!$B$2:$CJ$295,16,FALSE)</f>
        <v>94</v>
      </c>
      <c r="F108" s="35">
        <f>VLOOKUP($C108,PO!$B$2:$CJ$295,66,FALSE)</f>
        <v>0.77098283767700193</v>
      </c>
      <c r="G108" s="31">
        <f>VLOOKUP($C108,PO!$B$2:$CJ$295,67,FALSE)</f>
        <v>26384.09765625</v>
      </c>
      <c r="H108" s="35">
        <f>VLOOKUP($C108,PO!$B$2:$CJ$295,71,FALSE)</f>
        <v>0.90165698528289795</v>
      </c>
      <c r="I108" s="50">
        <f>_xlfn.XLOOKUP($C108,PO!$B$3:$B$295,PO!CH$3:CH$295)</f>
        <v>1.4121800661087036</v>
      </c>
      <c r="J108" s="22">
        <f>VLOOKUP($C108,PO!$B$2:$CJ$295,87,FALSE)</f>
        <v>4849</v>
      </c>
      <c r="K108" s="72">
        <f>1-VLOOKUP(C108,PO!$B$3:$II$295,242,FALSE)/SUM($D$5:$J$5)</f>
        <v>0.39290519211006825</v>
      </c>
      <c r="L108" s="22">
        <f>VLOOKUP($C108,PO!$B$2:$CJ$295,48,FALSE)</f>
        <v>8953.1804433395482</v>
      </c>
      <c r="M108" s="40"/>
      <c r="N108" s="22"/>
      <c r="O108" s="22"/>
      <c r="P108" s="22">
        <f>VLOOKUP($C108,PO!$B$2:$CJ$295,65,FALSE)</f>
        <v>299.875</v>
      </c>
      <c r="Q108" s="22">
        <f>VLOOKUP($C108,PO!$B$2:$CJ$295,26,FALSE)</f>
        <v>450</v>
      </c>
      <c r="R108" s="23"/>
    </row>
    <row r="109" spans="1:18" hidden="1" x14ac:dyDescent="0.2">
      <c r="A109" s="17">
        <v>99</v>
      </c>
      <c r="B109" s="27" t="str">
        <f t="shared" si="3"/>
        <v>***</v>
      </c>
      <c r="C109" t="str">
        <f>VLOOKUP(A109,PO!$IJ$3:$IL$295,3,FALSE)</f>
        <v>Pirkkala</v>
      </c>
      <c r="D109" s="32">
        <f>VLOOKUP($C109,PO!$B$2:$CJ$295,9,FALSE)</f>
        <v>40.200000762939453</v>
      </c>
      <c r="E109" s="32">
        <f>VLOOKUP($C109,PO!$B$2:$CJ$295,16,FALSE)</f>
        <v>97.7</v>
      </c>
      <c r="F109" s="35">
        <f>VLOOKUP($C109,PO!$B$2:$CJ$295,66,FALSE)</f>
        <v>2.0997597515583037</v>
      </c>
      <c r="G109" s="31">
        <f>VLOOKUP($C109,PO!$B$2:$CJ$295,67,FALSE)</f>
        <v>27064.890625</v>
      </c>
      <c r="H109" s="35">
        <f>VLOOKUP($C109,PO!$B$2:$CJ$295,71,FALSE)</f>
        <v>0.40768486261367798</v>
      </c>
      <c r="I109" s="50">
        <f>_xlfn.XLOOKUP($C109,PO!$B$3:$B$295,PO!CH$3:CH$295)</f>
        <v>1.4598540067672729</v>
      </c>
      <c r="J109" s="22">
        <f>VLOOKUP($C109,PO!$B$2:$CJ$295,87,FALSE)</f>
        <v>2462</v>
      </c>
      <c r="K109" s="72">
        <f>1-VLOOKUP(C109,PO!$B$3:$II$295,242,FALSE)/SUM($D$5:$J$5)</f>
        <v>0.39203062127814303</v>
      </c>
      <c r="L109" s="22">
        <f>VLOOKUP($C109,PO!$B$2:$CJ$295,48,FALSE)</f>
        <v>9120.6304303899778</v>
      </c>
      <c r="M109" s="40"/>
      <c r="N109" s="22"/>
      <c r="O109" s="22"/>
      <c r="P109" s="22">
        <f>VLOOKUP($C109,PO!$B$2:$CJ$295,65,FALSE)</f>
        <v>457.83334350585938</v>
      </c>
      <c r="Q109" s="22">
        <f>VLOOKUP($C109,PO!$B$2:$CJ$295,26,FALSE)</f>
        <v>448</v>
      </c>
      <c r="R109" s="23"/>
    </row>
    <row r="110" spans="1:18" hidden="1" x14ac:dyDescent="0.2">
      <c r="A110" s="17">
        <v>100</v>
      </c>
      <c r="B110" s="27" t="str">
        <f t="shared" si="3"/>
        <v>***</v>
      </c>
      <c r="C110" t="str">
        <f>VLOOKUP(A110,PO!$IJ$3:$IL$295,3,FALSE)</f>
        <v>Pieksämäki</v>
      </c>
      <c r="D110" s="32">
        <f>VLOOKUP($C110,PO!$B$2:$CJ$295,9,FALSE)</f>
        <v>49.700000762939453</v>
      </c>
      <c r="E110" s="32">
        <f>VLOOKUP($C110,PO!$B$2:$CJ$295,16,FALSE)</f>
        <v>76.2</v>
      </c>
      <c r="F110" s="35">
        <f>VLOOKUP($C110,PO!$B$2:$CJ$295,66,FALSE)</f>
        <v>-2.182742714881897</v>
      </c>
      <c r="G110" s="31">
        <f>VLOOKUP($C110,PO!$B$2:$CJ$295,67,FALSE)</f>
        <v>21919.84375</v>
      </c>
      <c r="H110" s="35">
        <f>VLOOKUP($C110,PO!$B$2:$CJ$295,71,FALSE)</f>
        <v>0.11876484751701355</v>
      </c>
      <c r="I110" s="50">
        <f>_xlfn.XLOOKUP($C110,PO!$B$3:$B$295,PO!CH$3:CH$295)</f>
        <v>1.3688212633132935</v>
      </c>
      <c r="J110" s="22">
        <f>VLOOKUP($C110,PO!$B$2:$CJ$295,87,FALSE)</f>
        <v>1399</v>
      </c>
      <c r="K110" s="72">
        <f>1-VLOOKUP(C110,PO!$B$3:$II$295,242,FALSE)/SUM($D$5:$J$5)</f>
        <v>0.38767836886150009</v>
      </c>
      <c r="L110" s="22">
        <f>VLOOKUP($C110,PO!$B$2:$CJ$295,48,FALSE)</f>
        <v>8873.3812949640287</v>
      </c>
      <c r="M110" s="40"/>
      <c r="N110" s="22"/>
      <c r="O110" s="22"/>
      <c r="P110" s="22">
        <f>VLOOKUP($C110,PO!$B$2:$CJ$295,65,FALSE)</f>
        <v>211.14285278320313</v>
      </c>
      <c r="Q110" s="22">
        <f>VLOOKUP($C110,PO!$B$2:$CJ$295,26,FALSE)</f>
        <v>435</v>
      </c>
      <c r="R110" s="23"/>
    </row>
    <row r="111" spans="1:18" hidden="1" x14ac:dyDescent="0.2">
      <c r="A111" s="17">
        <v>101</v>
      </c>
      <c r="B111" s="27" t="str">
        <f t="shared" si="3"/>
        <v>***</v>
      </c>
      <c r="C111" t="str">
        <f>VLOOKUP(A111,PO!$IJ$3:$IL$295,3,FALSE)</f>
        <v>Joensuu</v>
      </c>
      <c r="D111" s="32">
        <f>VLOOKUP($C111,PO!$B$2:$CJ$295,9,FALSE)</f>
        <v>42.5</v>
      </c>
      <c r="E111" s="32">
        <f>VLOOKUP($C111,PO!$B$2:$CJ$295,16,FALSE)</f>
        <v>89.7</v>
      </c>
      <c r="F111" s="35">
        <f>VLOOKUP($C111,PO!$B$2:$CJ$295,66,FALSE)</f>
        <v>-1.1051613748073579</v>
      </c>
      <c r="G111" s="31">
        <f>VLOOKUP($C111,PO!$B$2:$CJ$295,67,FALSE)</f>
        <v>21290.728515625</v>
      </c>
      <c r="H111" s="35">
        <f>VLOOKUP($C111,PO!$B$2:$CJ$295,71,FALSE)</f>
        <v>8.0676645040512085E-2</v>
      </c>
      <c r="I111" s="50">
        <f>_xlfn.XLOOKUP($C111,PO!$B$3:$B$295,PO!CH$3:CH$295)</f>
        <v>2.2760190963745117</v>
      </c>
      <c r="J111" s="22">
        <f>VLOOKUP($C111,PO!$B$2:$CJ$295,87,FALSE)</f>
        <v>5383</v>
      </c>
      <c r="K111" s="72">
        <f>1-VLOOKUP(C111,PO!$B$3:$II$295,242,FALSE)/SUM($D$5:$J$5)</f>
        <v>0.38418515674587583</v>
      </c>
      <c r="L111" s="22">
        <f>VLOOKUP($C111,PO!$B$2:$CJ$295,48,FALSE)</f>
        <v>10279.250695345818</v>
      </c>
      <c r="M111" s="40"/>
      <c r="N111" s="22"/>
      <c r="O111" s="22"/>
      <c r="P111" s="22">
        <f>VLOOKUP($C111,PO!$B$2:$CJ$295,65,FALSE)</f>
        <v>251.84616088867188</v>
      </c>
      <c r="Q111" s="22">
        <f>VLOOKUP($C111,PO!$B$2:$CJ$295,26,FALSE)</f>
        <v>623</v>
      </c>
      <c r="R111" s="23"/>
    </row>
    <row r="112" spans="1:18" hidden="1" x14ac:dyDescent="0.2">
      <c r="A112" s="17">
        <v>102</v>
      </c>
      <c r="B112" s="27" t="str">
        <f t="shared" si="3"/>
        <v>***</v>
      </c>
      <c r="C112" t="str">
        <f>VLOOKUP(A112,PO!$IJ$3:$IL$295,3,FALSE)</f>
        <v>Suonenjoki</v>
      </c>
      <c r="D112" s="32">
        <f>VLOOKUP($C112,PO!$B$2:$CJ$295,9,FALSE)</f>
        <v>48.799999237060547</v>
      </c>
      <c r="E112" s="32">
        <f>VLOOKUP($C112,PO!$B$2:$CJ$295,16,FALSE)</f>
        <v>72.400000000000006</v>
      </c>
      <c r="F112" s="35">
        <f>VLOOKUP($C112,PO!$B$2:$CJ$295,66,FALSE)</f>
        <v>-1.1038902759552003</v>
      </c>
      <c r="G112" s="31">
        <f>VLOOKUP($C112,PO!$B$2:$CJ$295,67,FALSE)</f>
        <v>20923.287109375</v>
      </c>
      <c r="H112" s="35">
        <f>VLOOKUP($C112,PO!$B$2:$CJ$295,71,FALSE)</f>
        <v>4.2468857020139694E-2</v>
      </c>
      <c r="I112" s="50">
        <f>_xlfn.XLOOKUP($C112,PO!$B$3:$B$295,PO!CH$3:CH$295)</f>
        <v>1.8394649028778076</v>
      </c>
      <c r="J112" s="22">
        <f>VLOOKUP($C112,PO!$B$2:$CJ$295,87,FALSE)</f>
        <v>639</v>
      </c>
      <c r="K112" s="72">
        <f>1-VLOOKUP(C112,PO!$B$3:$II$295,242,FALSE)/SUM($D$5:$J$5)</f>
        <v>0.37960167437020897</v>
      </c>
      <c r="L112" s="22">
        <f>VLOOKUP($C112,PO!$B$2:$CJ$295,48,FALSE)</f>
        <v>10320.574162679426</v>
      </c>
      <c r="M112" s="40"/>
      <c r="N112" s="22"/>
      <c r="O112" s="22"/>
      <c r="P112" s="22">
        <f>VLOOKUP($C112,PO!$B$2:$CJ$295,65,FALSE)</f>
        <v>160.75</v>
      </c>
      <c r="Q112" s="22">
        <f>VLOOKUP($C112,PO!$B$2:$CJ$295,26,FALSE)</f>
        <v>596</v>
      </c>
      <c r="R112" s="23"/>
    </row>
    <row r="113" spans="1:18" hidden="1" x14ac:dyDescent="0.2">
      <c r="A113" s="17">
        <v>103</v>
      </c>
      <c r="B113" s="27" t="str">
        <f t="shared" si="3"/>
        <v>***</v>
      </c>
      <c r="C113" t="str">
        <f>VLOOKUP(A113,PO!$IJ$3:$IL$295,3,FALSE)</f>
        <v>Jokioinen</v>
      </c>
      <c r="D113" s="32">
        <f>VLOOKUP($C113,PO!$B$2:$CJ$295,9,FALSE)</f>
        <v>46.400001525878906</v>
      </c>
      <c r="E113" s="32">
        <f>VLOOKUP($C113,PO!$B$2:$CJ$295,16,FALSE)</f>
        <v>60.900000000000006</v>
      </c>
      <c r="F113" s="35">
        <f>VLOOKUP($C113,PO!$B$2:$CJ$295,66,FALSE)</f>
        <v>-2.3811931908130646</v>
      </c>
      <c r="G113" s="31">
        <f>VLOOKUP($C113,PO!$B$2:$CJ$295,67,FALSE)</f>
        <v>23289.146484375</v>
      </c>
      <c r="H113" s="35">
        <f>VLOOKUP($C113,PO!$B$2:$CJ$295,71,FALSE)</f>
        <v>0.40911749005317688</v>
      </c>
      <c r="I113" s="50">
        <f>_xlfn.XLOOKUP($C113,PO!$B$3:$B$295,PO!CH$3:CH$295)</f>
        <v>1.9083969593048096</v>
      </c>
      <c r="J113" s="22">
        <f>VLOOKUP($C113,PO!$B$2:$CJ$295,87,FALSE)</f>
        <v>562</v>
      </c>
      <c r="K113" s="72">
        <f>1-VLOOKUP(C113,PO!$B$3:$II$295,242,FALSE)/SUM($D$5:$J$5)</f>
        <v>0.37890773875477812</v>
      </c>
      <c r="L113" s="22">
        <f>VLOOKUP($C113,PO!$B$2:$CJ$295,48,FALSE)</f>
        <v>9765.0224215246635</v>
      </c>
      <c r="M113" s="40"/>
      <c r="N113" s="22"/>
      <c r="O113" s="22"/>
      <c r="P113" s="22">
        <f>VLOOKUP($C113,PO!$B$2:$CJ$295,65,FALSE)</f>
        <v>187.33332824707031</v>
      </c>
      <c r="Q113" s="22">
        <f>VLOOKUP($C113,PO!$B$2:$CJ$295,26,FALSE)</f>
        <v>584</v>
      </c>
      <c r="R113" s="23"/>
    </row>
    <row r="114" spans="1:18" hidden="1" x14ac:dyDescent="0.2">
      <c r="A114" s="17">
        <v>104</v>
      </c>
      <c r="B114" s="27" t="str">
        <f t="shared" si="3"/>
        <v>***</v>
      </c>
      <c r="C114" t="str">
        <f>VLOOKUP(A114,PO!$IJ$3:$IL$295,3,FALSE)</f>
        <v>Kempele</v>
      </c>
      <c r="D114" s="32">
        <f>VLOOKUP($C114,PO!$B$2:$CJ$295,9,FALSE)</f>
        <v>37.700000762939453</v>
      </c>
      <c r="E114" s="32">
        <f>VLOOKUP($C114,PO!$B$2:$CJ$295,16,FALSE)</f>
        <v>96.4</v>
      </c>
      <c r="F114" s="35">
        <f>VLOOKUP($C114,PO!$B$2:$CJ$295,66,FALSE)</f>
        <v>2.6462361037731172</v>
      </c>
      <c r="G114" s="31">
        <f>VLOOKUP($C114,PO!$B$2:$CJ$295,67,FALSE)</f>
        <v>23259.271484375</v>
      </c>
      <c r="H114" s="35">
        <f>VLOOKUP($C114,PO!$B$2:$CJ$295,71,FALSE)</f>
        <v>0.1743394136428833</v>
      </c>
      <c r="I114" s="50">
        <f>_xlfn.XLOOKUP($C114,PO!$B$3:$B$295,PO!CH$3:CH$295)</f>
        <v>1.2958164215087891</v>
      </c>
      <c r="J114" s="22">
        <f>VLOOKUP($C114,PO!$B$2:$CJ$295,87,FALSE)</f>
        <v>2786</v>
      </c>
      <c r="K114" s="72">
        <f>1-VLOOKUP(C114,PO!$B$3:$II$295,242,FALSE)/SUM($D$5:$J$5)</f>
        <v>0.37218215246082131</v>
      </c>
      <c r="L114" s="22">
        <f>VLOOKUP($C114,PO!$B$2:$CJ$295,48,FALSE)</f>
        <v>8655.8772897030049</v>
      </c>
      <c r="M114" s="40"/>
      <c r="N114" s="22"/>
      <c r="O114" s="22"/>
      <c r="P114" s="22">
        <f>VLOOKUP($C114,PO!$B$2:$CJ$295,65,FALSE)</f>
        <v>561.20001220703125</v>
      </c>
      <c r="Q114" s="22">
        <f>VLOOKUP($C114,PO!$B$2:$CJ$295,26,FALSE)</f>
        <v>510</v>
      </c>
      <c r="R114" s="23"/>
    </row>
    <row r="115" spans="1:18" hidden="1" x14ac:dyDescent="0.2">
      <c r="A115" s="17">
        <v>105</v>
      </c>
      <c r="B115" s="27" t="str">
        <f t="shared" si="3"/>
        <v>***</v>
      </c>
      <c r="C115" t="str">
        <f>VLOOKUP(A115,PO!$IJ$3:$IL$295,3,FALSE)</f>
        <v>Pyhäjärvi</v>
      </c>
      <c r="D115" s="32">
        <f>VLOOKUP($C115,PO!$B$2:$CJ$295,9,FALSE)</f>
        <v>49.799999237060547</v>
      </c>
      <c r="E115" s="32">
        <f>VLOOKUP($C115,PO!$B$2:$CJ$295,16,FALSE)</f>
        <v>54.7</v>
      </c>
      <c r="F115" s="35">
        <f>VLOOKUP($C115,PO!$B$2:$CJ$295,66,FALSE)</f>
        <v>0.34944965839385989</v>
      </c>
      <c r="G115" s="31">
        <f>VLOOKUP($C115,PO!$B$2:$CJ$295,67,FALSE)</f>
        <v>21002.333984375</v>
      </c>
      <c r="H115" s="35">
        <f>VLOOKUP($C115,PO!$B$2:$CJ$295,71,FALSE)</f>
        <v>0.23387253284454346</v>
      </c>
      <c r="I115" s="50">
        <f>_xlfn.XLOOKUP($C115,PO!$B$3:$B$295,PO!CH$3:CH$295)</f>
        <v>2.8508772850036621</v>
      </c>
      <c r="J115" s="22">
        <f>VLOOKUP($C115,PO!$B$2:$CJ$295,87,FALSE)</f>
        <v>496</v>
      </c>
      <c r="K115" s="72">
        <f>1-VLOOKUP(C115,PO!$B$3:$II$295,242,FALSE)/SUM($D$5:$J$5)</f>
        <v>0.35985317547937323</v>
      </c>
      <c r="L115" s="22">
        <f>VLOOKUP($C115,PO!$B$2:$CJ$295,48,FALSE)</f>
        <v>10072.434607645875</v>
      </c>
      <c r="M115" s="40"/>
      <c r="N115" s="22"/>
      <c r="O115" s="22"/>
      <c r="P115" s="22">
        <f>VLOOKUP($C115,PO!$B$2:$CJ$295,65,FALSE)</f>
        <v>273</v>
      </c>
      <c r="Q115" s="22">
        <f>VLOOKUP($C115,PO!$B$2:$CJ$295,26,FALSE)</f>
        <v>669</v>
      </c>
      <c r="R115" s="23"/>
    </row>
    <row r="116" spans="1:18" hidden="1" x14ac:dyDescent="0.2">
      <c r="A116" s="17">
        <v>106</v>
      </c>
      <c r="B116" s="27" t="str">
        <f t="shared" si="3"/>
        <v>***</v>
      </c>
      <c r="C116" t="str">
        <f>VLOOKUP(A116,PO!$IJ$3:$IL$295,3,FALSE)</f>
        <v>Mänttä-Vilppula</v>
      </c>
      <c r="D116" s="32">
        <f>VLOOKUP($C116,PO!$B$2:$CJ$295,9,FALSE)</f>
        <v>50.599998474121094</v>
      </c>
      <c r="E116" s="32">
        <f>VLOOKUP($C116,PO!$B$2:$CJ$295,16,FALSE)</f>
        <v>83.300000000000011</v>
      </c>
      <c r="F116" s="35">
        <f>VLOOKUP($C116,PO!$B$2:$CJ$295,66,FALSE)</f>
        <v>-2.2778149247169495</v>
      </c>
      <c r="G116" s="31">
        <f>VLOOKUP($C116,PO!$B$2:$CJ$295,67,FALSE)</f>
        <v>22699.84375</v>
      </c>
      <c r="H116" s="35">
        <f>VLOOKUP($C116,PO!$B$2:$CJ$295,71,FALSE)</f>
        <v>0.18264840543270111</v>
      </c>
      <c r="I116" s="50">
        <f>_xlfn.XLOOKUP($C116,PO!$B$3:$B$295,PO!CH$3:CH$295)</f>
        <v>1.8300653696060181</v>
      </c>
      <c r="J116" s="22">
        <f>VLOOKUP($C116,PO!$B$2:$CJ$295,87,FALSE)</f>
        <v>834</v>
      </c>
      <c r="K116" s="72">
        <f>1-VLOOKUP(C116,PO!$B$3:$II$295,242,FALSE)/SUM($D$5:$J$5)</f>
        <v>0.35422692388488097</v>
      </c>
      <c r="L116" s="22">
        <f>VLOOKUP($C116,PO!$B$2:$CJ$295,48,FALSE)</f>
        <v>10077.764277035238</v>
      </c>
      <c r="M116" s="40"/>
      <c r="N116" s="22"/>
      <c r="O116" s="22"/>
      <c r="P116" s="22">
        <f>VLOOKUP($C116,PO!$B$2:$CJ$295,65,FALSE)</f>
        <v>183.19999694824219</v>
      </c>
      <c r="Q116" s="22">
        <f>VLOOKUP($C116,PO!$B$2:$CJ$295,26,FALSE)</f>
        <v>496</v>
      </c>
      <c r="R116" s="23"/>
    </row>
    <row r="117" spans="1:18" hidden="1" x14ac:dyDescent="0.2">
      <c r="A117" s="17">
        <v>107</v>
      </c>
      <c r="B117" s="27" t="str">
        <f t="shared" si="3"/>
        <v>***</v>
      </c>
      <c r="C117" t="str">
        <f>VLOOKUP(A117,PO!$IJ$3:$IL$295,3,FALSE)</f>
        <v>Pudasjärvi</v>
      </c>
      <c r="D117" s="32">
        <f>VLOOKUP($C117,PO!$B$2:$CJ$295,9,FALSE)</f>
        <v>48.299999237060547</v>
      </c>
      <c r="E117" s="32">
        <f>VLOOKUP($C117,PO!$B$2:$CJ$295,16,FALSE)</f>
        <v>50.7</v>
      </c>
      <c r="F117" s="35">
        <f>VLOOKUP($C117,PO!$B$2:$CJ$295,66,FALSE)</f>
        <v>0.49898236989974976</v>
      </c>
      <c r="G117" s="31">
        <f>VLOOKUP($C117,PO!$B$2:$CJ$295,67,FALSE)</f>
        <v>18852.416015625</v>
      </c>
      <c r="H117" s="35">
        <f>VLOOKUP($C117,PO!$B$2:$CJ$295,71,FALSE)</f>
        <v>0.11431474983692169</v>
      </c>
      <c r="I117" s="50">
        <f>_xlfn.XLOOKUP($C117,PO!$B$3:$B$295,PO!CH$3:CH$295)</f>
        <v>1.6089109182357788</v>
      </c>
      <c r="J117" s="22">
        <f>VLOOKUP($C117,PO!$B$2:$CJ$295,87,FALSE)</f>
        <v>855</v>
      </c>
      <c r="K117" s="72">
        <f>1-VLOOKUP(C117,PO!$B$3:$II$295,242,FALSE)/SUM($D$5:$J$5)</f>
        <v>0.35194719143430486</v>
      </c>
      <c r="L117" s="22">
        <f>VLOOKUP($C117,PO!$B$2:$CJ$295,48,FALSE)</f>
        <v>13039.809863339275</v>
      </c>
      <c r="M117" s="40"/>
      <c r="N117" s="22"/>
      <c r="O117" s="22"/>
      <c r="P117" s="22">
        <f>VLOOKUP($C117,PO!$B$2:$CJ$295,65,FALSE)</f>
        <v>154.66667175292969</v>
      </c>
      <c r="Q117" s="22">
        <f>VLOOKUP($C117,PO!$B$2:$CJ$295,26,FALSE)</f>
        <v>1022</v>
      </c>
      <c r="R117" s="23"/>
    </row>
    <row r="118" spans="1:18" hidden="1" x14ac:dyDescent="0.2">
      <c r="A118" s="17">
        <v>108</v>
      </c>
      <c r="B118" s="27" t="str">
        <f t="shared" si="3"/>
        <v>***</v>
      </c>
      <c r="C118" t="str">
        <f>VLOOKUP(A118,PO!$IJ$3:$IL$295,3,FALSE)</f>
        <v>Vieremä</v>
      </c>
      <c r="D118" s="32">
        <f>VLOOKUP($C118,PO!$B$2:$CJ$295,9,FALSE)</f>
        <v>46.599998474121094</v>
      </c>
      <c r="E118" s="32">
        <f>VLOOKUP($C118,PO!$B$2:$CJ$295,16,FALSE)</f>
        <v>38.200000000000003</v>
      </c>
      <c r="F118" s="35">
        <f>VLOOKUP($C118,PO!$B$2:$CJ$295,66,FALSE)</f>
        <v>-0.50391261577606206</v>
      </c>
      <c r="G118" s="31">
        <f>VLOOKUP($C118,PO!$B$2:$CJ$295,67,FALSE)</f>
        <v>20790.94921875</v>
      </c>
      <c r="H118" s="35">
        <f>VLOOKUP($C118,PO!$B$2:$CJ$295,71,FALSE)</f>
        <v>8.3822295069694519E-2</v>
      </c>
      <c r="I118" s="50">
        <f>_xlfn.XLOOKUP($C118,PO!$B$3:$B$295,PO!CH$3:CH$295)</f>
        <v>2.9411764144897461</v>
      </c>
      <c r="J118" s="22">
        <f>VLOOKUP($C118,PO!$B$2:$CJ$295,87,FALSE)</f>
        <v>368</v>
      </c>
      <c r="K118" s="72">
        <f>1-VLOOKUP(C118,PO!$B$3:$II$295,242,FALSE)/SUM($D$5:$J$5)</f>
        <v>0.34335344992037964</v>
      </c>
      <c r="L118" s="22">
        <f>VLOOKUP($C118,PO!$B$2:$CJ$295,48,FALSE)</f>
        <v>11602.721088435374</v>
      </c>
      <c r="M118" s="40"/>
      <c r="N118" s="22"/>
      <c r="O118" s="22"/>
      <c r="P118" s="22">
        <f>VLOOKUP($C118,PO!$B$2:$CJ$295,65,FALSE)</f>
        <v>103.25</v>
      </c>
      <c r="Q118" s="22">
        <f>VLOOKUP($C118,PO!$B$2:$CJ$295,26,FALSE)</f>
        <v>625</v>
      </c>
      <c r="R118" s="23"/>
    </row>
    <row r="119" spans="1:18" hidden="1" x14ac:dyDescent="0.2">
      <c r="A119" s="17">
        <v>109</v>
      </c>
      <c r="B119" s="27" t="str">
        <f t="shared" si="3"/>
        <v>***</v>
      </c>
      <c r="C119" t="str">
        <f>VLOOKUP(A119,PO!$IJ$3:$IL$295,3,FALSE)</f>
        <v>Taipalsaari</v>
      </c>
      <c r="D119" s="32">
        <f>VLOOKUP($C119,PO!$B$2:$CJ$295,9,FALSE)</f>
        <v>46.299999237060547</v>
      </c>
      <c r="E119" s="32">
        <f>VLOOKUP($C119,PO!$B$2:$CJ$295,16,FALSE)</f>
        <v>58.300000000000004</v>
      </c>
      <c r="F119" s="35">
        <f>VLOOKUP($C119,PO!$B$2:$CJ$295,66,FALSE)</f>
        <v>-2.5475536346435548</v>
      </c>
      <c r="G119" s="31">
        <f>VLOOKUP($C119,PO!$B$2:$CJ$295,67,FALSE)</f>
        <v>24433.21484375</v>
      </c>
      <c r="H119" s="35">
        <f>VLOOKUP($C119,PO!$B$2:$CJ$295,71,FALSE)</f>
        <v>0.19267822802066803</v>
      </c>
      <c r="I119" s="50">
        <f>_xlfn.XLOOKUP($C119,PO!$B$3:$B$295,PO!CH$3:CH$295)</f>
        <v>1.5555555820465088</v>
      </c>
      <c r="J119" s="22">
        <f>VLOOKUP($C119,PO!$B$2:$CJ$295,87,FALSE)</f>
        <v>488</v>
      </c>
      <c r="K119" s="72">
        <f>1-VLOOKUP(C119,PO!$B$3:$II$295,242,FALSE)/SUM($D$5:$J$5)</f>
        <v>0.34203212218784396</v>
      </c>
      <c r="L119" s="22">
        <f>VLOOKUP($C119,PO!$B$2:$CJ$295,48,FALSE)</f>
        <v>10246.632124352331</v>
      </c>
      <c r="M119" s="40"/>
      <c r="N119" s="22"/>
      <c r="O119" s="22"/>
      <c r="P119" s="22">
        <f>VLOOKUP($C119,PO!$B$2:$CJ$295,65,FALSE)</f>
        <v>162.66667175292969</v>
      </c>
      <c r="Q119" s="22">
        <f>VLOOKUP($C119,PO!$B$2:$CJ$295,26,FALSE)</f>
        <v>613</v>
      </c>
      <c r="R119" s="23"/>
    </row>
    <row r="120" spans="1:18" hidden="1" x14ac:dyDescent="0.2">
      <c r="A120" s="17">
        <v>110</v>
      </c>
      <c r="B120" s="27" t="str">
        <f t="shared" si="3"/>
        <v>***</v>
      </c>
      <c r="C120" t="str">
        <f>VLOOKUP(A120,PO!$IJ$3:$IL$295,3,FALSE)</f>
        <v>Kotka</v>
      </c>
      <c r="D120" s="32">
        <f>VLOOKUP($C120,PO!$B$2:$CJ$295,9,FALSE)</f>
        <v>46.299999237060547</v>
      </c>
      <c r="E120" s="32">
        <f>VLOOKUP($C120,PO!$B$2:$CJ$295,16,FALSE)</f>
        <v>98.300000000000011</v>
      </c>
      <c r="F120" s="35">
        <f>VLOOKUP($C120,PO!$B$2:$CJ$295,66,FALSE)</f>
        <v>-1.0096899509429931</v>
      </c>
      <c r="G120" s="31">
        <f>VLOOKUP($C120,PO!$B$2:$CJ$295,67,FALSE)</f>
        <v>24085.8984375</v>
      </c>
      <c r="H120" s="35">
        <f>VLOOKUP($C120,PO!$B$2:$CJ$295,71,FALSE)</f>
        <v>0.94194835424423218</v>
      </c>
      <c r="I120" s="50">
        <f>_xlfn.XLOOKUP($C120,PO!$B$3:$B$295,PO!CH$3:CH$295)</f>
        <v>3.8873660564422607</v>
      </c>
      <c r="J120" s="22">
        <f>VLOOKUP($C120,PO!$B$2:$CJ$295,87,FALSE)</f>
        <v>4601</v>
      </c>
      <c r="K120" s="72">
        <f>1-VLOOKUP(C120,PO!$B$3:$II$295,242,FALSE)/SUM($D$5:$J$5)</f>
        <v>0.34017103976641661</v>
      </c>
      <c r="L120" s="22">
        <f>VLOOKUP($C120,PO!$B$2:$CJ$295,48,FALSE)</f>
        <v>10817.391304347826</v>
      </c>
      <c r="M120" s="40"/>
      <c r="N120" s="22"/>
      <c r="O120" s="22"/>
      <c r="P120" s="22">
        <f>VLOOKUP($C120,PO!$B$2:$CJ$295,65,FALSE)</f>
        <v>274.88235473632813</v>
      </c>
      <c r="Q120" s="22">
        <f>VLOOKUP($C120,PO!$B$2:$CJ$295,26,FALSE)</f>
        <v>549</v>
      </c>
      <c r="R120" s="23"/>
    </row>
    <row r="121" spans="1:18" hidden="1" x14ac:dyDescent="0.2">
      <c r="A121" s="17">
        <v>111</v>
      </c>
      <c r="B121" s="27" t="str">
        <f t="shared" si="3"/>
        <v>***</v>
      </c>
      <c r="C121" t="str">
        <f>VLOOKUP(A121,PO!$IJ$3:$IL$295,3,FALSE)</f>
        <v>Rusko</v>
      </c>
      <c r="D121" s="32">
        <f>VLOOKUP($C121,PO!$B$2:$CJ$295,9,FALSE)</f>
        <v>41.400001525878906</v>
      </c>
      <c r="E121" s="32">
        <f>VLOOKUP($C121,PO!$B$2:$CJ$295,16,FALSE)</f>
        <v>80.400000000000006</v>
      </c>
      <c r="F121" s="35">
        <f>VLOOKUP($C121,PO!$B$2:$CJ$295,66,FALSE)</f>
        <v>-0.97665486335754392</v>
      </c>
      <c r="G121" s="31">
        <f>VLOOKUP($C121,PO!$B$2:$CJ$295,67,FALSE)</f>
        <v>25276.353515625</v>
      </c>
      <c r="H121" s="35">
        <f>VLOOKUP($C121,PO!$B$2:$CJ$295,71,FALSE)</f>
        <v>1.5805279016494751</v>
      </c>
      <c r="I121" s="50">
        <f>_xlfn.XLOOKUP($C121,PO!$B$3:$B$295,PO!CH$3:CH$295)</f>
        <v>1.8413597345352173</v>
      </c>
      <c r="J121" s="22">
        <f>VLOOKUP($C121,PO!$B$2:$CJ$295,87,FALSE)</f>
        <v>785</v>
      </c>
      <c r="K121" s="72">
        <f>1-VLOOKUP(C121,PO!$B$3:$II$295,242,FALSE)/SUM($D$5:$J$5)</f>
        <v>0.33666242652189082</v>
      </c>
      <c r="L121" s="22">
        <f>VLOOKUP($C121,PO!$B$2:$CJ$295,48,FALSE)</f>
        <v>8630.3797468354423</v>
      </c>
      <c r="M121" s="40"/>
      <c r="N121" s="22"/>
      <c r="O121" s="22"/>
      <c r="P121" s="22">
        <f>VLOOKUP($C121,PO!$B$2:$CJ$295,65,FALSE)</f>
        <v>196.25</v>
      </c>
      <c r="Q121" s="22">
        <f>VLOOKUP($C121,PO!$B$2:$CJ$295,26,FALSE)</f>
        <v>515</v>
      </c>
      <c r="R121" s="23"/>
    </row>
    <row r="122" spans="1:18" hidden="1" x14ac:dyDescent="0.2">
      <c r="A122" s="17">
        <v>112</v>
      </c>
      <c r="B122" s="27" t="str">
        <f t="shared" si="3"/>
        <v>***</v>
      </c>
      <c r="C122" t="str">
        <f>VLOOKUP(A122,PO!$IJ$3:$IL$295,3,FALSE)</f>
        <v>Ruokolahti</v>
      </c>
      <c r="D122" s="32">
        <f>VLOOKUP($C122,PO!$B$2:$CJ$295,9,FALSE)</f>
        <v>51.400001525878906</v>
      </c>
      <c r="E122" s="32">
        <f>VLOOKUP($C122,PO!$B$2:$CJ$295,16,FALSE)</f>
        <v>60.5</v>
      </c>
      <c r="F122" s="35">
        <f>VLOOKUP($C122,PO!$B$2:$CJ$295,66,FALSE)</f>
        <v>1.4947080612182617E-2</v>
      </c>
      <c r="G122" s="31">
        <f>VLOOKUP($C122,PO!$B$2:$CJ$295,67,FALSE)</f>
        <v>24133.431640625</v>
      </c>
      <c r="H122" s="35">
        <f>VLOOKUP($C122,PO!$B$2:$CJ$295,71,FALSE)</f>
        <v>0.22026431560516357</v>
      </c>
      <c r="I122" s="50">
        <f>_xlfn.XLOOKUP($C122,PO!$B$3:$B$295,PO!CH$3:CH$295)</f>
        <v>0.24449877440929413</v>
      </c>
      <c r="J122" s="22">
        <f>VLOOKUP($C122,PO!$B$2:$CJ$295,87,FALSE)</f>
        <v>447</v>
      </c>
      <c r="K122" s="72">
        <f>1-VLOOKUP(C122,PO!$B$3:$II$295,242,FALSE)/SUM($D$5:$J$5)</f>
        <v>0.33394547424075827</v>
      </c>
      <c r="L122" s="22">
        <f>VLOOKUP($C122,PO!$B$2:$CJ$295,48,FALSE)</f>
        <v>10509.09090909091</v>
      </c>
      <c r="M122" s="40"/>
      <c r="N122" s="22"/>
      <c r="O122" s="22"/>
      <c r="P122" s="22">
        <f>VLOOKUP($C122,PO!$B$2:$CJ$295,65,FALSE)</f>
        <v>447</v>
      </c>
      <c r="Q122" s="22">
        <f>VLOOKUP($C122,PO!$B$2:$CJ$295,26,FALSE)</f>
        <v>866</v>
      </c>
      <c r="R122" s="23"/>
    </row>
    <row r="123" spans="1:18" hidden="1" x14ac:dyDescent="0.2">
      <c r="A123" s="17">
        <v>113</v>
      </c>
      <c r="B123" s="27" t="str">
        <f t="shared" si="3"/>
        <v>***</v>
      </c>
      <c r="C123" t="str">
        <f>VLOOKUP(A123,PO!$IJ$3:$IL$295,3,FALSE)</f>
        <v>Kärsämäki</v>
      </c>
      <c r="D123" s="32">
        <f>VLOOKUP($C123,PO!$B$2:$CJ$295,9,FALSE)</f>
        <v>45.200000762939453</v>
      </c>
      <c r="E123" s="32">
        <f>VLOOKUP($C123,PO!$B$2:$CJ$295,16,FALSE)</f>
        <v>46.7</v>
      </c>
      <c r="F123" s="35">
        <f>VLOOKUP($C123,PO!$B$2:$CJ$295,66,FALSE)</f>
        <v>-0.81293161511421208</v>
      </c>
      <c r="G123" s="31">
        <f>VLOOKUP($C123,PO!$B$2:$CJ$295,67,FALSE)</f>
        <v>18299.41015625</v>
      </c>
      <c r="H123" s="35">
        <f>VLOOKUP($C123,PO!$B$2:$CJ$295,71,FALSE)</f>
        <v>7.7639751136302948E-2</v>
      </c>
      <c r="I123" s="50">
        <f>_xlfn.XLOOKUP($C123,PO!$B$3:$B$295,PO!CH$3:CH$295)</f>
        <v>0.99337750673294067</v>
      </c>
      <c r="J123" s="22">
        <f>VLOOKUP($C123,PO!$B$2:$CJ$295,87,FALSE)</f>
        <v>314</v>
      </c>
      <c r="K123" s="72">
        <f>1-VLOOKUP(C123,PO!$B$3:$II$295,242,FALSE)/SUM($D$5:$J$5)</f>
        <v>0.32769792139101273</v>
      </c>
      <c r="L123" s="22">
        <f>VLOOKUP($C123,PO!$B$2:$CJ$295,48,FALSE)</f>
        <v>9914.1494435612076</v>
      </c>
      <c r="M123" s="40"/>
      <c r="N123" s="22"/>
      <c r="O123" s="22"/>
      <c r="P123" s="22">
        <f>VLOOKUP($C123,PO!$B$2:$CJ$295,65,FALSE)</f>
        <v>175</v>
      </c>
      <c r="Q123" s="22">
        <f>VLOOKUP($C123,PO!$B$2:$CJ$295,26,FALSE)</f>
        <v>616</v>
      </c>
      <c r="R123" s="23"/>
    </row>
    <row r="124" spans="1:18" hidden="1" x14ac:dyDescent="0.2">
      <c r="A124" s="17">
        <v>114</v>
      </c>
      <c r="B124" s="27" t="str">
        <f t="shared" si="3"/>
        <v>***</v>
      </c>
      <c r="C124" t="str">
        <f>VLOOKUP(A124,PO!$IJ$3:$IL$295,3,FALSE)</f>
        <v>Pyhäntä</v>
      </c>
      <c r="D124" s="32">
        <f>VLOOKUP($C124,PO!$B$2:$CJ$295,9,FALSE)</f>
        <v>41.799999237060547</v>
      </c>
      <c r="E124" s="32">
        <f>VLOOKUP($C124,PO!$B$2:$CJ$295,16,FALSE)</f>
        <v>56.900000000000006</v>
      </c>
      <c r="F124" s="35">
        <f>VLOOKUP($C124,PO!$B$2:$CJ$295,66,FALSE)</f>
        <v>1.3111736655235291</v>
      </c>
      <c r="G124" s="31">
        <f>VLOOKUP($C124,PO!$B$2:$CJ$295,67,FALSE)</f>
        <v>19073.267578125</v>
      </c>
      <c r="H124" s="35">
        <f>VLOOKUP($C124,PO!$B$2:$CJ$295,71,FALSE)</f>
        <v>0</v>
      </c>
      <c r="I124" s="50">
        <f>_xlfn.XLOOKUP($C124,PO!$B$3:$B$295,PO!CH$3:CH$295)</f>
        <v>5.726872444152832</v>
      </c>
      <c r="J124" s="22">
        <f>VLOOKUP($C124,PO!$B$2:$CJ$295,87,FALSE)</f>
        <v>245</v>
      </c>
      <c r="K124" s="72">
        <f>1-VLOOKUP(C124,PO!$B$3:$II$295,242,FALSE)/SUM($D$5:$J$5)</f>
        <v>0.32301363138689643</v>
      </c>
      <c r="L124" s="22">
        <f>VLOOKUP($C124,PO!$B$2:$CJ$295,48,FALSE)</f>
        <v>8788.7323943661977</v>
      </c>
      <c r="M124" s="40"/>
      <c r="N124" s="22"/>
      <c r="O124" s="22"/>
      <c r="P124" s="22">
        <f>VLOOKUP($C124,PO!$B$2:$CJ$295,65,FALSE)</f>
        <v>268</v>
      </c>
      <c r="Q124" s="22">
        <f>VLOOKUP($C124,PO!$B$2:$CJ$295,26,FALSE)</f>
        <v>534</v>
      </c>
      <c r="R124" s="23"/>
    </row>
    <row r="125" spans="1:18" hidden="1" x14ac:dyDescent="0.2">
      <c r="A125" s="17">
        <v>115</v>
      </c>
      <c r="B125" s="27" t="str">
        <f t="shared" si="3"/>
        <v>***</v>
      </c>
      <c r="C125" t="str">
        <f>VLOOKUP(A125,PO!$IJ$3:$IL$295,3,FALSE)</f>
        <v>Säkylä</v>
      </c>
      <c r="D125" s="32">
        <f>VLOOKUP($C125,PO!$B$2:$CJ$295,9,FALSE)</f>
        <v>48.900001525878906</v>
      </c>
      <c r="E125" s="32">
        <f>VLOOKUP($C125,PO!$B$2:$CJ$295,16,FALSE)</f>
        <v>73</v>
      </c>
      <c r="F125" s="35">
        <f>VLOOKUP($C125,PO!$B$2:$CJ$295,66,FALSE)</f>
        <v>-2.5051416993141173</v>
      </c>
      <c r="G125" s="31">
        <f>VLOOKUP($C125,PO!$B$2:$CJ$295,67,FALSE)</f>
        <v>23944.37109375</v>
      </c>
      <c r="H125" s="35">
        <f>VLOOKUP($C125,PO!$B$2:$CJ$295,71,FALSE)</f>
        <v>0.19342359900474548</v>
      </c>
      <c r="I125" s="50">
        <f>_xlfn.XLOOKUP($C125,PO!$B$3:$B$295,PO!CH$3:CH$295)</f>
        <v>0.19083969295024872</v>
      </c>
      <c r="J125" s="22">
        <f>VLOOKUP($C125,PO!$B$2:$CJ$295,87,FALSE)</f>
        <v>576</v>
      </c>
      <c r="K125" s="72">
        <f>1-VLOOKUP(C125,PO!$B$3:$II$295,242,FALSE)/SUM($D$5:$J$5)</f>
        <v>0.3218333219242433</v>
      </c>
      <c r="L125" s="22">
        <f>VLOOKUP($C125,PO!$B$2:$CJ$295,48,FALSE)</f>
        <v>10015.503875968992</v>
      </c>
      <c r="M125" s="40"/>
      <c r="N125" s="22"/>
      <c r="O125" s="22"/>
      <c r="P125" s="22">
        <f>VLOOKUP($C125,PO!$B$2:$CJ$295,65,FALSE)</f>
        <v>118.59999847412109</v>
      </c>
      <c r="Q125" s="22">
        <f>VLOOKUP($C125,PO!$B$2:$CJ$295,26,FALSE)</f>
        <v>589</v>
      </c>
      <c r="R125" s="23"/>
    </row>
    <row r="126" spans="1:18" hidden="1" x14ac:dyDescent="0.2">
      <c r="A126" s="17">
        <v>116</v>
      </c>
      <c r="B126" s="27" t="str">
        <f t="shared" si="3"/>
        <v>***</v>
      </c>
      <c r="C126" t="str">
        <f>VLOOKUP(A126,PO!$IJ$3:$IL$295,3,FALSE)</f>
        <v>Taivalkoski</v>
      </c>
      <c r="D126" s="32">
        <f>VLOOKUP($C126,PO!$B$2:$CJ$295,9,FALSE)</f>
        <v>48.099998474121094</v>
      </c>
      <c r="E126" s="32">
        <f>VLOOKUP($C126,PO!$B$2:$CJ$295,16,FALSE)</f>
        <v>46.5</v>
      </c>
      <c r="F126" s="35">
        <f>VLOOKUP($C126,PO!$B$2:$CJ$295,66,FALSE)</f>
        <v>6.3077878952026364E-2</v>
      </c>
      <c r="G126" s="31">
        <f>VLOOKUP($C126,PO!$B$2:$CJ$295,67,FALSE)</f>
        <v>19695.05859375</v>
      </c>
      <c r="H126" s="35">
        <f>VLOOKUP($C126,PO!$B$2:$CJ$295,71,FALSE)</f>
        <v>5.0301812589168549E-2</v>
      </c>
      <c r="I126" s="50">
        <f>_xlfn.XLOOKUP($C126,PO!$B$3:$B$295,PO!CH$3:CH$295)</f>
        <v>2.0887727737426758</v>
      </c>
      <c r="J126" s="22">
        <f>VLOOKUP($C126,PO!$B$2:$CJ$295,87,FALSE)</f>
        <v>409</v>
      </c>
      <c r="K126" s="72">
        <f>1-VLOOKUP(C126,PO!$B$3:$II$295,242,FALSE)/SUM($D$5:$J$5)</f>
        <v>0.3211921429414818</v>
      </c>
      <c r="L126" s="22">
        <f>VLOOKUP($C126,PO!$B$2:$CJ$295,48,FALSE)</f>
        <v>11340.713407134072</v>
      </c>
      <c r="M126" s="40"/>
      <c r="N126" s="22"/>
      <c r="O126" s="22"/>
      <c r="P126" s="22">
        <f>VLOOKUP($C126,PO!$B$2:$CJ$295,65,FALSE)</f>
        <v>224.5</v>
      </c>
      <c r="Q126" s="22">
        <f>VLOOKUP($C126,PO!$B$2:$CJ$295,26,FALSE)</f>
        <v>676</v>
      </c>
      <c r="R126" s="23"/>
    </row>
    <row r="127" spans="1:18" hidden="1" x14ac:dyDescent="0.2">
      <c r="A127" s="17">
        <v>117</v>
      </c>
      <c r="B127" s="27" t="str">
        <f t="shared" si="3"/>
        <v>***</v>
      </c>
      <c r="C127" t="str">
        <f>VLOOKUP(A127,PO!$IJ$3:$IL$295,3,FALSE)</f>
        <v>Kokemäki</v>
      </c>
      <c r="D127" s="32">
        <f>VLOOKUP($C127,PO!$B$2:$CJ$295,9,FALSE)</f>
        <v>48.799999237060547</v>
      </c>
      <c r="E127" s="32">
        <f>VLOOKUP($C127,PO!$B$2:$CJ$295,16,FALSE)</f>
        <v>59.7</v>
      </c>
      <c r="F127" s="35">
        <f>VLOOKUP($C127,PO!$B$2:$CJ$295,66,FALSE)</f>
        <v>-1.7934612274169921</v>
      </c>
      <c r="G127" s="31">
        <f>VLOOKUP($C127,PO!$B$2:$CJ$295,67,FALSE)</f>
        <v>22031.49609375</v>
      </c>
      <c r="H127" s="35">
        <f>VLOOKUP($C127,PO!$B$2:$CJ$295,71,FALSE)</f>
        <v>0.15486414730548859</v>
      </c>
      <c r="I127" s="50">
        <f>_xlfn.XLOOKUP($C127,PO!$B$3:$B$295,PO!CH$3:CH$295)</f>
        <v>2.4013721942901611</v>
      </c>
      <c r="J127" s="22">
        <f>VLOOKUP($C127,PO!$B$2:$CJ$295,87,FALSE)</f>
        <v>651</v>
      </c>
      <c r="K127" s="72">
        <f>1-VLOOKUP(C127,PO!$B$3:$II$295,242,FALSE)/SUM($D$5:$J$5)</f>
        <v>0.31951690342627437</v>
      </c>
      <c r="L127" s="22">
        <f>VLOOKUP($C127,PO!$B$2:$CJ$295,48,FALSE)</f>
        <v>11037.914691943128</v>
      </c>
      <c r="M127" s="40"/>
      <c r="N127" s="22"/>
      <c r="O127" s="22"/>
      <c r="P127" s="22">
        <f>VLOOKUP($C127,PO!$B$2:$CJ$295,65,FALSE)</f>
        <v>177.25</v>
      </c>
      <c r="Q127" s="22">
        <f>VLOOKUP($C127,PO!$B$2:$CJ$295,26,FALSE)</f>
        <v>542</v>
      </c>
      <c r="R127" s="23"/>
    </row>
    <row r="128" spans="1:18" hidden="1" x14ac:dyDescent="0.2">
      <c r="A128" s="17">
        <v>118</v>
      </c>
      <c r="B128" s="27" t="str">
        <f t="shared" si="3"/>
        <v>***</v>
      </c>
      <c r="C128" t="str">
        <f>VLOOKUP(A128,PO!$IJ$3:$IL$295,3,FALSE)</f>
        <v>Parkano</v>
      </c>
      <c r="D128" s="32">
        <f>VLOOKUP($C128,PO!$B$2:$CJ$295,9,FALSE)</f>
        <v>48.900001525878906</v>
      </c>
      <c r="E128" s="32">
        <f>VLOOKUP($C128,PO!$B$2:$CJ$295,16,FALSE)</f>
        <v>67.7</v>
      </c>
      <c r="F128" s="35">
        <f>VLOOKUP($C128,PO!$B$2:$CJ$295,66,FALSE)</f>
        <v>-1.6227010786533356</v>
      </c>
      <c r="G128" s="31">
        <f>VLOOKUP($C128,PO!$B$2:$CJ$295,67,FALSE)</f>
        <v>20867.4375</v>
      </c>
      <c r="H128" s="35">
        <f>VLOOKUP($C128,PO!$B$2:$CJ$295,71,FALSE)</f>
        <v>9.3691445887088776E-2</v>
      </c>
      <c r="I128" s="50">
        <f>_xlfn.XLOOKUP($C128,PO!$B$3:$B$295,PO!CH$3:CH$295)</f>
        <v>2.2847099304199219</v>
      </c>
      <c r="J128" s="22">
        <f>VLOOKUP($C128,PO!$B$2:$CJ$295,87,FALSE)</f>
        <v>602</v>
      </c>
      <c r="K128" s="72">
        <f>1-VLOOKUP(C128,PO!$B$3:$II$295,242,FALSE)/SUM($D$5:$J$5)</f>
        <v>0.31184918009023421</v>
      </c>
      <c r="L128" s="22">
        <f>VLOOKUP($C128,PO!$B$2:$CJ$295,48,FALSE)</f>
        <v>9715.4953429297202</v>
      </c>
      <c r="M128" s="40"/>
      <c r="N128" s="22"/>
      <c r="O128" s="22"/>
      <c r="P128" s="22">
        <f>VLOOKUP($C128,PO!$B$2:$CJ$295,65,FALSE)</f>
        <v>602</v>
      </c>
      <c r="Q128" s="22">
        <f>VLOOKUP($C128,PO!$B$2:$CJ$295,26,FALSE)</f>
        <v>464</v>
      </c>
      <c r="R128" s="23"/>
    </row>
    <row r="129" spans="1:18" hidden="1" x14ac:dyDescent="0.2">
      <c r="A129" s="17">
        <v>119</v>
      </c>
      <c r="B129" s="27" t="str">
        <f t="shared" si="3"/>
        <v>***</v>
      </c>
      <c r="C129" t="str">
        <f>VLOOKUP(A129,PO!$IJ$3:$IL$295,3,FALSE)</f>
        <v>Kerava</v>
      </c>
      <c r="D129" s="32">
        <f>VLOOKUP($C129,PO!$B$2:$CJ$295,9,FALSE)</f>
        <v>41.599998474121094</v>
      </c>
      <c r="E129" s="32">
        <f>VLOOKUP($C129,PO!$B$2:$CJ$295,16,FALSE)</f>
        <v>99.800000000000011</v>
      </c>
      <c r="F129" s="35">
        <f>VLOOKUP($C129,PO!$B$2:$CJ$295,66,FALSE)</f>
        <v>1.1077491343021393</v>
      </c>
      <c r="G129" s="31">
        <f>VLOOKUP($C129,PO!$B$2:$CJ$295,67,FALSE)</f>
        <v>26587.720703125</v>
      </c>
      <c r="H129" s="35">
        <f>VLOOKUP($C129,PO!$B$2:$CJ$295,71,FALSE)</f>
        <v>1.221569299697876</v>
      </c>
      <c r="I129" s="50">
        <f>_xlfn.XLOOKUP($C129,PO!$B$3:$B$295,PO!CH$3:CH$295)</f>
        <v>0.85339838266372681</v>
      </c>
      <c r="J129" s="22">
        <f>VLOOKUP($C129,PO!$B$2:$CJ$295,87,FALSE)</f>
        <v>3661</v>
      </c>
      <c r="K129" s="72">
        <f>1-VLOOKUP(C129,PO!$B$3:$II$295,242,FALSE)/SUM($D$5:$J$5)</f>
        <v>0.30687238865448507</v>
      </c>
      <c r="L129" s="22">
        <f>VLOOKUP($C129,PO!$B$2:$CJ$295,48,FALSE)</f>
        <v>8438.2524009197896</v>
      </c>
      <c r="M129" s="40"/>
      <c r="N129" s="22"/>
      <c r="O129" s="22"/>
      <c r="P129" s="22">
        <f>VLOOKUP($C129,PO!$B$2:$CJ$295,65,FALSE)</f>
        <v>330.27273559570313</v>
      </c>
      <c r="Q129" s="22">
        <f>VLOOKUP($C129,PO!$B$2:$CJ$295,26,FALSE)</f>
        <v>352</v>
      </c>
      <c r="R129" s="23"/>
    </row>
    <row r="130" spans="1:18" hidden="1" x14ac:dyDescent="0.2">
      <c r="A130" s="17">
        <v>120</v>
      </c>
      <c r="B130" s="27" t="str">
        <f t="shared" si="3"/>
        <v>***</v>
      </c>
      <c r="C130" t="str">
        <f>VLOOKUP(A130,PO!$IJ$3:$IL$295,3,FALSE)</f>
        <v>Reisjärvi</v>
      </c>
      <c r="D130" s="32">
        <f>VLOOKUP($C130,PO!$B$2:$CJ$295,9,FALSE)</f>
        <v>44.5</v>
      </c>
      <c r="E130" s="32">
        <f>VLOOKUP($C130,PO!$B$2:$CJ$295,16,FALSE)</f>
        <v>44.400000000000006</v>
      </c>
      <c r="F130" s="35">
        <f>VLOOKUP($C130,PO!$B$2:$CJ$295,66,FALSE)</f>
        <v>-1.8210514426231383</v>
      </c>
      <c r="G130" s="31">
        <f>VLOOKUP($C130,PO!$B$2:$CJ$295,67,FALSE)</f>
        <v>19083.4921875</v>
      </c>
      <c r="H130" s="35">
        <f>VLOOKUP($C130,PO!$B$2:$CJ$295,71,FALSE)</f>
        <v>0.14716704189777374</v>
      </c>
      <c r="I130" s="50">
        <f>_xlfn.XLOOKUP($C130,PO!$B$3:$B$295,PO!CH$3:CH$295)</f>
        <v>0.31152647733688354</v>
      </c>
      <c r="J130" s="22">
        <f>VLOOKUP($C130,PO!$B$2:$CJ$295,87,FALSE)</f>
        <v>337</v>
      </c>
      <c r="K130" s="72">
        <f>1-VLOOKUP(C130,PO!$B$3:$II$295,242,FALSE)/SUM($D$5:$J$5)</f>
        <v>0.30563752242820907</v>
      </c>
      <c r="L130" s="22">
        <f>VLOOKUP($C130,PO!$B$2:$CJ$295,48,FALSE)</f>
        <v>9645.6456456456453</v>
      </c>
      <c r="M130" s="40"/>
      <c r="N130" s="22"/>
      <c r="O130" s="22"/>
      <c r="P130" s="22">
        <f>VLOOKUP($C130,PO!$B$2:$CJ$295,65,FALSE)</f>
        <v>190</v>
      </c>
      <c r="Q130" s="22">
        <f>VLOOKUP($C130,PO!$B$2:$CJ$295,26,FALSE)</f>
        <v>583</v>
      </c>
      <c r="R130" s="23"/>
    </row>
    <row r="131" spans="1:18" hidden="1" x14ac:dyDescent="0.2">
      <c r="A131" s="17">
        <v>121</v>
      </c>
      <c r="B131" s="27" t="str">
        <f t="shared" si="3"/>
        <v>***</v>
      </c>
      <c r="C131" t="str">
        <f>VLOOKUP(A131,PO!$IJ$3:$IL$295,3,FALSE)</f>
        <v>Vihti</v>
      </c>
      <c r="D131" s="32">
        <f>VLOOKUP($C131,PO!$B$2:$CJ$295,9,FALSE)</f>
        <v>41.799999237060547</v>
      </c>
      <c r="E131" s="32">
        <f>VLOOKUP($C131,PO!$B$2:$CJ$295,16,FALSE)</f>
        <v>75.600000000000009</v>
      </c>
      <c r="F131" s="35">
        <f>VLOOKUP($C131,PO!$B$2:$CJ$295,66,FALSE)</f>
        <v>0.3218102127313614</v>
      </c>
      <c r="G131" s="31">
        <f>VLOOKUP($C131,PO!$B$2:$CJ$295,67,FALSE)</f>
        <v>26746.2421875</v>
      </c>
      <c r="H131" s="35">
        <f>VLOOKUP($C131,PO!$B$2:$CJ$295,71,FALSE)</f>
        <v>1.6839289665222168</v>
      </c>
      <c r="I131" s="50">
        <f>_xlfn.XLOOKUP($C131,PO!$B$3:$B$295,PO!CH$3:CH$295)</f>
        <v>1.259283185005188</v>
      </c>
      <c r="J131" s="22">
        <f>VLOOKUP($C131,PO!$B$2:$CJ$295,87,FALSE)</f>
        <v>3690</v>
      </c>
      <c r="K131" s="72">
        <f>1-VLOOKUP(C131,PO!$B$3:$II$295,242,FALSE)/SUM($D$5:$J$5)</f>
        <v>0.30276716464455833</v>
      </c>
      <c r="L131" s="22">
        <f>VLOOKUP($C131,PO!$B$2:$CJ$295,48,FALSE)</f>
        <v>9150.5286140493627</v>
      </c>
      <c r="M131" s="40"/>
      <c r="N131" s="22"/>
      <c r="O131" s="22"/>
      <c r="P131" s="22">
        <f>VLOOKUP($C131,PO!$B$2:$CJ$295,65,FALSE)</f>
        <v>250</v>
      </c>
      <c r="Q131" s="22">
        <f>VLOOKUP($C131,PO!$B$2:$CJ$295,26,FALSE)</f>
        <v>523</v>
      </c>
      <c r="R131" s="23"/>
    </row>
    <row r="132" spans="1:18" hidden="1" x14ac:dyDescent="0.2">
      <c r="A132" s="17">
        <v>122</v>
      </c>
      <c r="B132" s="27" t="str">
        <f t="shared" si="3"/>
        <v>***</v>
      </c>
      <c r="C132" t="str">
        <f>VLOOKUP(A132,PO!$IJ$3:$IL$295,3,FALSE)</f>
        <v>Pyhäranta</v>
      </c>
      <c r="D132" s="32">
        <f>VLOOKUP($C132,PO!$B$2:$CJ$295,9,FALSE)</f>
        <v>47.299999237060547</v>
      </c>
      <c r="E132" s="32">
        <f>VLOOKUP($C132,PO!$B$2:$CJ$295,16,FALSE)</f>
        <v>42.6</v>
      </c>
      <c r="F132" s="35">
        <f>VLOOKUP($C132,PO!$B$2:$CJ$295,66,FALSE)</f>
        <v>-0.86765465736389158</v>
      </c>
      <c r="G132" s="31">
        <f>VLOOKUP($C132,PO!$B$2:$CJ$295,67,FALSE)</f>
        <v>24519.939453125</v>
      </c>
      <c r="H132" s="35">
        <f>VLOOKUP($C132,PO!$B$2:$CJ$295,71,FALSE)</f>
        <v>0.34930139780044556</v>
      </c>
      <c r="I132" s="50">
        <f>_xlfn.XLOOKUP($C132,PO!$B$3:$B$295,PO!CH$3:CH$295)</f>
        <v>0.81300812959671021</v>
      </c>
      <c r="J132" s="22">
        <f>VLOOKUP($C132,PO!$B$2:$CJ$295,87,FALSE)</f>
        <v>131</v>
      </c>
      <c r="K132" s="72">
        <f>1-VLOOKUP(C132,PO!$B$3:$II$295,242,FALSE)/SUM($D$5:$J$5)</f>
        <v>0.30001960384073312</v>
      </c>
      <c r="L132" s="22">
        <f>VLOOKUP($C132,PO!$B$2:$CJ$295,48,FALSE)</f>
        <v>10533.834586466166</v>
      </c>
      <c r="M132" s="40"/>
      <c r="N132" s="22"/>
      <c r="O132" s="22"/>
      <c r="P132" s="22">
        <f>VLOOKUP($C132,PO!$B$2:$CJ$295,65,FALSE)</f>
        <v>49.666667938232422</v>
      </c>
      <c r="Q132" s="22">
        <f>VLOOKUP($C132,PO!$B$2:$CJ$295,26,FALSE)</f>
        <v>1177</v>
      </c>
      <c r="R132" s="23"/>
    </row>
    <row r="133" spans="1:18" hidden="1" x14ac:dyDescent="0.2">
      <c r="A133" s="17">
        <v>123</v>
      </c>
      <c r="B133" s="27" t="str">
        <f t="shared" si="3"/>
        <v>***</v>
      </c>
      <c r="C133" t="str">
        <f>VLOOKUP(A133,PO!$IJ$3:$IL$295,3,FALSE)</f>
        <v>Pori</v>
      </c>
      <c r="D133" s="32">
        <f>VLOOKUP($C133,PO!$B$2:$CJ$295,9,FALSE)</f>
        <v>45.099998474121094</v>
      </c>
      <c r="E133" s="32">
        <f>VLOOKUP($C133,PO!$B$2:$CJ$295,16,FALSE)</f>
        <v>93.7</v>
      </c>
      <c r="F133" s="35">
        <f>VLOOKUP($C133,PO!$B$2:$CJ$295,66,FALSE)</f>
        <v>-0.28410735130310061</v>
      </c>
      <c r="G133" s="31">
        <f>VLOOKUP($C133,PO!$B$2:$CJ$295,67,FALSE)</f>
        <v>23329.671875</v>
      </c>
      <c r="H133" s="35">
        <f>VLOOKUP($C133,PO!$B$2:$CJ$295,71,FALSE)</f>
        <v>0.54566681385040283</v>
      </c>
      <c r="I133" s="50">
        <f>_xlfn.XLOOKUP($C133,PO!$B$3:$B$295,PO!CH$3:CH$295)</f>
        <v>1.9092714786529541</v>
      </c>
      <c r="J133" s="22">
        <f>VLOOKUP($C133,PO!$B$2:$CJ$295,87,FALSE)</f>
        <v>7372</v>
      </c>
      <c r="K133" s="72">
        <f>1-VLOOKUP(C133,PO!$B$3:$II$295,242,FALSE)/SUM($D$5:$J$5)</f>
        <v>0.29275967888918553</v>
      </c>
      <c r="L133" s="22">
        <f>VLOOKUP($C133,PO!$B$2:$CJ$295,48,FALSE)</f>
        <v>8944.1355932203387</v>
      </c>
      <c r="M133" s="40"/>
      <c r="N133" s="22"/>
      <c r="O133" s="22"/>
      <c r="P133" s="22">
        <f>VLOOKUP($C133,PO!$B$2:$CJ$295,65,FALSE)</f>
        <v>299.61538696289063</v>
      </c>
      <c r="Q133" s="22">
        <f>VLOOKUP($C133,PO!$B$2:$CJ$295,26,FALSE)</f>
        <v>495</v>
      </c>
      <c r="R133" s="23"/>
    </row>
    <row r="134" spans="1:18" hidden="1" x14ac:dyDescent="0.2">
      <c r="A134" s="17">
        <v>124</v>
      </c>
      <c r="B134" s="27" t="str">
        <f t="shared" si="3"/>
        <v>***</v>
      </c>
      <c r="C134" t="str">
        <f>VLOOKUP(A134,PO!$IJ$3:$IL$295,3,FALSE)</f>
        <v>Hankasalmi</v>
      </c>
      <c r="D134" s="32">
        <f>VLOOKUP($C134,PO!$B$2:$CJ$295,9,FALSE)</f>
        <v>48.799999237060547</v>
      </c>
      <c r="E134" s="32">
        <f>VLOOKUP($C134,PO!$B$2:$CJ$295,16,FALSE)</f>
        <v>47.2</v>
      </c>
      <c r="F134" s="35">
        <f>VLOOKUP($C134,PO!$B$2:$CJ$295,66,FALSE)</f>
        <v>-0.23041820526123047</v>
      </c>
      <c r="G134" s="31">
        <f>VLOOKUP($C134,PO!$B$2:$CJ$295,67,FALSE)</f>
        <v>19595.68359375</v>
      </c>
      <c r="H134" s="35">
        <f>VLOOKUP($C134,PO!$B$2:$CJ$295,71,FALSE)</f>
        <v>0.20512820780277252</v>
      </c>
      <c r="I134" s="50">
        <f>_xlfn.XLOOKUP($C134,PO!$B$3:$B$295,PO!CH$3:CH$295)</f>
        <v>2.8446390628814697</v>
      </c>
      <c r="J134" s="22">
        <f>VLOOKUP($C134,PO!$B$2:$CJ$295,87,FALSE)</f>
        <v>503</v>
      </c>
      <c r="K134" s="72">
        <f>1-VLOOKUP(C134,PO!$B$3:$II$295,242,FALSE)/SUM($D$5:$J$5)</f>
        <v>0.29183388766437002</v>
      </c>
      <c r="L134" s="22">
        <f>VLOOKUP($C134,PO!$B$2:$CJ$295,48,FALSE)</f>
        <v>9922.1556886227536</v>
      </c>
      <c r="M134" s="40"/>
      <c r="N134" s="22"/>
      <c r="O134" s="22"/>
      <c r="P134" s="22">
        <f>VLOOKUP($C134,PO!$B$2:$CJ$295,65,FALSE)</f>
        <v>136.25</v>
      </c>
      <c r="Q134" s="22">
        <f>VLOOKUP($C134,PO!$B$2:$CJ$295,26,FALSE)</f>
        <v>656</v>
      </c>
      <c r="R134" s="23"/>
    </row>
    <row r="135" spans="1:18" hidden="1" x14ac:dyDescent="0.2">
      <c r="A135" s="17">
        <v>125</v>
      </c>
      <c r="B135" s="27" t="str">
        <f t="shared" si="3"/>
        <v>***</v>
      </c>
      <c r="C135" t="str">
        <f>VLOOKUP(A135,PO!$IJ$3:$IL$295,3,FALSE)</f>
        <v>Lempäälä</v>
      </c>
      <c r="D135" s="32">
        <f>VLOOKUP($C135,PO!$B$2:$CJ$295,9,FALSE)</f>
        <v>38.900001525878906</v>
      </c>
      <c r="E135" s="32">
        <f>VLOOKUP($C135,PO!$B$2:$CJ$295,16,FALSE)</f>
        <v>89.4</v>
      </c>
      <c r="F135" s="35">
        <f>VLOOKUP($C135,PO!$B$2:$CJ$295,66,FALSE)</f>
        <v>3.2739108324050905</v>
      </c>
      <c r="G135" s="31">
        <f>VLOOKUP($C135,PO!$B$2:$CJ$295,67,FALSE)</f>
        <v>24688.505859375</v>
      </c>
      <c r="H135" s="35">
        <f>VLOOKUP($C135,PO!$B$2:$CJ$295,71,FALSE)</f>
        <v>0.2763252854347229</v>
      </c>
      <c r="I135" s="50">
        <f>_xlfn.XLOOKUP($C135,PO!$B$3:$B$295,PO!CH$3:CH$295)</f>
        <v>1.0503553152084351</v>
      </c>
      <c r="J135" s="22">
        <f>VLOOKUP($C135,PO!$B$2:$CJ$295,87,FALSE)</f>
        <v>3440</v>
      </c>
      <c r="K135" s="72">
        <f>1-VLOOKUP(C135,PO!$B$3:$II$295,242,FALSE)/SUM($D$5:$J$5)</f>
        <v>0.28276044120909527</v>
      </c>
      <c r="L135" s="22">
        <f>VLOOKUP($C135,PO!$B$2:$CJ$295,48,FALSE)</f>
        <v>7930.1357193987114</v>
      </c>
      <c r="M135" s="40"/>
      <c r="N135" s="22"/>
      <c r="O135" s="22"/>
      <c r="P135" s="22">
        <f>VLOOKUP($C135,PO!$B$2:$CJ$295,65,FALSE)</f>
        <v>349.81817626953125</v>
      </c>
      <c r="Q135" s="22">
        <f>VLOOKUP($C135,PO!$B$2:$CJ$295,26,FALSE)</f>
        <v>416</v>
      </c>
      <c r="R135" s="23"/>
    </row>
    <row r="136" spans="1:18" hidden="1" x14ac:dyDescent="0.2">
      <c r="A136" s="17">
        <v>126</v>
      </c>
      <c r="B136" s="27" t="str">
        <f t="shared" si="3"/>
        <v>***</v>
      </c>
      <c r="C136" t="str">
        <f>VLOOKUP(A136,PO!$IJ$3:$IL$295,3,FALSE)</f>
        <v>Teuva</v>
      </c>
      <c r="D136" s="32">
        <f>VLOOKUP($C136,PO!$B$2:$CJ$295,9,FALSE)</f>
        <v>49.299999237060547</v>
      </c>
      <c r="E136" s="32">
        <f>VLOOKUP($C136,PO!$B$2:$CJ$295,16,FALSE)</f>
        <v>66.7</v>
      </c>
      <c r="F136" s="35">
        <f>VLOOKUP($C136,PO!$B$2:$CJ$295,66,FALSE)</f>
        <v>-0.46121063828468323</v>
      </c>
      <c r="G136" s="31">
        <f>VLOOKUP($C136,PO!$B$2:$CJ$295,67,FALSE)</f>
        <v>20428.67578125</v>
      </c>
      <c r="H136" s="35">
        <f>VLOOKUP($C136,PO!$B$2:$CJ$295,71,FALSE)</f>
        <v>0.80772262811660767</v>
      </c>
      <c r="I136" s="50">
        <f>_xlfn.XLOOKUP($C136,PO!$B$3:$B$295,PO!CH$3:CH$295)</f>
        <v>2.1459226608276367</v>
      </c>
      <c r="J136" s="22">
        <f>VLOOKUP($C136,PO!$B$2:$CJ$295,87,FALSE)</f>
        <v>502</v>
      </c>
      <c r="K136" s="72">
        <f>1-VLOOKUP(C136,PO!$B$3:$II$295,242,FALSE)/SUM($D$5:$J$5)</f>
        <v>0.28143348564636161</v>
      </c>
      <c r="L136" s="22">
        <f>VLOOKUP($C136,PO!$B$2:$CJ$295,48,FALSE)</f>
        <v>9776.4102564102559</v>
      </c>
      <c r="M136" s="40"/>
      <c r="N136" s="22"/>
      <c r="O136" s="22"/>
      <c r="P136" s="22">
        <f>VLOOKUP($C136,PO!$B$2:$CJ$295,65,FALSE)</f>
        <v>183.33332824707031</v>
      </c>
      <c r="Q136" s="22">
        <f>VLOOKUP($C136,PO!$B$2:$CJ$295,26,FALSE)</f>
        <v>536</v>
      </c>
      <c r="R136" s="23"/>
    </row>
    <row r="137" spans="1:18" hidden="1" x14ac:dyDescent="0.2">
      <c r="A137" s="17">
        <v>127</v>
      </c>
      <c r="B137" s="27" t="str">
        <f t="shared" si="3"/>
        <v>***</v>
      </c>
      <c r="C137" t="str">
        <f>VLOOKUP(A137,PO!$IJ$3:$IL$295,3,FALSE)</f>
        <v>Seinäjoki</v>
      </c>
      <c r="D137" s="32">
        <f>VLOOKUP($C137,PO!$B$2:$CJ$295,9,FALSE)</f>
        <v>40.900001525878906</v>
      </c>
      <c r="E137" s="32">
        <f>VLOOKUP($C137,PO!$B$2:$CJ$295,16,FALSE)</f>
        <v>91.300000000000011</v>
      </c>
      <c r="F137" s="35">
        <f>VLOOKUP($C137,PO!$B$2:$CJ$295,66,FALSE)</f>
        <v>1.1213142931461335</v>
      </c>
      <c r="G137" s="31">
        <f>VLOOKUP($C137,PO!$B$2:$CJ$295,67,FALSE)</f>
        <v>23237.23828125</v>
      </c>
      <c r="H137" s="35">
        <f>VLOOKUP($C137,PO!$B$2:$CJ$295,71,FALSE)</f>
        <v>0.21636538207530975</v>
      </c>
      <c r="I137" s="50">
        <f>_xlfn.XLOOKUP($C137,PO!$B$3:$B$295,PO!CH$3:CH$295)</f>
        <v>2.2521061897277832</v>
      </c>
      <c r="J137" s="22">
        <f>VLOOKUP($C137,PO!$B$2:$CJ$295,87,FALSE)</f>
        <v>6788</v>
      </c>
      <c r="K137" s="72">
        <f>1-VLOOKUP(C137,PO!$B$3:$II$295,242,FALSE)/SUM($D$5:$J$5)</f>
        <v>0.2776385213610143</v>
      </c>
      <c r="L137" s="22">
        <f>VLOOKUP($C137,PO!$B$2:$CJ$295,48,FALSE)</f>
        <v>8299.6044808903207</v>
      </c>
      <c r="M137" s="40"/>
      <c r="N137" s="22"/>
      <c r="O137" s="22"/>
      <c r="P137" s="22">
        <f>VLOOKUP($C137,PO!$B$2:$CJ$295,65,FALSE)</f>
        <v>245.39285278320313</v>
      </c>
      <c r="Q137" s="22">
        <f>VLOOKUP($C137,PO!$B$2:$CJ$295,26,FALSE)</f>
        <v>540</v>
      </c>
      <c r="R137" s="23"/>
    </row>
    <row r="138" spans="1:18" hidden="1" x14ac:dyDescent="0.2">
      <c r="A138" s="17">
        <v>128</v>
      </c>
      <c r="B138" s="27" t="str">
        <f t="shared" si="3"/>
        <v>***</v>
      </c>
      <c r="C138" t="str">
        <f>VLOOKUP(A138,PO!$IJ$3:$IL$295,3,FALSE)</f>
        <v>Ranua</v>
      </c>
      <c r="D138" s="32">
        <f>VLOOKUP($C138,PO!$B$2:$CJ$295,9,FALSE)</f>
        <v>46.400001525878906</v>
      </c>
      <c r="E138" s="32">
        <f>VLOOKUP($C138,PO!$B$2:$CJ$295,16,FALSE)</f>
        <v>50.2</v>
      </c>
      <c r="F138" s="35">
        <f>VLOOKUP($C138,PO!$B$2:$CJ$295,66,FALSE)</f>
        <v>-1.3731931328773499</v>
      </c>
      <c r="G138" s="31">
        <f>VLOOKUP($C138,PO!$B$2:$CJ$295,67,FALSE)</f>
        <v>18732.609375</v>
      </c>
      <c r="H138" s="35">
        <f>VLOOKUP($C138,PO!$B$2:$CJ$295,71,FALSE)</f>
        <v>7.9302139580249786E-2</v>
      </c>
      <c r="I138" s="50">
        <f>_xlfn.XLOOKUP($C138,PO!$B$3:$B$295,PO!CH$3:CH$295)</f>
        <v>3.9301309585571289</v>
      </c>
      <c r="J138" s="22">
        <f>VLOOKUP($C138,PO!$B$2:$CJ$295,87,FALSE)</f>
        <v>508</v>
      </c>
      <c r="K138" s="72">
        <f>1-VLOOKUP(C138,PO!$B$3:$II$295,242,FALSE)/SUM($D$5:$J$5)</f>
        <v>0.27736559908139558</v>
      </c>
      <c r="L138" s="22">
        <f>VLOOKUP($C138,PO!$B$2:$CJ$295,48,FALSE)</f>
        <v>11188.811188811189</v>
      </c>
      <c r="M138" s="40"/>
      <c r="N138" s="22"/>
      <c r="O138" s="22"/>
      <c r="P138" s="22">
        <f>VLOOKUP($C138,PO!$B$2:$CJ$295,65,FALSE)</f>
        <v>174.33332824707031</v>
      </c>
      <c r="Q138" s="22">
        <f>VLOOKUP($C138,PO!$B$2:$CJ$295,26,FALSE)</f>
        <v>465</v>
      </c>
      <c r="R138" s="23"/>
    </row>
    <row r="139" spans="1:18" hidden="1" x14ac:dyDescent="0.2">
      <c r="A139" s="17">
        <v>129</v>
      </c>
      <c r="B139" s="27" t="str">
        <f t="shared" si="3"/>
        <v>***</v>
      </c>
      <c r="C139" t="str">
        <f>VLOOKUP(A139,PO!$IJ$3:$IL$295,3,FALSE)</f>
        <v>Kyyjärvi</v>
      </c>
      <c r="D139" s="32">
        <f>VLOOKUP($C139,PO!$B$2:$CJ$295,9,FALSE)</f>
        <v>49.299999237060547</v>
      </c>
      <c r="E139" s="32">
        <f>VLOOKUP($C139,PO!$B$2:$CJ$295,16,FALSE)</f>
        <v>57.800000000000004</v>
      </c>
      <c r="F139" s="35">
        <f>VLOOKUP($C139,PO!$B$2:$CJ$295,66,FALSE)</f>
        <v>0.63217996358871464</v>
      </c>
      <c r="G139" s="31">
        <f>VLOOKUP($C139,PO!$B$2:$CJ$295,67,FALSE)</f>
        <v>19417.958984375</v>
      </c>
      <c r="H139" s="35">
        <f>VLOOKUP($C139,PO!$B$2:$CJ$295,71,FALSE)</f>
        <v>7.61614590883255E-2</v>
      </c>
      <c r="I139" s="50">
        <f>_xlfn.XLOOKUP($C139,PO!$B$3:$B$295,PO!CH$3:CH$295)</f>
        <v>0</v>
      </c>
      <c r="J139" s="22">
        <f>VLOOKUP($C139,PO!$B$2:$CJ$295,87,FALSE)</f>
        <v>135</v>
      </c>
      <c r="K139" s="72">
        <f>1-VLOOKUP(C139,PO!$B$3:$II$295,242,FALSE)/SUM($D$5:$J$5)</f>
        <v>0.27282512384203117</v>
      </c>
      <c r="L139" s="22">
        <f>VLOOKUP($C139,PO!$B$2:$CJ$295,48,FALSE)</f>
        <v>11076.363636363636</v>
      </c>
      <c r="M139" s="40"/>
      <c r="N139" s="22"/>
      <c r="O139" s="22"/>
      <c r="P139" s="22">
        <f>VLOOKUP($C139,PO!$B$2:$CJ$295,65,FALSE)</f>
        <v>155</v>
      </c>
      <c r="Q139" s="22">
        <f>VLOOKUP($C139,PO!$B$2:$CJ$295,26,FALSE)</f>
        <v>715</v>
      </c>
      <c r="R139" s="23"/>
    </row>
    <row r="140" spans="1:18" hidden="1" x14ac:dyDescent="0.2">
      <c r="A140" s="17">
        <v>130</v>
      </c>
      <c r="B140" s="27" t="str">
        <f t="shared" ref="B140:B203" si="4">IF(K140&lt;0,"*",IF(K140&lt;0.25,"**",IF(K140&lt;0.5,"***",IF(K140&lt;0.75,"****","*****"))))</f>
        <v>***</v>
      </c>
      <c r="C140" t="str">
        <f>VLOOKUP(A140,PO!$IJ$3:$IL$295,3,FALSE)</f>
        <v>Tammela</v>
      </c>
      <c r="D140" s="32">
        <f>VLOOKUP($C140,PO!$B$2:$CJ$295,9,FALSE)</f>
        <v>46.799999237060547</v>
      </c>
      <c r="E140" s="32">
        <f>VLOOKUP($C140,PO!$B$2:$CJ$295,16,FALSE)</f>
        <v>53</v>
      </c>
      <c r="F140" s="35">
        <f>VLOOKUP($C140,PO!$B$2:$CJ$295,66,FALSE)</f>
        <v>-3.5483026027679445</v>
      </c>
      <c r="G140" s="31">
        <f>VLOOKUP($C140,PO!$B$2:$CJ$295,67,FALSE)</f>
        <v>23099.482421875</v>
      </c>
      <c r="H140" s="35">
        <f>VLOOKUP($C140,PO!$B$2:$CJ$295,71,FALSE)</f>
        <v>0.19950124621391296</v>
      </c>
      <c r="I140" s="50">
        <f>_xlfn.XLOOKUP($C140,PO!$B$3:$B$295,PO!CH$3:CH$295)</f>
        <v>0.69324088096618652</v>
      </c>
      <c r="J140" s="22">
        <f>VLOOKUP($C140,PO!$B$2:$CJ$295,87,FALSE)</f>
        <v>606</v>
      </c>
      <c r="K140" s="72">
        <f>1-VLOOKUP(C140,PO!$B$3:$II$295,242,FALSE)/SUM($D$5:$J$5)</f>
        <v>0.26877456962978641</v>
      </c>
      <c r="L140" s="22">
        <f>VLOOKUP($C140,PO!$B$2:$CJ$295,48,FALSE)</f>
        <v>10011.595691797846</v>
      </c>
      <c r="M140" s="40"/>
      <c r="N140" s="22"/>
      <c r="O140" s="22"/>
      <c r="P140" s="22">
        <f>VLOOKUP($C140,PO!$B$2:$CJ$295,65,FALSE)</f>
        <v>121.19999694824219</v>
      </c>
      <c r="Q140" s="22">
        <f>VLOOKUP($C140,PO!$B$2:$CJ$295,26,FALSE)</f>
        <v>571</v>
      </c>
      <c r="R140" s="23"/>
    </row>
    <row r="141" spans="1:18" hidden="1" x14ac:dyDescent="0.2">
      <c r="A141" s="17">
        <v>131</v>
      </c>
      <c r="B141" s="27" t="str">
        <f t="shared" si="4"/>
        <v>***</v>
      </c>
      <c r="C141" t="str">
        <f>VLOOKUP(A141,PO!$IJ$3:$IL$295,3,FALSE)</f>
        <v>Lappajärvi</v>
      </c>
      <c r="D141" s="32">
        <f>VLOOKUP($C141,PO!$B$2:$CJ$295,9,FALSE)</f>
        <v>50</v>
      </c>
      <c r="E141" s="32">
        <f>VLOOKUP($C141,PO!$B$2:$CJ$295,16,FALSE)</f>
        <v>53.2</v>
      </c>
      <c r="F141" s="35">
        <f>VLOOKUP($C141,PO!$B$2:$CJ$295,66,FALSE)</f>
        <v>0.17045926451683044</v>
      </c>
      <c r="G141" s="31">
        <f>VLOOKUP($C141,PO!$B$2:$CJ$295,67,FALSE)</f>
        <v>20189.138671875</v>
      </c>
      <c r="H141" s="35">
        <f>VLOOKUP($C141,PO!$B$2:$CJ$295,71,FALSE)</f>
        <v>0.40053403377532959</v>
      </c>
      <c r="I141" s="50">
        <f>_xlfn.XLOOKUP($C141,PO!$B$3:$B$295,PO!CH$3:CH$295)</f>
        <v>0.80971658229827881</v>
      </c>
      <c r="J141" s="22">
        <f>VLOOKUP($C141,PO!$B$2:$CJ$295,87,FALSE)</f>
        <v>255</v>
      </c>
      <c r="K141" s="72">
        <f>1-VLOOKUP(C141,PO!$B$3:$II$295,242,FALSE)/SUM($D$5:$J$5)</f>
        <v>0.26615824597241766</v>
      </c>
      <c r="L141" s="22">
        <f>VLOOKUP($C141,PO!$B$2:$CJ$295,48,FALSE)</f>
        <v>10411.764705882353</v>
      </c>
      <c r="M141" s="40"/>
      <c r="N141" s="22"/>
      <c r="O141" s="22"/>
      <c r="P141" s="22">
        <f>VLOOKUP($C141,PO!$B$2:$CJ$295,65,FALSE)</f>
        <v>95.333335876464844</v>
      </c>
      <c r="Q141" s="22">
        <f>VLOOKUP($C141,PO!$B$2:$CJ$295,26,FALSE)</f>
        <v>751</v>
      </c>
      <c r="R141" s="23"/>
    </row>
    <row r="142" spans="1:18" hidden="1" x14ac:dyDescent="0.2">
      <c r="A142" s="17">
        <v>132</v>
      </c>
      <c r="B142" s="27" t="str">
        <f t="shared" si="4"/>
        <v>***</v>
      </c>
      <c r="C142" t="str">
        <f>VLOOKUP(A142,PO!$IJ$3:$IL$295,3,FALSE)</f>
        <v>Vehmaa</v>
      </c>
      <c r="D142" s="32">
        <f>VLOOKUP($C142,PO!$B$2:$CJ$295,9,FALSE)</f>
        <v>47.200000762939453</v>
      </c>
      <c r="E142" s="32">
        <f>VLOOKUP($C142,PO!$B$2:$CJ$295,16,FALSE)</f>
        <v>47.1</v>
      </c>
      <c r="F142" s="35">
        <f>VLOOKUP($C142,PO!$B$2:$CJ$295,66,FALSE)</f>
        <v>-1.4295562505722046</v>
      </c>
      <c r="G142" s="31">
        <f>VLOOKUP($C142,PO!$B$2:$CJ$295,67,FALSE)</f>
        <v>22126.591796875</v>
      </c>
      <c r="H142" s="35">
        <f>VLOOKUP($C142,PO!$B$2:$CJ$295,71,FALSE)</f>
        <v>0.65416485071182251</v>
      </c>
      <c r="I142" s="50">
        <f>_xlfn.XLOOKUP($C142,PO!$B$3:$B$295,PO!CH$3:CH$295)</f>
        <v>0.58479529619216919</v>
      </c>
      <c r="J142" s="22">
        <f>VLOOKUP($C142,PO!$B$2:$CJ$295,87,FALSE)</f>
        <v>190</v>
      </c>
      <c r="K142" s="72">
        <f>1-VLOOKUP(C142,PO!$B$3:$II$295,242,FALSE)/SUM($D$5:$J$5)</f>
        <v>0.25713279293137059</v>
      </c>
      <c r="L142" s="22">
        <f>VLOOKUP($C142,PO!$B$2:$CJ$295,48,FALSE)</f>
        <v>11012.468827930175</v>
      </c>
      <c r="M142" s="40"/>
      <c r="N142" s="22"/>
      <c r="O142" s="22"/>
      <c r="P142" s="22">
        <f>VLOOKUP($C142,PO!$B$2:$CJ$295,65,FALSE)</f>
        <v>190</v>
      </c>
      <c r="Q142" s="22">
        <f>VLOOKUP($C142,PO!$B$2:$CJ$295,26,FALSE)</f>
        <v>695</v>
      </c>
      <c r="R142" s="23"/>
    </row>
    <row r="143" spans="1:18" hidden="1" x14ac:dyDescent="0.2">
      <c r="A143" s="17">
        <v>133</v>
      </c>
      <c r="B143" s="27" t="str">
        <f t="shared" si="4"/>
        <v>***</v>
      </c>
      <c r="C143" t="str">
        <f>VLOOKUP(A143,PO!$IJ$3:$IL$295,3,FALSE)</f>
        <v>Urjala</v>
      </c>
      <c r="D143" s="32">
        <f>VLOOKUP($C143,PO!$B$2:$CJ$295,9,FALSE)</f>
        <v>50</v>
      </c>
      <c r="E143" s="32">
        <f>VLOOKUP($C143,PO!$B$2:$CJ$295,16,FALSE)</f>
        <v>49.1</v>
      </c>
      <c r="F143" s="35">
        <f>VLOOKUP($C143,PO!$B$2:$CJ$295,66,FALSE)</f>
        <v>-0.48033816814422609</v>
      </c>
      <c r="G143" s="31">
        <f>VLOOKUP($C143,PO!$B$2:$CJ$295,67,FALSE)</f>
        <v>20833.41015625</v>
      </c>
      <c r="H143" s="35">
        <f>VLOOKUP($C143,PO!$B$2:$CJ$295,71,FALSE)</f>
        <v>0.25597268342971802</v>
      </c>
      <c r="I143" s="50">
        <f>_xlfn.XLOOKUP($C143,PO!$B$3:$B$295,PO!CH$3:CH$295)</f>
        <v>0.98522168397903442</v>
      </c>
      <c r="J143" s="22">
        <f>VLOOKUP($C143,PO!$B$2:$CJ$295,87,FALSE)</f>
        <v>433</v>
      </c>
      <c r="K143" s="72">
        <f>1-VLOOKUP(C143,PO!$B$3:$II$295,242,FALSE)/SUM($D$5:$J$5)</f>
        <v>0.25454025751934495</v>
      </c>
      <c r="L143" s="22">
        <f>VLOOKUP($C143,PO!$B$2:$CJ$295,48,FALSE)</f>
        <v>9880.7339449541287</v>
      </c>
      <c r="M143" s="40"/>
      <c r="N143" s="22"/>
      <c r="O143" s="22"/>
      <c r="P143" s="22">
        <f>VLOOKUP($C143,PO!$B$2:$CJ$295,65,FALSE)</f>
        <v>215</v>
      </c>
      <c r="Q143" s="22">
        <f>VLOOKUP($C143,PO!$B$2:$CJ$295,26,FALSE)</f>
        <v>541</v>
      </c>
      <c r="R143" s="23"/>
    </row>
    <row r="144" spans="1:18" hidden="1" x14ac:dyDescent="0.2">
      <c r="A144" s="17">
        <v>134</v>
      </c>
      <c r="B144" s="27" t="str">
        <f t="shared" si="4"/>
        <v>***</v>
      </c>
      <c r="C144" t="str">
        <f>VLOOKUP(A144,PO!$IJ$3:$IL$295,3,FALSE)</f>
        <v>Ähtäri</v>
      </c>
      <c r="D144" s="32">
        <f>VLOOKUP($C144,PO!$B$2:$CJ$295,9,FALSE)</f>
        <v>49.099998474121094</v>
      </c>
      <c r="E144" s="32">
        <f>VLOOKUP($C144,PO!$B$2:$CJ$295,16,FALSE)</f>
        <v>61.7</v>
      </c>
      <c r="F144" s="35">
        <f>VLOOKUP($C144,PO!$B$2:$CJ$295,66,FALSE)</f>
        <v>-1.92276571393013</v>
      </c>
      <c r="G144" s="31">
        <f>VLOOKUP($C144,PO!$B$2:$CJ$295,67,FALSE)</f>
        <v>21198.07421875</v>
      </c>
      <c r="H144" s="35">
        <f>VLOOKUP($C144,PO!$B$2:$CJ$295,71,FALSE)</f>
        <v>8.9031338691711426E-2</v>
      </c>
      <c r="I144" s="50">
        <f>_xlfn.XLOOKUP($C144,PO!$B$3:$B$295,PO!CH$3:CH$295)</f>
        <v>1.9723865985870361</v>
      </c>
      <c r="J144" s="22">
        <f>VLOOKUP($C144,PO!$B$2:$CJ$295,87,FALSE)</f>
        <v>541</v>
      </c>
      <c r="K144" s="72">
        <f>1-VLOOKUP(C144,PO!$B$3:$II$295,242,FALSE)/SUM($D$5:$J$5)</f>
        <v>0.254492758392597</v>
      </c>
      <c r="L144" s="22">
        <f>VLOOKUP($C144,PO!$B$2:$CJ$295,48,FALSE)</f>
        <v>8506.0240963855413</v>
      </c>
      <c r="M144" s="40"/>
      <c r="N144" s="22"/>
      <c r="O144" s="22"/>
      <c r="P144" s="22">
        <f>VLOOKUP($C144,PO!$B$2:$CJ$295,65,FALSE)</f>
        <v>181.66667175292969</v>
      </c>
      <c r="Q144" s="22">
        <f>VLOOKUP($C144,PO!$B$2:$CJ$295,26,FALSE)</f>
        <v>599</v>
      </c>
      <c r="R144" s="23"/>
    </row>
    <row r="145" spans="1:18" hidden="1" x14ac:dyDescent="0.2">
      <c r="A145" s="17">
        <v>135</v>
      </c>
      <c r="B145" s="27" t="str">
        <f t="shared" si="4"/>
        <v>***</v>
      </c>
      <c r="C145" t="str">
        <f>VLOOKUP(A145,PO!$IJ$3:$IL$295,3,FALSE)</f>
        <v>Salo</v>
      </c>
      <c r="D145" s="32">
        <f>VLOOKUP($C145,PO!$B$2:$CJ$295,9,FALSE)</f>
        <v>46.5</v>
      </c>
      <c r="E145" s="32">
        <f>VLOOKUP($C145,PO!$B$2:$CJ$295,16,FALSE)</f>
        <v>74.900000000000006</v>
      </c>
      <c r="F145" s="35">
        <f>VLOOKUP($C145,PO!$B$2:$CJ$295,66,FALSE)</f>
        <v>-0.95830167531967159</v>
      </c>
      <c r="G145" s="31">
        <f>VLOOKUP($C145,PO!$B$2:$CJ$295,67,FALSE)</f>
        <v>22800.58984375</v>
      </c>
      <c r="H145" s="35">
        <f>VLOOKUP($C145,PO!$B$2:$CJ$295,71,FALSE)</f>
        <v>1.1440588235855103</v>
      </c>
      <c r="I145" s="50">
        <f>_xlfn.XLOOKUP($C145,PO!$B$3:$B$295,PO!CH$3:CH$295)</f>
        <v>2.5313715934753418</v>
      </c>
      <c r="J145" s="22">
        <f>VLOOKUP($C145,PO!$B$2:$CJ$295,87,FALSE)</f>
        <v>5279</v>
      </c>
      <c r="K145" s="72">
        <f>1-VLOOKUP(C145,PO!$B$3:$II$295,242,FALSE)/SUM($D$5:$J$5)</f>
        <v>0.25373858303162111</v>
      </c>
      <c r="L145" s="22">
        <f>VLOOKUP($C145,PO!$B$2:$CJ$295,48,FALSE)</f>
        <v>9202.4221453287191</v>
      </c>
      <c r="M145" s="40"/>
      <c r="N145" s="22"/>
      <c r="O145" s="22"/>
      <c r="P145" s="22">
        <f>VLOOKUP($C145,PO!$B$2:$CJ$295,65,FALSE)</f>
        <v>181</v>
      </c>
      <c r="Q145" s="22">
        <f>VLOOKUP($C145,PO!$B$2:$CJ$295,26,FALSE)</f>
        <v>715</v>
      </c>
      <c r="R145" s="23"/>
    </row>
    <row r="146" spans="1:18" hidden="1" x14ac:dyDescent="0.2">
      <c r="A146" s="17">
        <v>136</v>
      </c>
      <c r="B146" s="27" t="str">
        <f t="shared" si="4"/>
        <v>**</v>
      </c>
      <c r="C146" t="str">
        <f>VLOOKUP(A146,PO!$IJ$3:$IL$295,3,FALSE)</f>
        <v>Utajärvi</v>
      </c>
      <c r="D146" s="32">
        <f>VLOOKUP($C146,PO!$B$2:$CJ$295,9,FALSE)</f>
        <v>48.200000762939453</v>
      </c>
      <c r="E146" s="32">
        <f>VLOOKUP($C146,PO!$B$2:$CJ$295,16,FALSE)</f>
        <v>48.800000000000004</v>
      </c>
      <c r="F146" s="35">
        <f>VLOOKUP($C146,PO!$B$2:$CJ$295,66,FALSE)</f>
        <v>-0.68184208869934082</v>
      </c>
      <c r="G146" s="31">
        <f>VLOOKUP($C146,PO!$B$2:$CJ$295,67,FALSE)</f>
        <v>19525.181640625</v>
      </c>
      <c r="H146" s="35">
        <f>VLOOKUP($C146,PO!$B$2:$CJ$295,71,FALSE)</f>
        <v>0</v>
      </c>
      <c r="I146" s="50">
        <f>_xlfn.XLOOKUP($C146,PO!$B$3:$B$295,PO!CH$3:CH$295)</f>
        <v>4.4368600845336914</v>
      </c>
      <c r="J146" s="22">
        <f>VLOOKUP($C146,PO!$B$2:$CJ$295,87,FALSE)</f>
        <v>320</v>
      </c>
      <c r="K146" s="72">
        <f>1-VLOOKUP(C146,PO!$B$3:$II$295,242,FALSE)/SUM($D$5:$J$5)</f>
        <v>0.24353953878000412</v>
      </c>
      <c r="L146" s="22">
        <f>VLOOKUP($C146,PO!$B$2:$CJ$295,48,FALSE)</f>
        <v>11467.71653543307</v>
      </c>
      <c r="M146" s="40"/>
      <c r="N146" s="22"/>
      <c r="O146" s="22"/>
      <c r="P146" s="22">
        <f>VLOOKUP($C146,PO!$B$2:$CJ$295,65,FALSE)</f>
        <v>356</v>
      </c>
      <c r="Q146" s="22">
        <f>VLOOKUP($C146,PO!$B$2:$CJ$295,26,FALSE)</f>
        <v>604</v>
      </c>
      <c r="R146" s="23"/>
    </row>
    <row r="147" spans="1:18" hidden="1" x14ac:dyDescent="0.2">
      <c r="A147" s="17">
        <v>137</v>
      </c>
      <c r="B147" s="27" t="str">
        <f t="shared" si="4"/>
        <v>**</v>
      </c>
      <c r="C147" t="str">
        <f>VLOOKUP(A147,PO!$IJ$3:$IL$295,3,FALSE)</f>
        <v>Saarijärvi</v>
      </c>
      <c r="D147" s="32">
        <f>VLOOKUP($C147,PO!$B$2:$CJ$295,9,FALSE)</f>
        <v>49.400001525878906</v>
      </c>
      <c r="E147" s="32">
        <f>VLOOKUP($C147,PO!$B$2:$CJ$295,16,FALSE)</f>
        <v>58.2</v>
      </c>
      <c r="F147" s="35">
        <f>VLOOKUP($C147,PO!$B$2:$CJ$295,66,FALSE)</f>
        <v>-1.6893366962671279</v>
      </c>
      <c r="G147" s="31">
        <f>VLOOKUP($C147,PO!$B$2:$CJ$295,67,FALSE)</f>
        <v>19974.697265625</v>
      </c>
      <c r="H147" s="35">
        <f>VLOOKUP($C147,PO!$B$2:$CJ$295,71,FALSE)</f>
        <v>0.12890750169754028</v>
      </c>
      <c r="I147" s="50">
        <f>_xlfn.XLOOKUP($C147,PO!$B$3:$B$295,PO!CH$3:CH$295)</f>
        <v>3.2540676593780518</v>
      </c>
      <c r="J147" s="22">
        <f>VLOOKUP($C147,PO!$B$2:$CJ$295,87,FALSE)</f>
        <v>870</v>
      </c>
      <c r="K147" s="72">
        <f>1-VLOOKUP(C147,PO!$B$3:$II$295,242,FALSE)/SUM($D$5:$J$5)</f>
        <v>0.23831964271081618</v>
      </c>
      <c r="L147" s="22">
        <f>VLOOKUP($C147,PO!$B$2:$CJ$295,48,FALSE)</f>
        <v>9559.9305153445275</v>
      </c>
      <c r="M147" s="40"/>
      <c r="N147" s="22"/>
      <c r="O147" s="22"/>
      <c r="P147" s="22">
        <f>VLOOKUP($C147,PO!$B$2:$CJ$295,65,FALSE)</f>
        <v>145</v>
      </c>
      <c r="Q147" s="22">
        <f>VLOOKUP($C147,PO!$B$2:$CJ$295,26,FALSE)</f>
        <v>335</v>
      </c>
      <c r="R147" s="23"/>
    </row>
    <row r="148" spans="1:18" hidden="1" x14ac:dyDescent="0.2">
      <c r="A148" s="17">
        <v>138</v>
      </c>
      <c r="B148" s="27" t="str">
        <f t="shared" si="4"/>
        <v>**</v>
      </c>
      <c r="C148" t="str">
        <f>VLOOKUP(A148,PO!$IJ$3:$IL$295,3,FALSE)</f>
        <v>Sievi</v>
      </c>
      <c r="D148" s="32">
        <f>VLOOKUP($C148,PO!$B$2:$CJ$295,9,FALSE)</f>
        <v>38.599998474121094</v>
      </c>
      <c r="E148" s="32">
        <f>VLOOKUP($C148,PO!$B$2:$CJ$295,16,FALSE)</f>
        <v>50.1</v>
      </c>
      <c r="F148" s="35">
        <f>VLOOKUP($C148,PO!$B$2:$CJ$295,66,FALSE)</f>
        <v>0.96425661444664001</v>
      </c>
      <c r="G148" s="31">
        <f>VLOOKUP($C148,PO!$B$2:$CJ$295,67,FALSE)</f>
        <v>18408.013671875</v>
      </c>
      <c r="H148" s="35">
        <f>VLOOKUP($C148,PO!$B$2:$CJ$295,71,FALSE)</f>
        <v>0.16293278336524963</v>
      </c>
      <c r="I148" s="50">
        <f>_xlfn.XLOOKUP($C148,PO!$B$3:$B$295,PO!CH$3:CH$295)</f>
        <v>2.3312883377075195</v>
      </c>
      <c r="J148" s="22">
        <f>VLOOKUP($C148,PO!$B$2:$CJ$295,87,FALSE)</f>
        <v>880</v>
      </c>
      <c r="K148" s="72">
        <f>1-VLOOKUP(C148,PO!$B$3:$II$295,242,FALSE)/SUM($D$5:$J$5)</f>
        <v>0.23586058903214635</v>
      </c>
      <c r="L148" s="22">
        <f>VLOOKUP($C148,PO!$B$2:$CJ$295,48,FALSE)</f>
        <v>8253.5869191049915</v>
      </c>
      <c r="M148" s="40"/>
      <c r="N148" s="22"/>
      <c r="O148" s="22"/>
      <c r="P148" s="22">
        <f>VLOOKUP($C148,PO!$B$2:$CJ$295,65,FALSE)</f>
        <v>120.625</v>
      </c>
      <c r="Q148" s="22">
        <f>VLOOKUP($C148,PO!$B$2:$CJ$295,26,FALSE)</f>
        <v>648</v>
      </c>
      <c r="R148" s="23"/>
    </row>
    <row r="149" spans="1:18" hidden="1" x14ac:dyDescent="0.2">
      <c r="A149" s="17">
        <v>139</v>
      </c>
      <c r="B149" s="27" t="str">
        <f t="shared" si="4"/>
        <v>**</v>
      </c>
      <c r="C149" t="str">
        <f>VLOOKUP(A149,PO!$IJ$3:$IL$295,3,FALSE)</f>
        <v>Alajärvi</v>
      </c>
      <c r="D149" s="32">
        <f>VLOOKUP($C149,PO!$B$2:$CJ$295,9,FALSE)</f>
        <v>45.799999237060547</v>
      </c>
      <c r="E149" s="32">
        <f>VLOOKUP($C149,PO!$B$2:$CJ$295,16,FALSE)</f>
        <v>61.6</v>
      </c>
      <c r="F149" s="35">
        <f>VLOOKUP($C149,PO!$B$2:$CJ$295,66,FALSE)</f>
        <v>-4.3025768935680393</v>
      </c>
      <c r="G149" s="31">
        <f>VLOOKUP($C149,PO!$B$2:$CJ$295,67,FALSE)</f>
        <v>19432.6796875</v>
      </c>
      <c r="H149" s="35">
        <f>VLOOKUP($C149,PO!$B$2:$CJ$295,71,FALSE)</f>
        <v>0.1254967600107193</v>
      </c>
      <c r="I149" s="50">
        <f>_xlfn.XLOOKUP($C149,PO!$B$3:$B$295,PO!CH$3:CH$295)</f>
        <v>1.8982535600662231</v>
      </c>
      <c r="J149" s="22">
        <f>VLOOKUP($C149,PO!$B$2:$CJ$295,87,FALSE)</f>
        <v>1405</v>
      </c>
      <c r="K149" s="72">
        <f>1-VLOOKUP(C149,PO!$B$3:$II$295,242,FALSE)/SUM($D$5:$J$5)</f>
        <v>0.23499932363809484</v>
      </c>
      <c r="L149" s="22">
        <f>VLOOKUP($C149,PO!$B$2:$CJ$295,48,FALSE)</f>
        <v>10720.417168070599</v>
      </c>
      <c r="M149" s="40"/>
      <c r="N149" s="22"/>
      <c r="O149" s="22"/>
      <c r="P149" s="22">
        <f>VLOOKUP($C149,PO!$B$2:$CJ$295,65,FALSE)</f>
        <v>149.5</v>
      </c>
      <c r="Q149" s="22">
        <f>VLOOKUP($C149,PO!$B$2:$CJ$295,26,FALSE)</f>
        <v>608</v>
      </c>
      <c r="R149" s="23"/>
    </row>
    <row r="150" spans="1:18" hidden="1" x14ac:dyDescent="0.2">
      <c r="A150" s="17">
        <v>140</v>
      </c>
      <c r="B150" s="27" t="str">
        <f t="shared" si="4"/>
        <v>**</v>
      </c>
      <c r="C150" t="str">
        <f>VLOOKUP(A150,PO!$IJ$3:$IL$295,3,FALSE)</f>
        <v>Kaustinen</v>
      </c>
      <c r="D150" s="32">
        <f>VLOOKUP($C150,PO!$B$2:$CJ$295,9,FALSE)</f>
        <v>42.799999237060547</v>
      </c>
      <c r="E150" s="32">
        <f>VLOOKUP($C150,PO!$B$2:$CJ$295,16,FALSE)</f>
        <v>66.600000000000009</v>
      </c>
      <c r="F150" s="35">
        <f>VLOOKUP($C150,PO!$B$2:$CJ$295,66,FALSE)</f>
        <v>1.7009054094552993</v>
      </c>
      <c r="G150" s="31">
        <f>VLOOKUP($C150,PO!$B$2:$CJ$295,67,FALSE)</f>
        <v>20838.849609375</v>
      </c>
      <c r="H150" s="35">
        <f>VLOOKUP($C150,PO!$B$2:$CJ$295,71,FALSE)</f>
        <v>1.9713681936264038</v>
      </c>
      <c r="I150" s="50">
        <f>_xlfn.XLOOKUP($C150,PO!$B$3:$B$295,PO!CH$3:CH$295)</f>
        <v>3.5051546096801758</v>
      </c>
      <c r="J150" s="22">
        <f>VLOOKUP($C150,PO!$B$2:$CJ$295,87,FALSE)</f>
        <v>527</v>
      </c>
      <c r="K150" s="72">
        <f>1-VLOOKUP(C150,PO!$B$3:$II$295,242,FALSE)/SUM($D$5:$J$5)</f>
        <v>0.23413151073993543</v>
      </c>
      <c r="L150" s="22">
        <f>VLOOKUP($C150,PO!$B$2:$CJ$295,48,FALSE)</f>
        <v>7431.7968015051738</v>
      </c>
      <c r="M150" s="40"/>
      <c r="N150" s="22"/>
      <c r="O150" s="22"/>
      <c r="P150" s="22">
        <f>VLOOKUP($C150,PO!$B$2:$CJ$295,65,FALSE)</f>
        <v>107.40000152587891</v>
      </c>
      <c r="Q150" s="22">
        <f>VLOOKUP($C150,PO!$B$2:$CJ$295,26,FALSE)</f>
        <v>473</v>
      </c>
      <c r="R150" s="23"/>
    </row>
    <row r="151" spans="1:18" hidden="1" x14ac:dyDescent="0.2">
      <c r="A151" s="17">
        <v>141</v>
      </c>
      <c r="B151" s="27" t="str">
        <f t="shared" si="4"/>
        <v>**</v>
      </c>
      <c r="C151" t="str">
        <f>VLOOKUP(A151,PO!$IJ$3:$IL$295,3,FALSE)</f>
        <v>Utsjoki</v>
      </c>
      <c r="D151" s="32">
        <f>VLOOKUP($C151,PO!$B$2:$CJ$295,9,FALSE)</f>
        <v>48.700000762939453</v>
      </c>
      <c r="E151" s="32">
        <f>VLOOKUP($C151,PO!$B$2:$CJ$295,16,FALSE)</f>
        <v>28.1</v>
      </c>
      <c r="F151" s="35">
        <f>VLOOKUP($C151,PO!$B$2:$CJ$295,66,FALSE)</f>
        <v>-0.73289804458618169</v>
      </c>
      <c r="G151" s="31">
        <f>VLOOKUP($C151,PO!$B$2:$CJ$295,67,FALSE)</f>
        <v>22593.1328125</v>
      </c>
      <c r="H151" s="35">
        <f>VLOOKUP($C151,PO!$B$2:$CJ$295,71,FALSE)</f>
        <v>0.16501650214195251</v>
      </c>
      <c r="I151" s="50">
        <f>_xlfn.XLOOKUP($C151,PO!$B$3:$B$295,PO!CH$3:CH$295)</f>
        <v>0.91743117570877075</v>
      </c>
      <c r="J151" s="22">
        <f>VLOOKUP($C151,PO!$B$2:$CJ$295,87,FALSE)</f>
        <v>119</v>
      </c>
      <c r="K151" s="72">
        <f>1-VLOOKUP(C151,PO!$B$3:$II$295,242,FALSE)/SUM($D$5:$J$5)</f>
        <v>0.23207624078021605</v>
      </c>
      <c r="L151" s="22">
        <f>VLOOKUP($C151,PO!$B$2:$CJ$295,48,FALSE)</f>
        <v>22394.841201716739</v>
      </c>
      <c r="M151" s="40"/>
      <c r="N151" s="22"/>
      <c r="O151" s="22"/>
      <c r="P151" s="22">
        <f>VLOOKUP($C151,PO!$B$2:$CJ$295,65,FALSE)</f>
        <v>43</v>
      </c>
      <c r="Q151" s="22">
        <f>VLOOKUP($C151,PO!$B$2:$CJ$295,26,FALSE)</f>
        <v>1082</v>
      </c>
      <c r="R151" s="23"/>
    </row>
    <row r="152" spans="1:18" hidden="1" x14ac:dyDescent="0.2">
      <c r="A152" s="17">
        <v>142</v>
      </c>
      <c r="B152" s="27" t="str">
        <f t="shared" si="4"/>
        <v>**</v>
      </c>
      <c r="C152" t="str">
        <f>VLOOKUP(A152,PO!$IJ$3:$IL$295,3,FALSE)</f>
        <v>Oripää</v>
      </c>
      <c r="D152" s="32">
        <f>VLOOKUP($C152,PO!$B$2:$CJ$295,9,FALSE)</f>
        <v>45.5</v>
      </c>
      <c r="E152" s="32">
        <f>VLOOKUP($C152,PO!$B$2:$CJ$295,16,FALSE)</f>
        <v>54</v>
      </c>
      <c r="F152" s="35">
        <f>VLOOKUP($C152,PO!$B$2:$CJ$295,66,FALSE)</f>
        <v>-3.470856523513794</v>
      </c>
      <c r="G152" s="31">
        <f>VLOOKUP($C152,PO!$B$2:$CJ$295,67,FALSE)</f>
        <v>21513.78125</v>
      </c>
      <c r="H152" s="35">
        <f>VLOOKUP($C152,PO!$B$2:$CJ$295,71,FALSE)</f>
        <v>0.15048909187316895</v>
      </c>
      <c r="I152" s="50">
        <f>_xlfn.XLOOKUP($C152,PO!$B$3:$B$295,PO!CH$3:CH$295)</f>
        <v>1.0526316165924072</v>
      </c>
      <c r="J152" s="22">
        <f>VLOOKUP($C152,PO!$B$2:$CJ$295,87,FALSE)</f>
        <v>101</v>
      </c>
      <c r="K152" s="72">
        <f>1-VLOOKUP(C152,PO!$B$3:$II$295,242,FALSE)/SUM($D$5:$J$5)</f>
        <v>0.23194388718075265</v>
      </c>
      <c r="L152" s="22">
        <f>VLOOKUP($C152,PO!$B$2:$CJ$295,48,FALSE)</f>
        <v>6801.6877637130801</v>
      </c>
      <c r="M152" s="40"/>
      <c r="N152" s="22"/>
      <c r="O152" s="22"/>
      <c r="P152" s="22">
        <f>VLOOKUP($C152,PO!$B$2:$CJ$295,65,FALSE)</f>
        <v>101</v>
      </c>
      <c r="Q152" s="22">
        <f>VLOOKUP($C152,PO!$B$2:$CJ$295,26,FALSE)</f>
        <v>749</v>
      </c>
      <c r="R152" s="23"/>
    </row>
    <row r="153" spans="1:18" hidden="1" x14ac:dyDescent="0.2">
      <c r="A153" s="17">
        <v>143</v>
      </c>
      <c r="B153" s="27" t="str">
        <f t="shared" si="4"/>
        <v>**</v>
      </c>
      <c r="C153" t="str">
        <f>VLOOKUP(A153,PO!$IJ$3:$IL$295,3,FALSE)</f>
        <v>Juupajoki</v>
      </c>
      <c r="D153" s="32">
        <f>VLOOKUP($C153,PO!$B$2:$CJ$295,9,FALSE)</f>
        <v>48.700000762939453</v>
      </c>
      <c r="E153" s="32">
        <f>VLOOKUP($C153,PO!$B$2:$CJ$295,16,FALSE)</f>
        <v>45.6</v>
      </c>
      <c r="F153" s="35">
        <f>VLOOKUP($C153,PO!$B$2:$CJ$295,66,FALSE)</f>
        <v>-1.5446428537368775</v>
      </c>
      <c r="G153" s="31">
        <f>VLOOKUP($C153,PO!$B$2:$CJ$295,67,FALSE)</f>
        <v>21872.26953125</v>
      </c>
      <c r="H153" s="35">
        <f>VLOOKUP($C153,PO!$B$2:$CJ$295,71,FALSE)</f>
        <v>0.21691973507404327</v>
      </c>
      <c r="I153" s="50">
        <f>_xlfn.XLOOKUP($C153,PO!$B$3:$B$295,PO!CH$3:CH$295)</f>
        <v>1.1494252681732178</v>
      </c>
      <c r="J153" s="22">
        <f>VLOOKUP($C153,PO!$B$2:$CJ$295,87,FALSE)</f>
        <v>191</v>
      </c>
      <c r="K153" s="72">
        <f>1-VLOOKUP(C153,PO!$B$3:$II$295,242,FALSE)/SUM($D$5:$J$5)</f>
        <v>0.22823244624609096</v>
      </c>
      <c r="L153" s="22">
        <f>VLOOKUP($C153,PO!$B$2:$CJ$295,48,FALSE)</f>
        <v>10565.656565656565</v>
      </c>
      <c r="M153" s="40"/>
      <c r="N153" s="22"/>
      <c r="O153" s="22"/>
      <c r="P153" s="22">
        <f>VLOOKUP($C153,PO!$B$2:$CJ$295,65,FALSE)</f>
        <v>104</v>
      </c>
      <c r="Q153" s="22">
        <f>VLOOKUP($C153,PO!$B$2:$CJ$295,26,FALSE)</f>
        <v>747</v>
      </c>
      <c r="R153" s="23"/>
    </row>
    <row r="154" spans="1:18" hidden="1" x14ac:dyDescent="0.2">
      <c r="A154" s="17">
        <v>144</v>
      </c>
      <c r="B154" s="27" t="str">
        <f t="shared" si="4"/>
        <v>**</v>
      </c>
      <c r="C154" t="str">
        <f>VLOOKUP(A154,PO!$IJ$3:$IL$295,3,FALSE)</f>
        <v>Toivakka</v>
      </c>
      <c r="D154" s="32">
        <f>VLOOKUP($C154,PO!$B$2:$CJ$295,9,FALSE)</f>
        <v>45.900001525878906</v>
      </c>
      <c r="E154" s="32">
        <f>VLOOKUP($C154,PO!$B$2:$CJ$295,16,FALSE)</f>
        <v>43</v>
      </c>
      <c r="F154" s="35">
        <f>VLOOKUP($C154,PO!$B$2:$CJ$295,66,FALSE)</f>
        <v>3.1539424300193786</v>
      </c>
      <c r="G154" s="31">
        <f>VLOOKUP($C154,PO!$B$2:$CJ$295,67,FALSE)</f>
        <v>21226.712890625</v>
      </c>
      <c r="H154" s="35">
        <f>VLOOKUP($C154,PO!$B$2:$CJ$295,71,FALSE)</f>
        <v>4.1876047849655151E-2</v>
      </c>
      <c r="I154" s="50">
        <f>_xlfn.XLOOKUP($C154,PO!$B$3:$B$295,PO!CH$3:CH$295)</f>
        <v>0.96153843402862549</v>
      </c>
      <c r="J154" s="22">
        <f>VLOOKUP($C154,PO!$B$2:$CJ$295,87,FALSE)</f>
        <v>333</v>
      </c>
      <c r="K154" s="72">
        <f>1-VLOOKUP(C154,PO!$B$3:$II$295,242,FALSE)/SUM($D$5:$J$5)</f>
        <v>0.22753701134482407</v>
      </c>
      <c r="L154" s="22">
        <f>VLOOKUP($C154,PO!$B$2:$CJ$295,48,FALSE)</f>
        <v>10082.066869300912</v>
      </c>
      <c r="M154" s="40"/>
      <c r="N154" s="22"/>
      <c r="O154" s="22"/>
      <c r="P154" s="22">
        <f>VLOOKUP($C154,PO!$B$2:$CJ$295,65,FALSE)</f>
        <v>182.5</v>
      </c>
      <c r="Q154" s="22">
        <f>VLOOKUP($C154,PO!$B$2:$CJ$295,26,FALSE)</f>
        <v>683</v>
      </c>
      <c r="R154" s="23"/>
    </row>
    <row r="155" spans="1:18" hidden="1" x14ac:dyDescent="0.2">
      <c r="A155" s="17">
        <v>145</v>
      </c>
      <c r="B155" s="27" t="str">
        <f t="shared" si="4"/>
        <v>**</v>
      </c>
      <c r="C155" t="str">
        <f>VLOOKUP(A155,PO!$IJ$3:$IL$295,3,FALSE)</f>
        <v>Somero</v>
      </c>
      <c r="D155" s="32">
        <f>VLOOKUP($C155,PO!$B$2:$CJ$295,9,FALSE)</f>
        <v>49.099998474121094</v>
      </c>
      <c r="E155" s="32">
        <f>VLOOKUP($C155,PO!$B$2:$CJ$295,16,FALSE)</f>
        <v>57.5</v>
      </c>
      <c r="F155" s="35">
        <f>VLOOKUP($C155,PO!$B$2:$CJ$295,66,FALSE)</f>
        <v>-2.1411382436752318</v>
      </c>
      <c r="G155" s="31">
        <f>VLOOKUP($C155,PO!$B$2:$CJ$295,67,FALSE)</f>
        <v>21860.396484375</v>
      </c>
      <c r="H155" s="35">
        <f>VLOOKUP($C155,PO!$B$2:$CJ$295,71,FALSE)</f>
        <v>0.56250715255737305</v>
      </c>
      <c r="I155" s="50">
        <f>_xlfn.XLOOKUP($C155,PO!$B$3:$B$295,PO!CH$3:CH$295)</f>
        <v>4.5197739601135254</v>
      </c>
      <c r="J155" s="22">
        <f>VLOOKUP($C155,PO!$B$2:$CJ$295,87,FALSE)</f>
        <v>832</v>
      </c>
      <c r="K155" s="72">
        <f>1-VLOOKUP(C155,PO!$B$3:$II$295,242,FALSE)/SUM($D$5:$J$5)</f>
        <v>0.22722967058951371</v>
      </c>
      <c r="L155" s="22">
        <f>VLOOKUP($C155,PO!$B$2:$CJ$295,48,FALSE)</f>
        <v>9772.1518987341769</v>
      </c>
      <c r="M155" s="40"/>
      <c r="N155" s="22"/>
      <c r="O155" s="22"/>
      <c r="P155" s="22">
        <f>VLOOKUP($C155,PO!$B$2:$CJ$295,65,FALSE)</f>
        <v>166.19999694824219</v>
      </c>
      <c r="Q155" s="22">
        <f>VLOOKUP($C155,PO!$B$2:$CJ$295,26,FALSE)</f>
        <v>642</v>
      </c>
      <c r="R155" s="23"/>
    </row>
    <row r="156" spans="1:18" hidden="1" x14ac:dyDescent="0.2">
      <c r="A156" s="17">
        <v>146</v>
      </c>
      <c r="B156" s="27" t="str">
        <f t="shared" si="4"/>
        <v>**</v>
      </c>
      <c r="C156" t="str">
        <f>VLOOKUP(A156,PO!$IJ$3:$IL$295,3,FALSE)</f>
        <v>Muonio</v>
      </c>
      <c r="D156" s="32">
        <f>VLOOKUP($C156,PO!$B$2:$CJ$295,9,FALSE)</f>
        <v>46.299999237060547</v>
      </c>
      <c r="E156" s="32">
        <f>VLOOKUP($C156,PO!$B$2:$CJ$295,16,FALSE)</f>
        <v>51.400000000000006</v>
      </c>
      <c r="F156" s="35">
        <f>VLOOKUP($C156,PO!$B$2:$CJ$295,66,FALSE)</f>
        <v>3.5443037509918214</v>
      </c>
      <c r="G156" s="31">
        <f>VLOOKUP($C156,PO!$B$2:$CJ$295,67,FALSE)</f>
        <v>22570.53125</v>
      </c>
      <c r="H156" s="35">
        <f>VLOOKUP($C156,PO!$B$2:$CJ$295,71,FALSE)</f>
        <v>0.6065858006477356</v>
      </c>
      <c r="I156" s="50">
        <f>_xlfn.XLOOKUP($C156,PO!$B$3:$B$295,PO!CH$3:CH$295)</f>
        <v>2.1008403301239014</v>
      </c>
      <c r="J156" s="22">
        <f>VLOOKUP($C156,PO!$B$2:$CJ$295,87,FALSE)</f>
        <v>252</v>
      </c>
      <c r="K156" s="72">
        <f>1-VLOOKUP(C156,PO!$B$3:$II$295,242,FALSE)/SUM($D$5:$J$5)</f>
        <v>0.21559652105975513</v>
      </c>
      <c r="L156" s="22">
        <f>VLOOKUP($C156,PO!$B$2:$CJ$295,48,FALSE)</f>
        <v>11616.766467065869</v>
      </c>
      <c r="M156" s="40"/>
      <c r="N156" s="22"/>
      <c r="O156" s="22"/>
      <c r="P156" s="22">
        <f>VLOOKUP($C156,PO!$B$2:$CJ$295,65,FALSE)</f>
        <v>277</v>
      </c>
      <c r="Q156" s="22">
        <f>VLOOKUP($C156,PO!$B$2:$CJ$295,26,FALSE)</f>
        <v>615</v>
      </c>
      <c r="R156" s="23"/>
    </row>
    <row r="157" spans="1:18" hidden="1" x14ac:dyDescent="0.2">
      <c r="A157" s="17">
        <v>147</v>
      </c>
      <c r="B157" s="27" t="str">
        <f t="shared" si="4"/>
        <v>**</v>
      </c>
      <c r="C157" t="str">
        <f>VLOOKUP(A157,PO!$IJ$3:$IL$295,3,FALSE)</f>
        <v>Konnevesi</v>
      </c>
      <c r="D157" s="32">
        <f>VLOOKUP($C157,PO!$B$2:$CJ$295,9,FALSE)</f>
        <v>50.400001525878906</v>
      </c>
      <c r="E157" s="32">
        <f>VLOOKUP($C157,PO!$B$2:$CJ$295,16,FALSE)</f>
        <v>41.2</v>
      </c>
      <c r="F157" s="35">
        <f>VLOOKUP($C157,PO!$B$2:$CJ$295,66,FALSE)</f>
        <v>0.37104215025901793</v>
      </c>
      <c r="G157" s="31">
        <f>VLOOKUP($C157,PO!$B$2:$CJ$295,67,FALSE)</f>
        <v>20363.572265625</v>
      </c>
      <c r="H157" s="35">
        <f>VLOOKUP($C157,PO!$B$2:$CJ$295,71,FALSE)</f>
        <v>7.613246887922287E-2</v>
      </c>
      <c r="I157" s="50">
        <f>_xlfn.XLOOKUP($C157,PO!$B$3:$B$295,PO!CH$3:CH$295)</f>
        <v>2.1186439990997314</v>
      </c>
      <c r="J157" s="22">
        <f>VLOOKUP($C157,PO!$B$2:$CJ$295,87,FALSE)</f>
        <v>253</v>
      </c>
      <c r="K157" s="72">
        <f>1-VLOOKUP(C157,PO!$B$3:$II$295,242,FALSE)/SUM($D$5:$J$5)</f>
        <v>0.21056396371923469</v>
      </c>
      <c r="L157" s="22">
        <f>VLOOKUP($C157,PO!$B$2:$CJ$295,48,FALSE)</f>
        <v>11034.068136272545</v>
      </c>
      <c r="M157" s="40"/>
      <c r="N157" s="22"/>
      <c r="O157" s="22"/>
      <c r="P157" s="22">
        <f>VLOOKUP($C157,PO!$B$2:$CJ$295,65,FALSE)</f>
        <v>68.5</v>
      </c>
      <c r="Q157" s="22">
        <f>VLOOKUP($C157,PO!$B$2:$CJ$295,26,FALSE)</f>
        <v>498</v>
      </c>
      <c r="R157" s="23"/>
    </row>
    <row r="158" spans="1:18" hidden="1" x14ac:dyDescent="0.2">
      <c r="A158" s="17">
        <v>148</v>
      </c>
      <c r="B158" s="27" t="str">
        <f t="shared" si="4"/>
        <v>**</v>
      </c>
      <c r="C158" t="str">
        <f>VLOOKUP(A158,PO!$IJ$3:$IL$295,3,FALSE)</f>
        <v>Simo</v>
      </c>
      <c r="D158" s="32">
        <f>VLOOKUP($C158,PO!$B$2:$CJ$295,9,FALSE)</f>
        <v>49.599998474121094</v>
      </c>
      <c r="E158" s="32">
        <f>VLOOKUP($C158,PO!$B$2:$CJ$295,16,FALSE)</f>
        <v>53.7</v>
      </c>
      <c r="F158" s="35">
        <f>VLOOKUP($C158,PO!$B$2:$CJ$295,66,FALSE)</f>
        <v>-2.5965096712112428</v>
      </c>
      <c r="G158" s="31">
        <f>VLOOKUP($C158,PO!$B$2:$CJ$295,67,FALSE)</f>
        <v>22978.251953125</v>
      </c>
      <c r="H158" s="35">
        <f>VLOOKUP($C158,PO!$B$2:$CJ$295,71,FALSE)</f>
        <v>0.13386881351470947</v>
      </c>
      <c r="I158" s="50">
        <f>_xlfn.XLOOKUP($C158,PO!$B$3:$B$295,PO!CH$3:CH$295)</f>
        <v>3.3003299236297607</v>
      </c>
      <c r="J158" s="22">
        <f>VLOOKUP($C158,PO!$B$2:$CJ$295,87,FALSE)</f>
        <v>329</v>
      </c>
      <c r="K158" s="72">
        <f>1-VLOOKUP(C158,PO!$B$3:$II$295,242,FALSE)/SUM($D$5:$J$5)</f>
        <v>0.18690614668398564</v>
      </c>
      <c r="L158" s="22">
        <f>VLOOKUP($C158,PO!$B$2:$CJ$295,48,FALSE)</f>
        <v>9978.3616692426585</v>
      </c>
      <c r="M158" s="40"/>
      <c r="N158" s="22"/>
      <c r="O158" s="22"/>
      <c r="P158" s="22">
        <f>VLOOKUP($C158,PO!$B$2:$CJ$295,65,FALSE)</f>
        <v>164.5</v>
      </c>
      <c r="Q158" s="22">
        <f>VLOOKUP($C158,PO!$B$2:$CJ$295,26,FALSE)</f>
        <v>630</v>
      </c>
      <c r="R158" s="23"/>
    </row>
    <row r="159" spans="1:18" hidden="1" x14ac:dyDescent="0.2">
      <c r="A159" s="17">
        <v>149</v>
      </c>
      <c r="B159" s="27" t="str">
        <f t="shared" si="4"/>
        <v>**</v>
      </c>
      <c r="C159" t="str">
        <f>VLOOKUP(A159,PO!$IJ$3:$IL$295,3,FALSE)</f>
        <v>Kiuruvesi</v>
      </c>
      <c r="D159" s="32">
        <f>VLOOKUP($C159,PO!$B$2:$CJ$295,9,FALSE)</f>
        <v>48.099998474121094</v>
      </c>
      <c r="E159" s="32">
        <f>VLOOKUP($C159,PO!$B$2:$CJ$295,16,FALSE)</f>
        <v>50.900000000000006</v>
      </c>
      <c r="F159" s="35">
        <f>VLOOKUP($C159,PO!$B$2:$CJ$295,66,FALSE)</f>
        <v>-2.2300454139709474</v>
      </c>
      <c r="G159" s="31">
        <f>VLOOKUP($C159,PO!$B$2:$CJ$295,67,FALSE)</f>
        <v>19683.87890625</v>
      </c>
      <c r="H159" s="35">
        <f>VLOOKUP($C159,PO!$B$2:$CJ$295,71,FALSE)</f>
        <v>2.5006251409649849E-2</v>
      </c>
      <c r="I159" s="50">
        <f>_xlfn.XLOOKUP($C159,PO!$B$3:$B$295,PO!CH$3:CH$295)</f>
        <v>1.8413597345352173</v>
      </c>
      <c r="J159" s="22">
        <f>VLOOKUP($C159,PO!$B$2:$CJ$295,87,FALSE)</f>
        <v>768</v>
      </c>
      <c r="K159" s="72">
        <f>1-VLOOKUP(C159,PO!$B$3:$II$295,242,FALSE)/SUM($D$5:$J$5)</f>
        <v>0.18272115889525875</v>
      </c>
      <c r="L159" s="22">
        <f>VLOOKUP($C159,PO!$B$2:$CJ$295,48,FALSE)</f>
        <v>9037.0852309694201</v>
      </c>
      <c r="M159" s="40"/>
      <c r="N159" s="22"/>
      <c r="O159" s="22"/>
      <c r="P159" s="22">
        <f>VLOOKUP($C159,PO!$B$2:$CJ$295,65,FALSE)</f>
        <v>132.33332824707031</v>
      </c>
      <c r="Q159" s="22">
        <f>VLOOKUP($C159,PO!$B$2:$CJ$295,26,FALSE)</f>
        <v>703</v>
      </c>
      <c r="R159" s="23"/>
    </row>
    <row r="160" spans="1:18" hidden="1" x14ac:dyDescent="0.2">
      <c r="A160" s="17">
        <v>150</v>
      </c>
      <c r="B160" s="27" t="str">
        <f t="shared" si="4"/>
        <v>**</v>
      </c>
      <c r="C160" t="str">
        <f>VLOOKUP(A160,PO!$IJ$3:$IL$295,3,FALSE)</f>
        <v>Kuortane</v>
      </c>
      <c r="D160" s="32">
        <f>VLOOKUP($C160,PO!$B$2:$CJ$295,9,FALSE)</f>
        <v>48.700000762939453</v>
      </c>
      <c r="E160" s="32">
        <f>VLOOKUP($C160,PO!$B$2:$CJ$295,16,FALSE)</f>
        <v>36.200000000000003</v>
      </c>
      <c r="F160" s="35">
        <f>VLOOKUP($C160,PO!$B$2:$CJ$295,66,FALSE)</f>
        <v>-1.3452246069908143</v>
      </c>
      <c r="G160" s="31">
        <f>VLOOKUP($C160,PO!$B$2:$CJ$295,67,FALSE)</f>
        <v>20742.720703125</v>
      </c>
      <c r="H160" s="35">
        <f>VLOOKUP($C160,PO!$B$2:$CJ$295,71,FALSE)</f>
        <v>0.11264432221651077</v>
      </c>
      <c r="I160" s="50">
        <f>_xlfn.XLOOKUP($C160,PO!$B$3:$B$295,PO!CH$3:CH$295)</f>
        <v>2.5495750904083252</v>
      </c>
      <c r="J160" s="22">
        <f>VLOOKUP($C160,PO!$B$2:$CJ$295,87,FALSE)</f>
        <v>385</v>
      </c>
      <c r="K160" s="72">
        <f>1-VLOOKUP(C160,PO!$B$3:$II$295,242,FALSE)/SUM($D$5:$J$5)</f>
        <v>0.17228594437725309</v>
      </c>
      <c r="L160" s="22">
        <f>VLOOKUP($C160,PO!$B$2:$CJ$295,48,FALSE)</f>
        <v>10047.182175622542</v>
      </c>
      <c r="M160" s="40"/>
      <c r="N160" s="22"/>
      <c r="O160" s="22"/>
      <c r="P160" s="22">
        <f>VLOOKUP($C160,PO!$B$2:$CJ$295,65,FALSE)</f>
        <v>83.400001525878906</v>
      </c>
      <c r="Q160" s="22">
        <f>VLOOKUP($C160,PO!$B$2:$CJ$295,26,FALSE)</f>
        <v>595</v>
      </c>
      <c r="R160" s="23"/>
    </row>
    <row r="161" spans="1:18" hidden="1" x14ac:dyDescent="0.2">
      <c r="A161" s="17">
        <v>151</v>
      </c>
      <c r="B161" s="27" t="str">
        <f t="shared" si="4"/>
        <v>**</v>
      </c>
      <c r="C161" t="str">
        <f>VLOOKUP(A161,PO!$IJ$3:$IL$295,3,FALSE)</f>
        <v>Joroinen</v>
      </c>
      <c r="D161" s="32">
        <f>VLOOKUP($C161,PO!$B$2:$CJ$295,9,FALSE)</f>
        <v>48.5</v>
      </c>
      <c r="E161" s="32">
        <f>VLOOKUP($C161,PO!$B$2:$CJ$295,16,FALSE)</f>
        <v>57.6</v>
      </c>
      <c r="F161" s="35">
        <f>VLOOKUP($C161,PO!$B$2:$CJ$295,66,FALSE)</f>
        <v>-3.0219422578811646</v>
      </c>
      <c r="G161" s="31">
        <f>VLOOKUP($C161,PO!$B$2:$CJ$295,67,FALSE)</f>
        <v>21970.896484375</v>
      </c>
      <c r="H161" s="35">
        <f>VLOOKUP($C161,PO!$B$2:$CJ$295,71,FALSE)</f>
        <v>0.41955107450485229</v>
      </c>
      <c r="I161" s="50">
        <f>_xlfn.XLOOKUP($C161,PO!$B$3:$B$295,PO!CH$3:CH$295)</f>
        <v>2.7777776718139648</v>
      </c>
      <c r="J161" s="22">
        <f>VLOOKUP($C161,PO!$B$2:$CJ$295,87,FALSE)</f>
        <v>430</v>
      </c>
      <c r="K161" s="72">
        <f>1-VLOOKUP(C161,PO!$B$3:$II$295,242,FALSE)/SUM($D$5:$J$5)</f>
        <v>0.16820150500783948</v>
      </c>
      <c r="L161" s="22">
        <f>VLOOKUP($C161,PO!$B$2:$CJ$295,48,FALSE)</f>
        <v>9743.8928987194413</v>
      </c>
      <c r="M161" s="40"/>
      <c r="N161" s="22"/>
      <c r="O161" s="22"/>
      <c r="P161" s="22">
        <f>VLOOKUP($C161,PO!$B$2:$CJ$295,65,FALSE)</f>
        <v>214</v>
      </c>
      <c r="Q161" s="22">
        <f>VLOOKUP($C161,PO!$B$2:$CJ$295,26,FALSE)</f>
        <v>560</v>
      </c>
      <c r="R161" s="23"/>
    </row>
    <row r="162" spans="1:18" hidden="1" x14ac:dyDescent="0.2">
      <c r="A162" s="17">
        <v>152</v>
      </c>
      <c r="B162" s="27" t="str">
        <f t="shared" si="4"/>
        <v>**</v>
      </c>
      <c r="C162" t="str">
        <f>VLOOKUP(A162,PO!$IJ$3:$IL$295,3,FALSE)</f>
        <v>Lumijoki</v>
      </c>
      <c r="D162" s="32">
        <f>VLOOKUP($C162,PO!$B$2:$CJ$295,9,FALSE)</f>
        <v>37.299999237060547</v>
      </c>
      <c r="E162" s="32">
        <f>VLOOKUP($C162,PO!$B$2:$CJ$295,16,FALSE)</f>
        <v>65.5</v>
      </c>
      <c r="F162" s="35">
        <f>VLOOKUP($C162,PO!$B$2:$CJ$295,66,FALSE)</f>
        <v>1.765309065580368</v>
      </c>
      <c r="G162" s="31">
        <f>VLOOKUP($C162,PO!$B$2:$CJ$295,67,FALSE)</f>
        <v>19188.916015625</v>
      </c>
      <c r="H162" s="35">
        <f>VLOOKUP($C162,PO!$B$2:$CJ$295,71,FALSE)</f>
        <v>0.14851485192775726</v>
      </c>
      <c r="I162" s="50">
        <f>_xlfn.XLOOKUP($C162,PO!$B$3:$B$295,PO!CH$3:CH$295)</f>
        <v>1.8970190286636353</v>
      </c>
      <c r="J162" s="22">
        <f>VLOOKUP($C162,PO!$B$2:$CJ$295,87,FALSE)</f>
        <v>389</v>
      </c>
      <c r="K162" s="72">
        <f>1-VLOOKUP(C162,PO!$B$3:$II$295,242,FALSE)/SUM($D$5:$J$5)</f>
        <v>0.16038361535141443</v>
      </c>
      <c r="L162" s="22">
        <f>VLOOKUP($C162,PO!$B$2:$CJ$295,48,FALSE)</f>
        <v>8093.9947780678849</v>
      </c>
      <c r="M162" s="40"/>
      <c r="N162" s="22"/>
      <c r="O162" s="22"/>
      <c r="P162" s="22">
        <f>VLOOKUP($C162,PO!$B$2:$CJ$295,65,FALSE)</f>
        <v>430</v>
      </c>
      <c r="Q162" s="22">
        <f>VLOOKUP($C162,PO!$B$2:$CJ$295,26,FALSE)</f>
        <v>502</v>
      </c>
      <c r="R162" s="23"/>
    </row>
    <row r="163" spans="1:18" hidden="1" x14ac:dyDescent="0.2">
      <c r="A163" s="17">
        <v>153</v>
      </c>
      <c r="B163" s="27" t="str">
        <f t="shared" si="4"/>
        <v>**</v>
      </c>
      <c r="C163" t="str">
        <f>VLOOKUP(A163,PO!$IJ$3:$IL$295,3,FALSE)</f>
        <v>Pomarkku</v>
      </c>
      <c r="D163" s="32">
        <f>VLOOKUP($C163,PO!$B$2:$CJ$295,9,FALSE)</f>
        <v>48.700000762939453</v>
      </c>
      <c r="E163" s="32">
        <f>VLOOKUP($C163,PO!$B$2:$CJ$295,16,FALSE)</f>
        <v>61.400000000000006</v>
      </c>
      <c r="F163" s="35">
        <f>VLOOKUP($C163,PO!$B$2:$CJ$295,66,FALSE)</f>
        <v>-2.5976019859313966</v>
      </c>
      <c r="G163" s="31">
        <f>VLOOKUP($C163,PO!$B$2:$CJ$295,67,FALSE)</f>
        <v>20384.345703125</v>
      </c>
      <c r="H163" s="35">
        <f>VLOOKUP($C163,PO!$B$2:$CJ$295,71,FALSE)</f>
        <v>9.5739588141441345E-2</v>
      </c>
      <c r="I163" s="50">
        <f>_xlfn.XLOOKUP($C163,PO!$B$3:$B$295,PO!CH$3:CH$295)</f>
        <v>1.5463917255401611</v>
      </c>
      <c r="J163" s="22">
        <f>VLOOKUP($C163,PO!$B$2:$CJ$295,87,FALSE)</f>
        <v>207</v>
      </c>
      <c r="K163" s="72">
        <f>1-VLOOKUP(C163,PO!$B$3:$II$295,242,FALSE)/SUM($D$5:$J$5)</f>
        <v>0.15509033972891051</v>
      </c>
      <c r="L163" s="22">
        <f>VLOOKUP($C163,PO!$B$2:$CJ$295,48,FALSE)</f>
        <v>9602.8708133971286</v>
      </c>
      <c r="M163" s="40"/>
      <c r="N163" s="22"/>
      <c r="O163" s="22"/>
      <c r="P163" s="22">
        <f>VLOOKUP($C163,PO!$B$2:$CJ$295,65,FALSE)</f>
        <v>103.5</v>
      </c>
      <c r="Q163" s="22">
        <f>VLOOKUP($C163,PO!$B$2:$CJ$295,26,FALSE)</f>
        <v>457</v>
      </c>
      <c r="R163" s="23"/>
    </row>
    <row r="164" spans="1:18" hidden="1" x14ac:dyDescent="0.2">
      <c r="A164" s="17">
        <v>154</v>
      </c>
      <c r="B164" s="27" t="str">
        <f t="shared" si="4"/>
        <v>**</v>
      </c>
      <c r="C164" t="str">
        <f>VLOOKUP(A164,PO!$IJ$3:$IL$295,3,FALSE)</f>
        <v>Tervola</v>
      </c>
      <c r="D164" s="32">
        <f>VLOOKUP($C164,PO!$B$2:$CJ$295,9,FALSE)</f>
        <v>47.5</v>
      </c>
      <c r="E164" s="32">
        <f>VLOOKUP($C164,PO!$B$2:$CJ$295,16,FALSE)</f>
        <v>40.900000000000006</v>
      </c>
      <c r="F164" s="35">
        <f>VLOOKUP($C164,PO!$B$2:$CJ$295,66,FALSE)</f>
        <v>-2.6753814697265623</v>
      </c>
      <c r="G164" s="31">
        <f>VLOOKUP($C164,PO!$B$2:$CJ$295,67,FALSE)</f>
        <v>21625.83984375</v>
      </c>
      <c r="H164" s="35">
        <f>VLOOKUP($C164,PO!$B$2:$CJ$295,71,FALSE)</f>
        <v>0.33322227001190186</v>
      </c>
      <c r="I164" s="50">
        <f>_xlfn.XLOOKUP($C164,PO!$B$3:$B$295,PO!CH$3:CH$295)</f>
        <v>1.8656716346740723</v>
      </c>
      <c r="J164" s="22">
        <f>VLOOKUP($C164,PO!$B$2:$CJ$295,87,FALSE)</f>
        <v>281</v>
      </c>
      <c r="K164" s="72">
        <f>1-VLOOKUP(C164,PO!$B$3:$II$295,242,FALSE)/SUM($D$5:$J$5)</f>
        <v>0.14987551308167069</v>
      </c>
      <c r="L164" s="22">
        <f>VLOOKUP($C164,PO!$B$2:$CJ$295,48,FALSE)</f>
        <v>11761.4</v>
      </c>
      <c r="M164" s="40"/>
      <c r="N164" s="22"/>
      <c r="O164" s="22"/>
      <c r="P164" s="22">
        <f>VLOOKUP($C164,PO!$B$2:$CJ$295,65,FALSE)</f>
        <v>79.75</v>
      </c>
      <c r="Q164" s="22">
        <f>VLOOKUP($C164,PO!$B$2:$CJ$295,26,FALSE)</f>
        <v>712</v>
      </c>
      <c r="R164" s="23"/>
    </row>
    <row r="165" spans="1:18" hidden="1" x14ac:dyDescent="0.2">
      <c r="A165" s="17">
        <v>155</v>
      </c>
      <c r="B165" s="27" t="str">
        <f t="shared" si="4"/>
        <v>**</v>
      </c>
      <c r="C165" t="str">
        <f>VLOOKUP(A165,PO!$IJ$3:$IL$295,3,FALSE)</f>
        <v>Lieksa</v>
      </c>
      <c r="D165" s="32">
        <f>VLOOKUP($C165,PO!$B$2:$CJ$295,9,FALSE)</f>
        <v>52.900001525878906</v>
      </c>
      <c r="E165" s="32">
        <f>VLOOKUP($C165,PO!$B$2:$CJ$295,16,FALSE)</f>
        <v>69.8</v>
      </c>
      <c r="F165" s="35">
        <f>VLOOKUP($C165,PO!$B$2:$CJ$295,66,FALSE)</f>
        <v>-1.8199276328086853</v>
      </c>
      <c r="G165" s="31">
        <f>VLOOKUP($C165,PO!$B$2:$CJ$295,67,FALSE)</f>
        <v>20972.1875</v>
      </c>
      <c r="H165" s="35">
        <f>VLOOKUP($C165,PO!$B$2:$CJ$295,71,FALSE)</f>
        <v>9.187798947095871E-2</v>
      </c>
      <c r="I165" s="50">
        <f>_xlfn.XLOOKUP($C165,PO!$B$3:$B$295,PO!CH$3:CH$295)</f>
        <v>2.5677602291107178</v>
      </c>
      <c r="J165" s="22">
        <f>VLOOKUP($C165,PO!$B$2:$CJ$295,87,FALSE)</f>
        <v>774</v>
      </c>
      <c r="K165" s="72">
        <f>1-VLOOKUP(C165,PO!$B$3:$II$295,242,FALSE)/SUM($D$5:$J$5)</f>
        <v>0.14255835149054974</v>
      </c>
      <c r="L165" s="22">
        <f>VLOOKUP($C165,PO!$B$2:$CJ$295,48,FALSE)</f>
        <v>10304.798962386511</v>
      </c>
      <c r="M165" s="40"/>
      <c r="N165" s="22"/>
      <c r="O165" s="22"/>
      <c r="P165" s="22">
        <f>VLOOKUP($C165,PO!$B$2:$CJ$295,65,FALSE)</f>
        <v>133.16667175292969</v>
      </c>
      <c r="Q165" s="22">
        <f>VLOOKUP($C165,PO!$B$2:$CJ$295,26,FALSE)</f>
        <v>642</v>
      </c>
      <c r="R165" s="23"/>
    </row>
    <row r="166" spans="1:18" hidden="1" x14ac:dyDescent="0.2">
      <c r="A166" s="17">
        <v>156</v>
      </c>
      <c r="B166" s="27" t="str">
        <f t="shared" si="4"/>
        <v>**</v>
      </c>
      <c r="C166" t="str">
        <f>VLOOKUP(A166,PO!$IJ$3:$IL$295,3,FALSE)</f>
        <v>Pielavesi</v>
      </c>
      <c r="D166" s="32">
        <f>VLOOKUP($C166,PO!$B$2:$CJ$295,9,FALSE)</f>
        <v>51</v>
      </c>
      <c r="E166" s="32">
        <f>VLOOKUP($C166,PO!$B$2:$CJ$295,16,FALSE)</f>
        <v>41.900000000000006</v>
      </c>
      <c r="F166" s="35">
        <f>VLOOKUP($C166,PO!$B$2:$CJ$295,66,FALSE)</f>
        <v>-0.20070010423660278</v>
      </c>
      <c r="G166" s="31">
        <f>VLOOKUP($C166,PO!$B$2:$CJ$295,67,FALSE)</f>
        <v>18886.177734375</v>
      </c>
      <c r="H166" s="35">
        <f>VLOOKUP($C166,PO!$B$2:$CJ$295,71,FALSE)</f>
        <v>0.18219085037708282</v>
      </c>
      <c r="I166" s="50">
        <f>_xlfn.XLOOKUP($C166,PO!$B$3:$B$295,PO!CH$3:CH$295)</f>
        <v>2.2935779094696045</v>
      </c>
      <c r="J166" s="22">
        <f>VLOOKUP($C166,PO!$B$2:$CJ$295,87,FALSE)</f>
        <v>469</v>
      </c>
      <c r="K166" s="72">
        <f>1-VLOOKUP(C166,PO!$B$3:$II$295,242,FALSE)/SUM($D$5:$J$5)</f>
        <v>0.14176972829812917</v>
      </c>
      <c r="L166" s="22">
        <f>VLOOKUP($C166,PO!$B$2:$CJ$295,48,FALSE)</f>
        <v>10288.568257491675</v>
      </c>
      <c r="M166" s="40"/>
      <c r="N166" s="22"/>
      <c r="O166" s="22"/>
      <c r="P166" s="22">
        <f>VLOOKUP($C166,PO!$B$2:$CJ$295,65,FALSE)</f>
        <v>168</v>
      </c>
      <c r="Q166" s="22">
        <f>VLOOKUP($C166,PO!$B$2:$CJ$295,26,FALSE)</f>
        <v>1032</v>
      </c>
      <c r="R166" s="23"/>
    </row>
    <row r="167" spans="1:18" hidden="1" x14ac:dyDescent="0.2">
      <c r="A167" s="17">
        <v>157</v>
      </c>
      <c r="B167" s="27" t="str">
        <f t="shared" si="4"/>
        <v>**</v>
      </c>
      <c r="C167" t="str">
        <f>VLOOKUP(A167,PO!$IJ$3:$IL$295,3,FALSE)</f>
        <v>Pukkila</v>
      </c>
      <c r="D167" s="32">
        <f>VLOOKUP($C167,PO!$B$2:$CJ$295,9,FALSE)</f>
        <v>45.200000762939453</v>
      </c>
      <c r="E167" s="32">
        <f>VLOOKUP($C167,PO!$B$2:$CJ$295,16,FALSE)</f>
        <v>39.900000000000006</v>
      </c>
      <c r="F167" s="35">
        <f>VLOOKUP($C167,PO!$B$2:$CJ$295,66,FALSE)</f>
        <v>-3.2207272887229919</v>
      </c>
      <c r="G167" s="31">
        <f>VLOOKUP($C167,PO!$B$2:$CJ$295,67,FALSE)</f>
        <v>23526.880859375</v>
      </c>
      <c r="H167" s="35">
        <f>VLOOKUP($C167,PO!$B$2:$CJ$295,71,FALSE)</f>
        <v>0.91397851705551147</v>
      </c>
      <c r="I167" s="50">
        <f>_xlfn.XLOOKUP($C167,PO!$B$3:$B$295,PO!CH$3:CH$295)</f>
        <v>0</v>
      </c>
      <c r="J167" s="22">
        <f>VLOOKUP($C167,PO!$B$2:$CJ$295,87,FALSE)</f>
        <v>129</v>
      </c>
      <c r="K167" s="72">
        <f>1-VLOOKUP(C167,PO!$B$3:$II$295,242,FALSE)/SUM($D$5:$J$5)</f>
        <v>0.13890002341229879</v>
      </c>
      <c r="L167" s="22">
        <f>VLOOKUP($C167,PO!$B$2:$CJ$295,48,FALSE)</f>
        <v>9709.7791798107264</v>
      </c>
      <c r="M167" s="40"/>
      <c r="N167" s="22"/>
      <c r="O167" s="22"/>
      <c r="P167" s="22">
        <f>VLOOKUP($C167,PO!$B$2:$CJ$295,65,FALSE)</f>
        <v>147</v>
      </c>
      <c r="Q167" s="22">
        <f>VLOOKUP($C167,PO!$B$2:$CJ$295,26,FALSE)</f>
        <v>825</v>
      </c>
      <c r="R167" s="23"/>
    </row>
    <row r="168" spans="1:18" hidden="1" x14ac:dyDescent="0.2">
      <c r="A168" s="17">
        <v>158</v>
      </c>
      <c r="B168" s="27" t="str">
        <f t="shared" si="4"/>
        <v>**</v>
      </c>
      <c r="C168" t="str">
        <f>VLOOKUP(A168,PO!$IJ$3:$IL$295,3,FALSE)</f>
        <v>Liminka</v>
      </c>
      <c r="D168" s="32">
        <f>VLOOKUP($C168,PO!$B$2:$CJ$295,9,FALSE)</f>
        <v>32.400001525878906</v>
      </c>
      <c r="E168" s="32">
        <f>VLOOKUP($C168,PO!$B$2:$CJ$295,16,FALSE)</f>
        <v>80.100000000000009</v>
      </c>
      <c r="F168" s="35">
        <f>VLOOKUP($C168,PO!$B$2:$CJ$295,66,FALSE)</f>
        <v>2.1861910820007324</v>
      </c>
      <c r="G168" s="31">
        <f>VLOOKUP($C168,PO!$B$2:$CJ$295,67,FALSE)</f>
        <v>20495.33203125</v>
      </c>
      <c r="H168" s="35">
        <f>VLOOKUP($C168,PO!$B$2:$CJ$295,71,FALSE)</f>
        <v>0.10793837904930115</v>
      </c>
      <c r="I168" s="50">
        <f>_xlfn.XLOOKUP($C168,PO!$B$3:$B$295,PO!CH$3:CH$295)</f>
        <v>1.1910433769226074</v>
      </c>
      <c r="J168" s="22">
        <f>VLOOKUP($C168,PO!$B$2:$CJ$295,87,FALSE)</f>
        <v>2207</v>
      </c>
      <c r="K168" s="72">
        <f>1-VLOOKUP(C168,PO!$B$3:$II$295,242,FALSE)/SUM($D$5:$J$5)</f>
        <v>0.13385571545977182</v>
      </c>
      <c r="L168" s="22">
        <f>VLOOKUP($C168,PO!$B$2:$CJ$295,48,FALSE)</f>
        <v>6638.4701912260971</v>
      </c>
      <c r="M168" s="40"/>
      <c r="N168" s="22"/>
      <c r="O168" s="22"/>
      <c r="P168" s="22">
        <f>VLOOKUP($C168,PO!$B$2:$CJ$295,65,FALSE)</f>
        <v>744.33331298828125</v>
      </c>
      <c r="Q168" s="22">
        <f>VLOOKUP($C168,PO!$B$2:$CJ$295,26,FALSE)</f>
        <v>379</v>
      </c>
      <c r="R168" s="23"/>
    </row>
    <row r="169" spans="1:18" hidden="1" x14ac:dyDescent="0.2">
      <c r="A169" s="17">
        <v>159</v>
      </c>
      <c r="B169" s="27" t="str">
        <f t="shared" si="4"/>
        <v>**</v>
      </c>
      <c r="C169" t="str">
        <f>VLOOKUP(A169,PO!$IJ$3:$IL$295,3,FALSE)</f>
        <v>Humppila</v>
      </c>
      <c r="D169" s="32">
        <f>VLOOKUP($C169,PO!$B$2:$CJ$295,9,FALSE)</f>
        <v>47.700000762939453</v>
      </c>
      <c r="E169" s="32">
        <f>VLOOKUP($C169,PO!$B$2:$CJ$295,16,FALSE)</f>
        <v>61.2</v>
      </c>
      <c r="F169" s="35">
        <f>VLOOKUP($C169,PO!$B$2:$CJ$295,66,FALSE)</f>
        <v>-4.0046842217445375</v>
      </c>
      <c r="G169" s="31">
        <f>VLOOKUP($C169,PO!$B$2:$CJ$295,67,FALSE)</f>
        <v>21598.78515625</v>
      </c>
      <c r="H169" s="35">
        <f>VLOOKUP($C169,PO!$B$2:$CJ$295,71,FALSE)</f>
        <v>9.1575093567371368E-2</v>
      </c>
      <c r="I169" s="50">
        <f>_xlfn.XLOOKUP($C169,PO!$B$3:$B$295,PO!CH$3:CH$295)</f>
        <v>0.9523809552192688</v>
      </c>
      <c r="J169" s="22">
        <f>VLOOKUP($C169,PO!$B$2:$CJ$295,87,FALSE)</f>
        <v>220</v>
      </c>
      <c r="K169" s="72">
        <f>1-VLOOKUP(C169,PO!$B$3:$II$295,242,FALSE)/SUM($D$5:$J$5)</f>
        <v>0.12686081174187935</v>
      </c>
      <c r="L169" s="22">
        <f>VLOOKUP($C169,PO!$B$2:$CJ$295,48,FALSE)</f>
        <v>9259.0909090909099</v>
      </c>
      <c r="M169" s="40"/>
      <c r="N169" s="22"/>
      <c r="O169" s="22"/>
      <c r="P169" s="22">
        <f>VLOOKUP($C169,PO!$B$2:$CJ$295,65,FALSE)</f>
        <v>110</v>
      </c>
      <c r="Q169" s="22">
        <f>VLOOKUP($C169,PO!$B$2:$CJ$295,26,FALSE)</f>
        <v>671</v>
      </c>
      <c r="R169" s="23"/>
    </row>
    <row r="170" spans="1:18" hidden="1" x14ac:dyDescent="0.2">
      <c r="A170" s="17">
        <v>160</v>
      </c>
      <c r="B170" s="27" t="str">
        <f t="shared" si="4"/>
        <v>**</v>
      </c>
      <c r="C170" t="str">
        <f>VLOOKUP(A170,PO!$IJ$3:$IL$295,3,FALSE)</f>
        <v>Nurmes</v>
      </c>
      <c r="D170" s="32">
        <f>VLOOKUP($C170,PO!$B$2:$CJ$295,9,FALSE)</f>
        <v>51.099998474121094</v>
      </c>
      <c r="E170" s="32">
        <f>VLOOKUP($C170,PO!$B$2:$CJ$295,16,FALSE)</f>
        <v>61.1</v>
      </c>
      <c r="F170" s="35">
        <f>VLOOKUP($C170,PO!$B$2:$CJ$295,66,FALSE)</f>
        <v>-2.1595270395278932</v>
      </c>
      <c r="G170" s="31">
        <f>VLOOKUP($C170,PO!$B$2:$CJ$295,67,FALSE)</f>
        <v>20134.900390625</v>
      </c>
      <c r="H170" s="35">
        <f>VLOOKUP($C170,PO!$B$2:$CJ$295,71,FALSE)</f>
        <v>7.3283083736896515E-2</v>
      </c>
      <c r="I170" s="50">
        <f>_xlfn.XLOOKUP($C170,PO!$B$3:$B$295,PO!CH$3:CH$295)</f>
        <v>1.2693935632705688</v>
      </c>
      <c r="J170" s="22">
        <f>VLOOKUP($C170,PO!$B$2:$CJ$295,87,FALSE)</f>
        <v>779</v>
      </c>
      <c r="K170" s="72">
        <f>1-VLOOKUP(C170,PO!$B$3:$II$295,242,FALSE)/SUM($D$5:$J$5)</f>
        <v>0.12373641077734465</v>
      </c>
      <c r="L170" s="22">
        <f>VLOOKUP($C170,PO!$B$2:$CJ$295,48,FALSE)</f>
        <v>11972.584856396867</v>
      </c>
      <c r="M170" s="40"/>
      <c r="N170" s="22"/>
      <c r="O170" s="22"/>
      <c r="P170" s="22">
        <f>VLOOKUP($C170,PO!$B$2:$CJ$295,65,FALSE)</f>
        <v>277.66665649414063</v>
      </c>
      <c r="Q170" s="22">
        <f>VLOOKUP($C170,PO!$B$2:$CJ$295,26,FALSE)</f>
        <v>731</v>
      </c>
      <c r="R170" s="23"/>
    </row>
    <row r="171" spans="1:18" hidden="1" x14ac:dyDescent="0.2">
      <c r="A171" s="17">
        <v>161</v>
      </c>
      <c r="B171" s="27" t="str">
        <f t="shared" si="4"/>
        <v>**</v>
      </c>
      <c r="C171" t="str">
        <f>VLOOKUP(A171,PO!$IJ$3:$IL$295,3,FALSE)</f>
        <v>Kangasniemi</v>
      </c>
      <c r="D171" s="32">
        <f>VLOOKUP($C171,PO!$B$2:$CJ$295,9,FALSE)</f>
        <v>51.799999237060547</v>
      </c>
      <c r="E171" s="32">
        <f>VLOOKUP($C171,PO!$B$2:$CJ$295,16,FALSE)</f>
        <v>50.6</v>
      </c>
      <c r="F171" s="35">
        <f>VLOOKUP($C171,PO!$B$2:$CJ$295,66,FALSE)</f>
        <v>-0.97858482003211977</v>
      </c>
      <c r="G171" s="31">
        <f>VLOOKUP($C171,PO!$B$2:$CJ$295,67,FALSE)</f>
        <v>20361.076171875</v>
      </c>
      <c r="H171" s="35">
        <f>VLOOKUP($C171,PO!$B$2:$CJ$295,71,FALSE)</f>
        <v>0.13069455325603485</v>
      </c>
      <c r="I171" s="50">
        <f>_xlfn.XLOOKUP($C171,PO!$B$3:$B$295,PO!CH$3:CH$295)</f>
        <v>2.5510203838348389</v>
      </c>
      <c r="J171" s="22">
        <f>VLOOKUP($C171,PO!$B$2:$CJ$295,87,FALSE)</f>
        <v>432</v>
      </c>
      <c r="K171" s="72">
        <f>1-VLOOKUP(C171,PO!$B$3:$II$295,242,FALSE)/SUM($D$5:$J$5)</f>
        <v>0.12268347703698212</v>
      </c>
      <c r="L171" s="22">
        <f>VLOOKUP($C171,PO!$B$2:$CJ$295,48,FALSE)</f>
        <v>10672.853828306264</v>
      </c>
      <c r="M171" s="40"/>
      <c r="N171" s="22"/>
      <c r="O171" s="22"/>
      <c r="P171" s="22">
        <f>VLOOKUP($C171,PO!$B$2:$CJ$295,65,FALSE)</f>
        <v>78.5</v>
      </c>
      <c r="Q171" s="22">
        <f>VLOOKUP($C171,PO!$B$2:$CJ$295,26,FALSE)</f>
        <v>498</v>
      </c>
      <c r="R171" s="23"/>
    </row>
    <row r="172" spans="1:18" hidden="1" x14ac:dyDescent="0.2">
      <c r="A172" s="17">
        <v>162</v>
      </c>
      <c r="B172" s="27" t="str">
        <f t="shared" si="4"/>
        <v>**</v>
      </c>
      <c r="C172" t="str">
        <f>VLOOKUP(A172,PO!$IJ$3:$IL$295,3,FALSE)</f>
        <v>Veteli</v>
      </c>
      <c r="D172" s="32">
        <f>VLOOKUP($C172,PO!$B$2:$CJ$295,9,FALSE)</f>
        <v>47.299999237060547</v>
      </c>
      <c r="E172" s="32">
        <f>VLOOKUP($C172,PO!$B$2:$CJ$295,16,FALSE)</f>
        <v>55</v>
      </c>
      <c r="F172" s="35">
        <f>VLOOKUP($C172,PO!$B$2:$CJ$295,66,FALSE)</f>
        <v>1.8615982770919799</v>
      </c>
      <c r="G172" s="31">
        <f>VLOOKUP($C172,PO!$B$2:$CJ$295,67,FALSE)</f>
        <v>20595.984375</v>
      </c>
      <c r="H172" s="35">
        <f>VLOOKUP($C172,PO!$B$2:$CJ$295,71,FALSE)</f>
        <v>1.5735388994216919</v>
      </c>
      <c r="I172" s="50">
        <f>_xlfn.XLOOKUP($C172,PO!$B$3:$B$295,PO!CH$3:CH$295)</f>
        <v>3.1746032238006592</v>
      </c>
      <c r="J172" s="22">
        <f>VLOOKUP($C172,PO!$B$2:$CJ$295,87,FALSE)</f>
        <v>340</v>
      </c>
      <c r="K172" s="72">
        <f>1-VLOOKUP(C172,PO!$B$3:$II$295,242,FALSE)/SUM($D$5:$J$5)</f>
        <v>0.12071794611051723</v>
      </c>
      <c r="L172" s="22">
        <f>VLOOKUP($C172,PO!$B$2:$CJ$295,48,FALSE)</f>
        <v>10491.899852724595</v>
      </c>
      <c r="M172" s="40"/>
      <c r="N172" s="22"/>
      <c r="O172" s="22"/>
      <c r="P172" s="22">
        <f>VLOOKUP($C172,PO!$B$2:$CJ$295,65,FALSE)</f>
        <v>93.5</v>
      </c>
      <c r="Q172" s="22">
        <f>VLOOKUP($C172,PO!$B$2:$CJ$295,26,FALSE)</f>
        <v>656</v>
      </c>
      <c r="R172" s="23"/>
    </row>
    <row r="173" spans="1:18" hidden="1" x14ac:dyDescent="0.2">
      <c r="A173" s="17">
        <v>163</v>
      </c>
      <c r="B173" s="27" t="str">
        <f t="shared" si="4"/>
        <v>**</v>
      </c>
      <c r="C173" t="str">
        <f>VLOOKUP(A173,PO!$IJ$3:$IL$295,3,FALSE)</f>
        <v>Järvenpää</v>
      </c>
      <c r="D173" s="32">
        <f>VLOOKUP($C173,PO!$B$2:$CJ$295,9,FALSE)</f>
        <v>41</v>
      </c>
      <c r="E173" s="32">
        <f>VLOOKUP($C173,PO!$B$2:$CJ$295,16,FALSE)</f>
        <v>99.9</v>
      </c>
      <c r="F173" s="35">
        <f>VLOOKUP($C173,PO!$B$2:$CJ$295,66,FALSE)</f>
        <v>2.2705372333526612</v>
      </c>
      <c r="G173" s="31">
        <f>VLOOKUP($C173,PO!$B$2:$CJ$295,67,FALSE)</f>
        <v>27403.65625</v>
      </c>
      <c r="H173" s="35">
        <f>VLOOKUP($C173,PO!$B$2:$CJ$295,71,FALSE)</f>
        <v>1.0226259231567383</v>
      </c>
      <c r="I173" s="50">
        <f>_xlfn.XLOOKUP($C173,PO!$B$3:$B$295,PO!CH$3:CH$295)</f>
        <v>1.8295739889144897</v>
      </c>
      <c r="J173" s="22">
        <f>VLOOKUP($C173,PO!$B$2:$CJ$295,87,FALSE)</f>
        <v>4414</v>
      </c>
      <c r="K173" s="72">
        <f>1-VLOOKUP(C173,PO!$B$3:$II$295,242,FALSE)/SUM($D$5:$J$5)</f>
        <v>0.1099679876619406</v>
      </c>
      <c r="L173" s="22">
        <f>VLOOKUP($C173,PO!$B$2:$CJ$295,48,FALSE)</f>
        <v>10002.266802674827</v>
      </c>
      <c r="M173" s="40"/>
      <c r="N173" s="22"/>
      <c r="O173" s="22"/>
      <c r="P173" s="22">
        <f>VLOOKUP($C173,PO!$B$2:$CJ$295,65,FALSE)</f>
        <v>419.72726440429688</v>
      </c>
      <c r="Q173" s="22">
        <f>VLOOKUP($C173,PO!$B$2:$CJ$295,26,FALSE)</f>
        <v>605</v>
      </c>
      <c r="R173" s="23"/>
    </row>
    <row r="174" spans="1:18" hidden="1" x14ac:dyDescent="0.2">
      <c r="A174" s="17">
        <v>164</v>
      </c>
      <c r="B174" s="27" t="str">
        <f t="shared" si="4"/>
        <v>**</v>
      </c>
      <c r="C174" t="str">
        <f>VLOOKUP(A174,PO!$IJ$3:$IL$295,3,FALSE)</f>
        <v>Punkalaidun</v>
      </c>
      <c r="D174" s="32">
        <f>VLOOKUP($C174,PO!$B$2:$CJ$295,9,FALSE)</f>
        <v>50.700000762939453</v>
      </c>
      <c r="E174" s="32">
        <f>VLOOKUP($C174,PO!$B$2:$CJ$295,16,FALSE)</f>
        <v>41.2</v>
      </c>
      <c r="F174" s="35">
        <f>VLOOKUP($C174,PO!$B$2:$CJ$295,66,FALSE)</f>
        <v>-1.0852351486682892</v>
      </c>
      <c r="G174" s="31">
        <f>VLOOKUP($C174,PO!$B$2:$CJ$295,67,FALSE)</f>
        <v>20524.4375</v>
      </c>
      <c r="H174" s="35">
        <f>VLOOKUP($C174,PO!$B$2:$CJ$295,71,FALSE)</f>
        <v>0.10608203709125519</v>
      </c>
      <c r="I174" s="50">
        <f>_xlfn.XLOOKUP($C174,PO!$B$3:$B$295,PO!CH$3:CH$295)</f>
        <v>1.1320754289627075</v>
      </c>
      <c r="J174" s="22">
        <f>VLOOKUP($C174,PO!$B$2:$CJ$295,87,FALSE)</f>
        <v>288</v>
      </c>
      <c r="K174" s="72">
        <f>1-VLOOKUP(C174,PO!$B$3:$II$295,242,FALSE)/SUM($D$5:$J$5)</f>
        <v>0.10779269457459317</v>
      </c>
      <c r="L174" s="22">
        <f>VLOOKUP($C174,PO!$B$2:$CJ$295,48,FALSE)</f>
        <v>10927.437168141592</v>
      </c>
      <c r="M174" s="40"/>
      <c r="N174" s="22"/>
      <c r="O174" s="22"/>
      <c r="P174" s="22">
        <f>VLOOKUP($C174,PO!$B$2:$CJ$295,65,FALSE)</f>
        <v>101.66666412353516</v>
      </c>
      <c r="Q174" s="22">
        <f>VLOOKUP($C174,PO!$B$2:$CJ$295,26,FALSE)</f>
        <v>624</v>
      </c>
      <c r="R174" s="23"/>
    </row>
    <row r="175" spans="1:18" hidden="1" x14ac:dyDescent="0.2">
      <c r="A175" s="17">
        <v>165</v>
      </c>
      <c r="B175" s="27" t="str">
        <f t="shared" si="4"/>
        <v>**</v>
      </c>
      <c r="C175" t="str">
        <f>VLOOKUP(A175,PO!$IJ$3:$IL$295,3,FALSE)</f>
        <v>Kuhmo</v>
      </c>
      <c r="D175" s="32">
        <f>VLOOKUP($C175,PO!$B$2:$CJ$295,9,FALSE)</f>
        <v>52.400001525878906</v>
      </c>
      <c r="E175" s="32">
        <f>VLOOKUP($C175,PO!$B$2:$CJ$295,16,FALSE)</f>
        <v>64.100000000000009</v>
      </c>
      <c r="F175" s="35">
        <f>VLOOKUP($C175,PO!$B$2:$CJ$295,66,FALSE)</f>
        <v>-1.8896473586559295</v>
      </c>
      <c r="G175" s="31">
        <f>VLOOKUP($C175,PO!$B$2:$CJ$295,67,FALSE)</f>
        <v>20646.890625</v>
      </c>
      <c r="H175" s="35">
        <f>VLOOKUP($C175,PO!$B$2:$CJ$295,71,FALSE)</f>
        <v>7.3260076344013214E-2</v>
      </c>
      <c r="I175" s="50">
        <f>_xlfn.XLOOKUP($C175,PO!$B$3:$B$295,PO!CH$3:CH$295)</f>
        <v>1.7543859481811523</v>
      </c>
      <c r="J175" s="22">
        <f>VLOOKUP($C175,PO!$B$2:$CJ$295,87,FALSE)</f>
        <v>659</v>
      </c>
      <c r="K175" s="72">
        <f>1-VLOOKUP(C175,PO!$B$3:$II$295,242,FALSE)/SUM($D$5:$J$5)</f>
        <v>0.107206037361958</v>
      </c>
      <c r="L175" s="22">
        <f>VLOOKUP($C175,PO!$B$2:$CJ$295,48,FALSE)</f>
        <v>10238.759689922481</v>
      </c>
      <c r="M175" s="40"/>
      <c r="N175" s="22"/>
      <c r="O175" s="22"/>
      <c r="P175" s="22">
        <f>VLOOKUP($C175,PO!$B$2:$CJ$295,65,FALSE)</f>
        <v>166.25</v>
      </c>
      <c r="Q175" s="22">
        <f>VLOOKUP($C175,PO!$B$2:$CJ$295,26,FALSE)</f>
        <v>511</v>
      </c>
      <c r="R175" s="23"/>
    </row>
    <row r="176" spans="1:18" hidden="1" x14ac:dyDescent="0.2">
      <c r="A176" s="17">
        <v>166</v>
      </c>
      <c r="B176" s="27" t="str">
        <f t="shared" si="4"/>
        <v>**</v>
      </c>
      <c r="C176" t="str">
        <f>VLOOKUP(A176,PO!$IJ$3:$IL$295,3,FALSE)</f>
        <v>Mäntyharju</v>
      </c>
      <c r="D176" s="32">
        <f>VLOOKUP($C176,PO!$B$2:$CJ$295,9,FALSE)</f>
        <v>51.900001525878906</v>
      </c>
      <c r="E176" s="32">
        <f>VLOOKUP($C176,PO!$B$2:$CJ$295,16,FALSE)</f>
        <v>63.400000000000006</v>
      </c>
      <c r="F176" s="35">
        <f>VLOOKUP($C176,PO!$B$2:$CJ$295,66,FALSE)</f>
        <v>-2.5109269857406615</v>
      </c>
      <c r="G176" s="31">
        <f>VLOOKUP($C176,PO!$B$2:$CJ$295,67,FALSE)</f>
        <v>21685.095703125</v>
      </c>
      <c r="H176" s="35">
        <f>VLOOKUP($C176,PO!$B$2:$CJ$295,71,FALSE)</f>
        <v>0.20721809566020966</v>
      </c>
      <c r="I176" s="50">
        <f>_xlfn.XLOOKUP($C176,PO!$B$3:$B$295,PO!CH$3:CH$295)</f>
        <v>1.4150943756103516</v>
      </c>
      <c r="J176" s="22">
        <f>VLOOKUP($C176,PO!$B$2:$CJ$295,87,FALSE)</f>
        <v>460</v>
      </c>
      <c r="K176" s="72">
        <f>1-VLOOKUP(C176,PO!$B$3:$II$295,242,FALSE)/SUM($D$5:$J$5)</f>
        <v>0.10690449253272283</v>
      </c>
      <c r="L176" s="22">
        <f>VLOOKUP($C176,PO!$B$2:$CJ$295,48,FALSE)</f>
        <v>10997.844827586207</v>
      </c>
      <c r="M176" s="40"/>
      <c r="N176" s="22"/>
      <c r="O176" s="22"/>
      <c r="P176" s="22">
        <f>VLOOKUP($C176,PO!$B$2:$CJ$295,65,FALSE)</f>
        <v>171.66667175292969</v>
      </c>
      <c r="Q176" s="22">
        <f>VLOOKUP($C176,PO!$B$2:$CJ$295,26,FALSE)</f>
        <v>908</v>
      </c>
      <c r="R176" s="23"/>
    </row>
    <row r="177" spans="1:18" hidden="1" x14ac:dyDescent="0.2">
      <c r="A177" s="17">
        <v>167</v>
      </c>
      <c r="B177" s="27" t="str">
        <f t="shared" si="4"/>
        <v>**</v>
      </c>
      <c r="C177" t="str">
        <f>VLOOKUP(A177,PO!$IJ$3:$IL$295,3,FALSE)</f>
        <v>Tyrnävä</v>
      </c>
      <c r="D177" s="32">
        <f>VLOOKUP($C177,PO!$B$2:$CJ$295,9,FALSE)</f>
        <v>34.599998474121094</v>
      </c>
      <c r="E177" s="32">
        <f>VLOOKUP($C177,PO!$B$2:$CJ$295,16,FALSE)</f>
        <v>71.900000000000006</v>
      </c>
      <c r="F177" s="35">
        <f>VLOOKUP($C177,PO!$B$2:$CJ$295,66,FALSE)</f>
        <v>2.4031232237815856</v>
      </c>
      <c r="G177" s="31">
        <f>VLOOKUP($C177,PO!$B$2:$CJ$295,67,FALSE)</f>
        <v>19020.607421875</v>
      </c>
      <c r="H177" s="35">
        <f>VLOOKUP($C177,PO!$B$2:$CJ$295,71,FALSE)</f>
        <v>0.22600571811199188</v>
      </c>
      <c r="I177" s="50">
        <f>_xlfn.XLOOKUP($C177,PO!$B$3:$B$295,PO!CH$3:CH$295)</f>
        <v>1.9490255117416382</v>
      </c>
      <c r="J177" s="22">
        <f>VLOOKUP($C177,PO!$B$2:$CJ$295,87,FALSE)</f>
        <v>1391</v>
      </c>
      <c r="K177" s="72">
        <f>1-VLOOKUP(C177,PO!$B$3:$II$295,242,FALSE)/SUM($D$5:$J$5)</f>
        <v>0.1062075067005861</v>
      </c>
      <c r="L177" s="22">
        <f>VLOOKUP($C177,PO!$B$2:$CJ$295,48,FALSE)</f>
        <v>7383.0168398423502</v>
      </c>
      <c r="M177" s="40"/>
      <c r="N177" s="22"/>
      <c r="O177" s="22"/>
      <c r="P177" s="22">
        <f>VLOOKUP($C177,PO!$B$2:$CJ$295,65,FALSE)</f>
        <v>368.5</v>
      </c>
      <c r="Q177" s="22">
        <f>VLOOKUP($C177,PO!$B$2:$CJ$295,26,FALSE)</f>
        <v>398</v>
      </c>
      <c r="R177" s="23"/>
    </row>
    <row r="178" spans="1:18" hidden="1" x14ac:dyDescent="0.2">
      <c r="A178" s="17">
        <v>168</v>
      </c>
      <c r="B178" s="27" t="str">
        <f t="shared" si="4"/>
        <v>**</v>
      </c>
      <c r="C178" t="str">
        <f>VLOOKUP(A178,PO!$IJ$3:$IL$295,3,FALSE)</f>
        <v>Joutsa</v>
      </c>
      <c r="D178" s="32">
        <f>VLOOKUP($C178,PO!$B$2:$CJ$295,9,FALSE)</f>
        <v>53.299999237060547</v>
      </c>
      <c r="E178" s="32">
        <f>VLOOKUP($C178,PO!$B$2:$CJ$295,16,FALSE)</f>
        <v>59.5</v>
      </c>
      <c r="F178" s="35">
        <f>VLOOKUP($C178,PO!$B$2:$CJ$295,66,FALSE)</f>
        <v>-1.0445142209529876</v>
      </c>
      <c r="G178" s="31">
        <f>VLOOKUP($C178,PO!$B$2:$CJ$295,67,FALSE)</f>
        <v>20678.435546875</v>
      </c>
      <c r="H178" s="35">
        <f>VLOOKUP($C178,PO!$B$2:$CJ$295,71,FALSE)</f>
        <v>0.20562028884887695</v>
      </c>
      <c r="I178" s="50">
        <f>_xlfn.XLOOKUP($C178,PO!$B$3:$B$295,PO!CH$3:CH$295)</f>
        <v>2.4691357612609863</v>
      </c>
      <c r="J178" s="22">
        <f>VLOOKUP($C178,PO!$B$2:$CJ$295,87,FALSE)</f>
        <v>341</v>
      </c>
      <c r="K178" s="72">
        <f>1-VLOOKUP(C178,PO!$B$3:$II$295,242,FALSE)/SUM($D$5:$J$5)</f>
        <v>9.8985274365091303E-2</v>
      </c>
      <c r="L178" s="22">
        <f>VLOOKUP($C178,PO!$B$2:$CJ$295,48,FALSE)</f>
        <v>11114.114114114114</v>
      </c>
      <c r="M178" s="40"/>
      <c r="N178" s="22"/>
      <c r="O178" s="22"/>
      <c r="P178" s="22">
        <f>VLOOKUP($C178,PO!$B$2:$CJ$295,65,FALSE)</f>
        <v>116.66666412353516</v>
      </c>
      <c r="Q178" s="22">
        <f>VLOOKUP($C178,PO!$B$2:$CJ$295,26,FALSE)</f>
        <v>611</v>
      </c>
      <c r="R178" s="23"/>
    </row>
    <row r="179" spans="1:18" hidden="1" x14ac:dyDescent="0.2">
      <c r="A179" s="17">
        <v>169</v>
      </c>
      <c r="B179" s="27" t="str">
        <f t="shared" si="4"/>
        <v>**</v>
      </c>
      <c r="C179" t="str">
        <f>VLOOKUP(A179,PO!$IJ$3:$IL$295,3,FALSE)</f>
        <v>Luumäki</v>
      </c>
      <c r="D179" s="32">
        <f>VLOOKUP($C179,PO!$B$2:$CJ$295,9,FALSE)</f>
        <v>50.900001525878906</v>
      </c>
      <c r="E179" s="32">
        <f>VLOOKUP($C179,PO!$B$2:$CJ$295,16,FALSE)</f>
        <v>62.400000000000006</v>
      </c>
      <c r="F179" s="35">
        <f>VLOOKUP($C179,PO!$B$2:$CJ$295,66,FALSE)</f>
        <v>-2.939035487174988</v>
      </c>
      <c r="G179" s="31">
        <f>VLOOKUP($C179,PO!$B$2:$CJ$295,67,FALSE)</f>
        <v>21862.904296875</v>
      </c>
      <c r="H179" s="35">
        <f>VLOOKUP($C179,PO!$B$2:$CJ$295,71,FALSE)</f>
        <v>0.32355478405952454</v>
      </c>
      <c r="I179" s="50">
        <f>_xlfn.XLOOKUP($C179,PO!$B$3:$B$295,PO!CH$3:CH$295)</f>
        <v>1.5060241222381592</v>
      </c>
      <c r="J179" s="22">
        <f>VLOOKUP($C179,PO!$B$2:$CJ$295,87,FALSE)</f>
        <v>397</v>
      </c>
      <c r="K179" s="72">
        <f>1-VLOOKUP(C179,PO!$B$3:$II$295,242,FALSE)/SUM($D$5:$J$5)</f>
        <v>9.5227940845398762E-2</v>
      </c>
      <c r="L179" s="22">
        <f>VLOOKUP($C179,PO!$B$2:$CJ$295,48,FALSE)</f>
        <v>12464.285714285714</v>
      </c>
      <c r="M179" s="40"/>
      <c r="N179" s="22"/>
      <c r="O179" s="22"/>
      <c r="P179" s="22">
        <f>VLOOKUP($C179,PO!$B$2:$CJ$295,65,FALSE)</f>
        <v>198.5</v>
      </c>
      <c r="Q179" s="22">
        <f>VLOOKUP($C179,PO!$B$2:$CJ$295,26,FALSE)</f>
        <v>555</v>
      </c>
      <c r="R179" s="23"/>
    </row>
    <row r="180" spans="1:18" hidden="1" x14ac:dyDescent="0.2">
      <c r="A180" s="17">
        <v>170</v>
      </c>
      <c r="B180" s="27" t="str">
        <f t="shared" si="4"/>
        <v>**</v>
      </c>
      <c r="C180" t="str">
        <f>VLOOKUP(A180,PO!$IJ$3:$IL$295,3,FALSE)</f>
        <v>Sauvo</v>
      </c>
      <c r="D180" s="32">
        <f>VLOOKUP($C180,PO!$B$2:$CJ$295,9,FALSE)</f>
        <v>46.700000762939453</v>
      </c>
      <c r="E180" s="32">
        <f>VLOOKUP($C180,PO!$B$2:$CJ$295,16,FALSE)</f>
        <v>42.6</v>
      </c>
      <c r="F180" s="35">
        <f>VLOOKUP($C180,PO!$B$2:$CJ$295,66,FALSE)</f>
        <v>-0.36273021101951597</v>
      </c>
      <c r="G180" s="31">
        <f>VLOOKUP($C180,PO!$B$2:$CJ$295,67,FALSE)</f>
        <v>23783.99609375</v>
      </c>
      <c r="H180" s="35">
        <f>VLOOKUP($C180,PO!$B$2:$CJ$295,71,FALSE)</f>
        <v>2.5127334594726563</v>
      </c>
      <c r="I180" s="50">
        <f>_xlfn.XLOOKUP($C180,PO!$B$3:$B$295,PO!CH$3:CH$295)</f>
        <v>2.0905923843383789</v>
      </c>
      <c r="J180" s="22">
        <f>VLOOKUP($C180,PO!$B$2:$CJ$295,87,FALSE)</f>
        <v>312</v>
      </c>
      <c r="K180" s="72">
        <f>1-VLOOKUP(C180,PO!$B$3:$II$295,242,FALSE)/SUM($D$5:$J$5)</f>
        <v>8.9989043977839134E-2</v>
      </c>
      <c r="L180" s="22">
        <f>VLOOKUP($C180,PO!$B$2:$CJ$295,48,FALSE)</f>
        <v>9921.6965742251232</v>
      </c>
      <c r="M180" s="40"/>
      <c r="N180" s="22"/>
      <c r="O180" s="22"/>
      <c r="P180" s="22">
        <f>VLOOKUP($C180,PO!$B$2:$CJ$295,65,FALSE)</f>
        <v>341</v>
      </c>
      <c r="Q180" s="22">
        <f>VLOOKUP($C180,PO!$B$2:$CJ$295,26,FALSE)</f>
        <v>547</v>
      </c>
      <c r="R180" s="23"/>
    </row>
    <row r="181" spans="1:18" hidden="1" x14ac:dyDescent="0.2">
      <c r="A181" s="17">
        <v>171</v>
      </c>
      <c r="B181" s="27" t="str">
        <f t="shared" si="4"/>
        <v>**</v>
      </c>
      <c r="C181" t="str">
        <f>VLOOKUP(A181,PO!$IJ$3:$IL$295,3,FALSE)</f>
        <v>Kinnula</v>
      </c>
      <c r="D181" s="32">
        <f>VLOOKUP($C181,PO!$B$2:$CJ$295,9,FALSE)</f>
        <v>47.599998474121094</v>
      </c>
      <c r="E181" s="32">
        <f>VLOOKUP($C181,PO!$B$2:$CJ$295,16,FALSE)</f>
        <v>51.900000000000006</v>
      </c>
      <c r="F181" s="35">
        <f>VLOOKUP($C181,PO!$B$2:$CJ$295,66,FALSE)</f>
        <v>-2.3166428923606874</v>
      </c>
      <c r="G181" s="31">
        <f>VLOOKUP($C181,PO!$B$2:$CJ$295,67,FALSE)</f>
        <v>17965.00390625</v>
      </c>
      <c r="H181" s="35">
        <f>VLOOKUP($C181,PO!$B$2:$CJ$295,71,FALSE)</f>
        <v>6.1728395521640778E-2</v>
      </c>
      <c r="I181" s="50">
        <f>_xlfn.XLOOKUP($C181,PO!$B$3:$B$295,PO!CH$3:CH$295)</f>
        <v>1.8867924213409424</v>
      </c>
      <c r="J181" s="22">
        <f>VLOOKUP($C181,PO!$B$2:$CJ$295,87,FALSE)</f>
        <v>173</v>
      </c>
      <c r="K181" s="72">
        <f>1-VLOOKUP(C181,PO!$B$3:$II$295,242,FALSE)/SUM($D$5:$J$5)</f>
        <v>8.9831377419781866E-2</v>
      </c>
      <c r="L181" s="22">
        <f>VLOOKUP($C181,PO!$B$2:$CJ$295,48,FALSE)</f>
        <v>8758.6206896551721</v>
      </c>
      <c r="M181" s="40"/>
      <c r="N181" s="22"/>
      <c r="O181" s="22"/>
      <c r="P181" s="22">
        <f>VLOOKUP($C181,PO!$B$2:$CJ$295,65,FALSE)</f>
        <v>97.5</v>
      </c>
      <c r="Q181" s="22">
        <f>VLOOKUP($C181,PO!$B$2:$CJ$295,26,FALSE)</f>
        <v>571</v>
      </c>
      <c r="R181" s="23"/>
    </row>
    <row r="182" spans="1:18" hidden="1" x14ac:dyDescent="0.2">
      <c r="A182" s="17">
        <v>172</v>
      </c>
      <c r="B182" s="27" t="str">
        <f t="shared" si="4"/>
        <v>**</v>
      </c>
      <c r="C182" t="str">
        <f>VLOOKUP(A182,PO!$IJ$3:$IL$295,3,FALSE)</f>
        <v>Kouvola</v>
      </c>
      <c r="D182" s="32">
        <f>VLOOKUP($C182,PO!$B$2:$CJ$295,9,FALSE)</f>
        <v>47.099998474121094</v>
      </c>
      <c r="E182" s="32">
        <f>VLOOKUP($C182,PO!$B$2:$CJ$295,16,FALSE)</f>
        <v>85.9</v>
      </c>
      <c r="F182" s="35">
        <f>VLOOKUP($C182,PO!$B$2:$CJ$295,66,FALSE)</f>
        <v>-2.1086377620697023</v>
      </c>
      <c r="G182" s="31">
        <f>VLOOKUP($C182,PO!$B$2:$CJ$295,67,FALSE)</f>
        <v>23988.486328125</v>
      </c>
      <c r="H182" s="35">
        <f>VLOOKUP($C182,PO!$B$2:$CJ$295,71,FALSE)</f>
        <v>0.34708267450332642</v>
      </c>
      <c r="I182" s="50">
        <f>_xlfn.XLOOKUP($C182,PO!$B$3:$B$295,PO!CH$3:CH$295)</f>
        <v>2.8489575386047363</v>
      </c>
      <c r="J182" s="22">
        <f>VLOOKUP($C182,PO!$B$2:$CJ$295,87,FALSE)</f>
        <v>7298</v>
      </c>
      <c r="K182" s="72">
        <f>1-VLOOKUP(C182,PO!$B$3:$II$295,242,FALSE)/SUM($D$5:$J$5)</f>
        <v>8.2442110499883148E-2</v>
      </c>
      <c r="L182" s="22">
        <f>VLOOKUP($C182,PO!$B$2:$CJ$295,48,FALSE)</f>
        <v>9761.5252686308486</v>
      </c>
      <c r="M182" s="40"/>
      <c r="N182" s="22"/>
      <c r="O182" s="22"/>
      <c r="P182" s="22">
        <f>VLOOKUP($C182,PO!$B$2:$CJ$295,65,FALSE)</f>
        <v>217.64706420898438</v>
      </c>
      <c r="Q182" s="22">
        <f>VLOOKUP($C182,PO!$B$2:$CJ$295,26,FALSE)</f>
        <v>433</v>
      </c>
      <c r="R182" s="23"/>
    </row>
    <row r="183" spans="1:18" hidden="1" x14ac:dyDescent="0.2">
      <c r="A183" s="17">
        <v>173</v>
      </c>
      <c r="B183" s="27" t="str">
        <f t="shared" si="4"/>
        <v>**</v>
      </c>
      <c r="C183" t="str">
        <f>VLOOKUP(A183,PO!$IJ$3:$IL$295,3,FALSE)</f>
        <v>Taivassalo</v>
      </c>
      <c r="D183" s="32">
        <f>VLOOKUP($C183,PO!$B$2:$CJ$295,9,FALSE)</f>
        <v>50.799999237060547</v>
      </c>
      <c r="E183" s="32">
        <f>VLOOKUP($C183,PO!$B$2:$CJ$295,16,FALSE)</f>
        <v>38.1</v>
      </c>
      <c r="F183" s="35">
        <f>VLOOKUP($C183,PO!$B$2:$CJ$295,66,FALSE)</f>
        <v>1.303418755531311</v>
      </c>
      <c r="G183" s="31">
        <f>VLOOKUP($C183,PO!$B$2:$CJ$295,67,FALSE)</f>
        <v>24018.1640625</v>
      </c>
      <c r="H183" s="35">
        <f>VLOOKUP($C183,PO!$B$2:$CJ$295,71,FALSE)</f>
        <v>0.79316657781600952</v>
      </c>
      <c r="I183" s="50">
        <f>_xlfn.XLOOKUP($C183,PO!$B$3:$B$295,PO!CH$3:CH$295)</f>
        <v>2.0979020595550537</v>
      </c>
      <c r="J183" s="22">
        <f>VLOOKUP($C183,PO!$B$2:$CJ$295,87,FALSE)</f>
        <v>152</v>
      </c>
      <c r="K183" s="72">
        <f>1-VLOOKUP(C183,PO!$B$3:$II$295,242,FALSE)/SUM($D$5:$J$5)</f>
        <v>7.9343520305377724E-2</v>
      </c>
      <c r="L183" s="22">
        <f>VLOOKUP($C183,PO!$B$2:$CJ$295,48,FALSE)</f>
        <v>12092.409240924093</v>
      </c>
      <c r="M183" s="40"/>
      <c r="N183" s="22"/>
      <c r="O183" s="22"/>
      <c r="P183" s="22">
        <f>VLOOKUP($C183,PO!$B$2:$CJ$295,65,FALSE)</f>
        <v>152</v>
      </c>
      <c r="Q183" s="22">
        <f>VLOOKUP($C183,PO!$B$2:$CJ$295,26,FALSE)</f>
        <v>776</v>
      </c>
      <c r="R183" s="23"/>
    </row>
    <row r="184" spans="1:18" hidden="1" x14ac:dyDescent="0.2">
      <c r="A184" s="17">
        <v>174</v>
      </c>
      <c r="B184" s="27" t="str">
        <f t="shared" si="4"/>
        <v>**</v>
      </c>
      <c r="C184" t="str">
        <f>VLOOKUP(A184,PO!$IJ$3:$IL$295,3,FALSE)</f>
        <v>Evijärvi</v>
      </c>
      <c r="D184" s="32">
        <f>VLOOKUP($C184,PO!$B$2:$CJ$295,9,FALSE)</f>
        <v>46.599998474121094</v>
      </c>
      <c r="E184" s="32">
        <f>VLOOKUP($C184,PO!$B$2:$CJ$295,16,FALSE)</f>
        <v>36.1</v>
      </c>
      <c r="F184" s="35">
        <f>VLOOKUP($C184,PO!$B$2:$CJ$295,66,FALSE)</f>
        <v>0.77473938465118408</v>
      </c>
      <c r="G184" s="31">
        <f>VLOOKUP($C184,PO!$B$2:$CJ$295,67,FALSE)</f>
        <v>20602.3046875</v>
      </c>
      <c r="H184" s="35">
        <f>VLOOKUP($C184,PO!$B$2:$CJ$295,71,FALSE)</f>
        <v>2.0206184387207031</v>
      </c>
      <c r="I184" s="50">
        <f>_xlfn.XLOOKUP($C184,PO!$B$3:$B$295,PO!CH$3:CH$295)</f>
        <v>2.0408163070678711</v>
      </c>
      <c r="J184" s="22">
        <f>VLOOKUP($C184,PO!$B$2:$CJ$295,87,FALSE)</f>
        <v>262</v>
      </c>
      <c r="K184" s="72">
        <f>1-VLOOKUP(C184,PO!$B$3:$II$295,242,FALSE)/SUM($D$5:$J$5)</f>
        <v>7.9335683205399632E-2</v>
      </c>
      <c r="L184" s="22">
        <f>VLOOKUP($C184,PO!$B$2:$CJ$295,48,FALSE)</f>
        <v>11001.862197392924</v>
      </c>
      <c r="M184" s="40"/>
      <c r="N184" s="22"/>
      <c r="O184" s="22"/>
      <c r="P184" s="22">
        <f>VLOOKUP($C184,PO!$B$2:$CJ$295,65,FALSE)</f>
        <v>98.666664123535156</v>
      </c>
      <c r="Q184" s="22">
        <f>VLOOKUP($C184,PO!$B$2:$CJ$295,26,FALSE)</f>
        <v>528</v>
      </c>
      <c r="R184" s="23"/>
    </row>
    <row r="185" spans="1:18" hidden="1" x14ac:dyDescent="0.2">
      <c r="A185" s="17">
        <v>175</v>
      </c>
      <c r="B185" s="27" t="str">
        <f t="shared" si="4"/>
        <v>**</v>
      </c>
      <c r="C185" t="str">
        <f>VLOOKUP(A185,PO!$IJ$3:$IL$295,3,FALSE)</f>
        <v>Kemijärvi</v>
      </c>
      <c r="D185" s="32">
        <f>VLOOKUP($C185,PO!$B$2:$CJ$295,9,FALSE)</f>
        <v>54</v>
      </c>
      <c r="E185" s="32">
        <f>VLOOKUP($C185,PO!$B$2:$CJ$295,16,FALSE)</f>
        <v>69.900000000000006</v>
      </c>
      <c r="F185" s="35">
        <f>VLOOKUP($C185,PO!$B$2:$CJ$295,66,FALSE)</f>
        <v>-2.2045383572578432</v>
      </c>
      <c r="G185" s="31">
        <f>VLOOKUP($C185,PO!$B$2:$CJ$295,67,FALSE)</f>
        <v>22513.318359375</v>
      </c>
      <c r="H185" s="35">
        <f>VLOOKUP($C185,PO!$B$2:$CJ$295,71,FALSE)</f>
        <v>4.1242782026529312E-2</v>
      </c>
      <c r="I185" s="50">
        <f>_xlfn.XLOOKUP($C185,PO!$B$3:$B$295,PO!CH$3:CH$295)</f>
        <v>0.45454546809196472</v>
      </c>
      <c r="J185" s="22">
        <f>VLOOKUP($C185,PO!$B$2:$CJ$295,87,FALSE)</f>
        <v>465</v>
      </c>
      <c r="K185" s="72">
        <f>1-VLOOKUP(C185,PO!$B$3:$II$295,242,FALSE)/SUM($D$5:$J$5)</f>
        <v>7.7623095229527261E-2</v>
      </c>
      <c r="L185" s="22">
        <f>VLOOKUP($C185,PO!$B$2:$CJ$295,48,FALSE)</f>
        <v>12054.545454545454</v>
      </c>
      <c r="M185" s="40"/>
      <c r="N185" s="22"/>
      <c r="O185" s="22"/>
      <c r="P185" s="22">
        <f>VLOOKUP($C185,PO!$B$2:$CJ$295,65,FALSE)</f>
        <v>155</v>
      </c>
      <c r="Q185" s="22">
        <f>VLOOKUP($C185,PO!$B$2:$CJ$295,26,FALSE)</f>
        <v>595</v>
      </c>
      <c r="R185" s="23"/>
    </row>
    <row r="186" spans="1:18" hidden="1" x14ac:dyDescent="0.2">
      <c r="A186" s="17">
        <v>176</v>
      </c>
      <c r="B186" s="27" t="str">
        <f t="shared" si="4"/>
        <v>**</v>
      </c>
      <c r="C186" t="str">
        <f>VLOOKUP(A186,PO!$IJ$3:$IL$295,3,FALSE)</f>
        <v>Siikalatva</v>
      </c>
      <c r="D186" s="32">
        <f>VLOOKUP($C186,PO!$B$2:$CJ$295,9,FALSE)</f>
        <v>48.299999237060547</v>
      </c>
      <c r="E186" s="32">
        <f>VLOOKUP($C186,PO!$B$2:$CJ$295,16,FALSE)</f>
        <v>47.2</v>
      </c>
      <c r="F186" s="35">
        <f>VLOOKUP($C186,PO!$B$2:$CJ$295,66,FALSE)</f>
        <v>-3.0148845434188845</v>
      </c>
      <c r="G186" s="31">
        <f>VLOOKUP($C186,PO!$B$2:$CJ$295,67,FALSE)</f>
        <v>19653.484375</v>
      </c>
      <c r="H186" s="35">
        <f>VLOOKUP($C186,PO!$B$2:$CJ$295,71,FALSE)</f>
        <v>7.6467216014862061E-2</v>
      </c>
      <c r="I186" s="50">
        <f>_xlfn.XLOOKUP($C186,PO!$B$3:$B$295,PO!CH$3:CH$295)</f>
        <v>2.8985507488250732</v>
      </c>
      <c r="J186" s="22">
        <f>VLOOKUP($C186,PO!$B$2:$CJ$295,87,FALSE)</f>
        <v>538</v>
      </c>
      <c r="K186" s="72">
        <f>1-VLOOKUP(C186,PO!$B$3:$II$295,242,FALSE)/SUM($D$5:$J$5)</f>
        <v>7.5185640165488121E-2</v>
      </c>
      <c r="L186" s="22">
        <f>VLOOKUP($C186,PO!$B$2:$CJ$295,48,FALSE)</f>
        <v>11570.075757575758</v>
      </c>
      <c r="M186" s="40"/>
      <c r="N186" s="22"/>
      <c r="O186" s="22"/>
      <c r="P186" s="22">
        <f>VLOOKUP($C186,PO!$B$2:$CJ$295,65,FALSE)</f>
        <v>90.333335876464844</v>
      </c>
      <c r="Q186" s="22">
        <f>VLOOKUP($C186,PO!$B$2:$CJ$295,26,FALSE)</f>
        <v>611</v>
      </c>
      <c r="R186" s="23"/>
    </row>
    <row r="187" spans="1:18" hidden="1" x14ac:dyDescent="0.2">
      <c r="A187" s="17">
        <v>177</v>
      </c>
      <c r="B187" s="27" t="str">
        <f t="shared" si="4"/>
        <v>**</v>
      </c>
      <c r="C187" t="str">
        <f>VLOOKUP(A187,PO!$IJ$3:$IL$295,3,FALSE)</f>
        <v>Perho</v>
      </c>
      <c r="D187" s="32">
        <f>VLOOKUP($C187,PO!$B$2:$CJ$295,9,FALSE)</f>
        <v>40.200000762939453</v>
      </c>
      <c r="E187" s="32">
        <f>VLOOKUP($C187,PO!$B$2:$CJ$295,16,FALSE)</f>
        <v>38.1</v>
      </c>
      <c r="F187" s="35">
        <f>VLOOKUP($C187,PO!$B$2:$CJ$295,66,FALSE)</f>
        <v>1.7567196011543273</v>
      </c>
      <c r="G187" s="31">
        <f>VLOOKUP($C187,PO!$B$2:$CJ$295,67,FALSE)</f>
        <v>17228.421875</v>
      </c>
      <c r="H187" s="35">
        <f>VLOOKUP($C187,PO!$B$2:$CJ$295,71,FALSE)</f>
        <v>0.43494018912315369</v>
      </c>
      <c r="I187" s="50">
        <f>_xlfn.XLOOKUP($C187,PO!$B$3:$B$295,PO!CH$3:CH$295)</f>
        <v>2.4943311214447021</v>
      </c>
      <c r="J187" s="22">
        <f>VLOOKUP($C187,PO!$B$2:$CJ$295,87,FALSE)</f>
        <v>462</v>
      </c>
      <c r="K187" s="72">
        <f>1-VLOOKUP(C187,PO!$B$3:$II$295,242,FALSE)/SUM($D$5:$J$5)</f>
        <v>7.1081000233545577E-2</v>
      </c>
      <c r="L187" s="22">
        <f>VLOOKUP($C187,PO!$B$2:$CJ$295,48,FALSE)</f>
        <v>8975.0812567713983</v>
      </c>
      <c r="M187" s="40"/>
      <c r="N187" s="22"/>
      <c r="O187" s="22"/>
      <c r="P187" s="22">
        <f>VLOOKUP($C187,PO!$B$2:$CJ$295,65,FALSE)</f>
        <v>126.75</v>
      </c>
      <c r="Q187" s="22">
        <f>VLOOKUP($C187,PO!$B$2:$CJ$295,26,FALSE)</f>
        <v>494</v>
      </c>
      <c r="R187" s="23"/>
    </row>
    <row r="188" spans="1:18" hidden="1" x14ac:dyDescent="0.2">
      <c r="A188" s="17">
        <v>178</v>
      </c>
      <c r="B188" s="27" t="str">
        <f t="shared" si="4"/>
        <v>**</v>
      </c>
      <c r="C188" t="str">
        <f>VLOOKUP(A188,PO!$IJ$3:$IL$295,3,FALSE)</f>
        <v>Tuusula</v>
      </c>
      <c r="D188" s="32">
        <f>VLOOKUP($C188,PO!$B$2:$CJ$295,9,FALSE)</f>
        <v>41.5</v>
      </c>
      <c r="E188" s="32">
        <f>VLOOKUP($C188,PO!$B$2:$CJ$295,16,FALSE)</f>
        <v>94.7</v>
      </c>
      <c r="F188" s="35">
        <f>VLOOKUP($C188,PO!$B$2:$CJ$295,66,FALSE)</f>
        <v>0.75129560828208919</v>
      </c>
      <c r="G188" s="31">
        <f>VLOOKUP($C188,PO!$B$2:$CJ$295,67,FALSE)</f>
        <v>29274.181640625</v>
      </c>
      <c r="H188" s="35">
        <f>VLOOKUP($C188,PO!$B$2:$CJ$295,71,FALSE)</f>
        <v>1.5052202939987183</v>
      </c>
      <c r="I188" s="50">
        <f>_xlfn.XLOOKUP($C188,PO!$B$3:$B$295,PO!CH$3:CH$295)</f>
        <v>1.3684210777282715</v>
      </c>
      <c r="J188" s="22">
        <f>VLOOKUP($C188,PO!$B$2:$CJ$295,87,FALSE)</f>
        <v>5196</v>
      </c>
      <c r="K188" s="72">
        <f>1-VLOOKUP(C188,PO!$B$3:$II$295,242,FALSE)/SUM($D$5:$J$5)</f>
        <v>6.8937030880491967E-2</v>
      </c>
      <c r="L188" s="22">
        <f>VLOOKUP($C188,PO!$B$2:$CJ$295,48,FALSE)</f>
        <v>10235.248177311169</v>
      </c>
      <c r="M188" s="40"/>
      <c r="N188" s="22"/>
      <c r="O188" s="22"/>
      <c r="P188" s="22">
        <f>VLOOKUP($C188,PO!$B$2:$CJ$295,65,FALSE)</f>
        <v>289.5</v>
      </c>
      <c r="Q188" s="22">
        <f>VLOOKUP($C188,PO!$B$2:$CJ$295,26,FALSE)</f>
        <v>517</v>
      </c>
      <c r="R188" s="23"/>
    </row>
    <row r="189" spans="1:18" hidden="1" x14ac:dyDescent="0.2">
      <c r="A189" s="17">
        <v>179</v>
      </c>
      <c r="B189" s="27" t="str">
        <f t="shared" si="4"/>
        <v>**</v>
      </c>
      <c r="C189" t="str">
        <f>VLOOKUP(A189,PO!$IJ$3:$IL$295,3,FALSE)</f>
        <v>Merikarvia</v>
      </c>
      <c r="D189" s="32">
        <f>VLOOKUP($C189,PO!$B$2:$CJ$295,9,FALSE)</f>
        <v>50.700000762939453</v>
      </c>
      <c r="E189" s="32">
        <f>VLOOKUP($C189,PO!$B$2:$CJ$295,16,FALSE)</f>
        <v>57.900000000000006</v>
      </c>
      <c r="F189" s="35">
        <f>VLOOKUP($C189,PO!$B$2:$CJ$295,66,FALSE)</f>
        <v>-2.2098405599594115</v>
      </c>
      <c r="G189" s="31">
        <f>VLOOKUP($C189,PO!$B$2:$CJ$295,67,FALSE)</f>
        <v>20487.166015625</v>
      </c>
      <c r="H189" s="35">
        <f>VLOOKUP($C189,PO!$B$2:$CJ$295,71,FALSE)</f>
        <v>0.42386695742607117</v>
      </c>
      <c r="I189" s="50">
        <f>_xlfn.XLOOKUP($C189,PO!$B$3:$B$295,PO!CH$3:CH$295)</f>
        <v>1.1764706373214722</v>
      </c>
      <c r="J189" s="22">
        <f>VLOOKUP($C189,PO!$B$2:$CJ$295,87,FALSE)</f>
        <v>273</v>
      </c>
      <c r="K189" s="72">
        <f>1-VLOOKUP(C189,PO!$B$3:$II$295,242,FALSE)/SUM($D$5:$J$5)</f>
        <v>6.7824053574569221E-2</v>
      </c>
      <c r="L189" s="22">
        <f>VLOOKUP($C189,PO!$B$2:$CJ$295,48,FALSE)</f>
        <v>9999.9962894248602</v>
      </c>
      <c r="M189" s="40"/>
      <c r="N189" s="22"/>
      <c r="O189" s="22"/>
      <c r="P189" s="22">
        <f>VLOOKUP($C189,PO!$B$2:$CJ$295,65,FALSE)</f>
        <v>136.5</v>
      </c>
      <c r="Q189" s="22">
        <f>VLOOKUP($C189,PO!$B$2:$CJ$295,26,FALSE)</f>
        <v>636</v>
      </c>
      <c r="R189" s="23"/>
    </row>
    <row r="190" spans="1:18" hidden="1" x14ac:dyDescent="0.2">
      <c r="A190" s="17">
        <v>180</v>
      </c>
      <c r="B190" s="27" t="str">
        <f t="shared" si="4"/>
        <v>**</v>
      </c>
      <c r="C190" t="str">
        <f>VLOOKUP(A190,PO!$IJ$3:$IL$295,3,FALSE)</f>
        <v>Nurmijärvi</v>
      </c>
      <c r="D190" s="32">
        <f>VLOOKUP($C190,PO!$B$2:$CJ$295,9,FALSE)</f>
        <v>40.099998474121094</v>
      </c>
      <c r="E190" s="32">
        <f>VLOOKUP($C190,PO!$B$2:$CJ$295,16,FALSE)</f>
        <v>88.600000000000009</v>
      </c>
      <c r="F190" s="35">
        <f>VLOOKUP($C190,PO!$B$2:$CJ$295,66,FALSE)</f>
        <v>-0.34202844388782977</v>
      </c>
      <c r="G190" s="31">
        <f>VLOOKUP($C190,PO!$B$2:$CJ$295,67,FALSE)</f>
        <v>27530.9609375</v>
      </c>
      <c r="H190" s="35">
        <f>VLOOKUP($C190,PO!$B$2:$CJ$295,71,FALSE)</f>
        <v>1.2118251323699951</v>
      </c>
      <c r="I190" s="50">
        <f>_xlfn.XLOOKUP($C190,PO!$B$3:$B$295,PO!CH$3:CH$295)</f>
        <v>0.8854559063911438</v>
      </c>
      <c r="J190" s="22">
        <f>VLOOKUP($C190,PO!$B$2:$CJ$295,87,FALSE)</f>
        <v>5873</v>
      </c>
      <c r="K190" s="72">
        <f>1-VLOOKUP(C190,PO!$B$3:$II$295,242,FALSE)/SUM($D$5:$J$5)</f>
        <v>6.3697460042883347E-2</v>
      </c>
      <c r="L190" s="22">
        <f>VLOOKUP($C190,PO!$B$2:$CJ$295,48,FALSE)</f>
        <v>8835.5080700549443</v>
      </c>
      <c r="M190" s="40"/>
      <c r="N190" s="22"/>
      <c r="O190" s="22"/>
      <c r="P190" s="22">
        <f>VLOOKUP($C190,PO!$B$2:$CJ$295,65,FALSE)</f>
        <v>281.09524536132813</v>
      </c>
      <c r="Q190" s="22">
        <f>VLOOKUP($C190,PO!$B$2:$CJ$295,26,FALSE)</f>
        <v>550</v>
      </c>
      <c r="R190" s="23"/>
    </row>
    <row r="191" spans="1:18" hidden="1" x14ac:dyDescent="0.2">
      <c r="A191" s="17">
        <v>181</v>
      </c>
      <c r="B191" s="27" t="str">
        <f t="shared" si="4"/>
        <v>**</v>
      </c>
      <c r="C191" t="str">
        <f>VLOOKUP(A191,PO!$IJ$3:$IL$295,3,FALSE)</f>
        <v>Paltamo</v>
      </c>
      <c r="D191" s="32">
        <f>VLOOKUP($C191,PO!$B$2:$CJ$295,9,FALSE)</f>
        <v>50.599998474121094</v>
      </c>
      <c r="E191" s="32">
        <f>VLOOKUP($C191,PO!$B$2:$CJ$295,16,FALSE)</f>
        <v>59.5</v>
      </c>
      <c r="F191" s="35">
        <f>VLOOKUP($C191,PO!$B$2:$CJ$295,66,FALSE)</f>
        <v>-2.6997152090072634</v>
      </c>
      <c r="G191" s="31">
        <f>VLOOKUP($C191,PO!$B$2:$CJ$295,67,FALSE)</f>
        <v>20584.9140625</v>
      </c>
      <c r="H191" s="35">
        <f>VLOOKUP($C191,PO!$B$2:$CJ$295,71,FALSE)</f>
        <v>6.1106018722057343E-2</v>
      </c>
      <c r="I191" s="50">
        <f>_xlfn.XLOOKUP($C191,PO!$B$3:$B$295,PO!CH$3:CH$295)</f>
        <v>1.532567024230957</v>
      </c>
      <c r="J191" s="22">
        <f>VLOOKUP($C191,PO!$B$2:$CJ$295,87,FALSE)</f>
        <v>294</v>
      </c>
      <c r="K191" s="72">
        <f>1-VLOOKUP(C191,PO!$B$3:$II$295,242,FALSE)/SUM($D$5:$J$5)</f>
        <v>6.1082662399923104E-2</v>
      </c>
      <c r="L191" s="22">
        <f>VLOOKUP($C191,PO!$B$2:$CJ$295,48,FALSE)</f>
        <v>9627.7602523659298</v>
      </c>
      <c r="M191" s="40"/>
      <c r="N191" s="22"/>
      <c r="O191" s="22"/>
      <c r="P191" s="22">
        <f>VLOOKUP($C191,PO!$B$2:$CJ$295,65,FALSE)</f>
        <v>147</v>
      </c>
      <c r="Q191" s="22">
        <f>VLOOKUP($C191,PO!$B$2:$CJ$295,26,FALSE)</f>
        <v>786</v>
      </c>
      <c r="R191" s="23"/>
    </row>
    <row r="192" spans="1:18" hidden="1" x14ac:dyDescent="0.2">
      <c r="A192" s="17">
        <v>182</v>
      </c>
      <c r="B192" s="27" t="str">
        <f t="shared" si="4"/>
        <v>**</v>
      </c>
      <c r="C192" t="str">
        <f>VLOOKUP(A192,PO!$IJ$3:$IL$295,3,FALSE)</f>
        <v>Ypäjä</v>
      </c>
      <c r="D192" s="32">
        <f>VLOOKUP($C192,PO!$B$2:$CJ$295,9,FALSE)</f>
        <v>47.900001525878906</v>
      </c>
      <c r="E192" s="32">
        <f>VLOOKUP($C192,PO!$B$2:$CJ$295,16,FALSE)</f>
        <v>40.900000000000006</v>
      </c>
      <c r="F192" s="35">
        <f>VLOOKUP($C192,PO!$B$2:$CJ$295,66,FALSE)</f>
        <v>-2.9435276389122009</v>
      </c>
      <c r="G192" s="31">
        <f>VLOOKUP($C192,PO!$B$2:$CJ$295,67,FALSE)</f>
        <v>21781.412109375</v>
      </c>
      <c r="H192" s="35">
        <f>VLOOKUP($C192,PO!$B$2:$CJ$295,71,FALSE)</f>
        <v>0.68288516998291016</v>
      </c>
      <c r="I192" s="50">
        <f>_xlfn.XLOOKUP($C192,PO!$B$3:$B$295,PO!CH$3:CH$295)</f>
        <v>0</v>
      </c>
      <c r="J192" s="22">
        <f>VLOOKUP($C192,PO!$B$2:$CJ$295,87,FALSE)</f>
        <v>209</v>
      </c>
      <c r="K192" s="72">
        <f>1-VLOOKUP(C192,PO!$B$3:$II$295,242,FALSE)/SUM($D$5:$J$5)</f>
        <v>5.5610839887814789E-2</v>
      </c>
      <c r="L192" s="22">
        <f>VLOOKUP($C192,PO!$B$2:$CJ$295,48,FALSE)</f>
        <v>11202.933985330073</v>
      </c>
      <c r="M192" s="40"/>
      <c r="N192" s="22"/>
      <c r="O192" s="22"/>
      <c r="P192" s="22">
        <f>VLOOKUP($C192,PO!$B$2:$CJ$295,65,FALSE)</f>
        <v>209</v>
      </c>
      <c r="Q192" s="22">
        <f>VLOOKUP($C192,PO!$B$2:$CJ$295,26,FALSE)</f>
        <v>721</v>
      </c>
      <c r="R192" s="23"/>
    </row>
    <row r="193" spans="1:18" hidden="1" x14ac:dyDescent="0.2">
      <c r="A193" s="17">
        <v>183</v>
      </c>
      <c r="B193" s="27" t="str">
        <f t="shared" si="4"/>
        <v>**</v>
      </c>
      <c r="C193" t="str">
        <f>VLOOKUP(A193,PO!$IJ$3:$IL$295,3,FALSE)</f>
        <v>Kolari</v>
      </c>
      <c r="D193" s="32">
        <f>VLOOKUP($C193,PO!$B$2:$CJ$295,9,FALSE)</f>
        <v>46.5</v>
      </c>
      <c r="E193" s="32">
        <f>VLOOKUP($C193,PO!$B$2:$CJ$295,16,FALSE)</f>
        <v>49.300000000000004</v>
      </c>
      <c r="F193" s="35">
        <f>VLOOKUP($C193,PO!$B$2:$CJ$295,66,FALSE)</f>
        <v>4.6566828012466432</v>
      </c>
      <c r="G193" s="31">
        <f>VLOOKUP($C193,PO!$B$2:$CJ$295,67,FALSE)</f>
        <v>21707.703125</v>
      </c>
      <c r="H193" s="35">
        <f>VLOOKUP($C193,PO!$B$2:$CJ$295,71,FALSE)</f>
        <v>0.80603224039077759</v>
      </c>
      <c r="I193" s="50">
        <f>_xlfn.XLOOKUP($C193,PO!$B$3:$B$295,PO!CH$3:CH$295)</f>
        <v>2.9069766998291016</v>
      </c>
      <c r="J193" s="22">
        <f>VLOOKUP($C193,PO!$B$2:$CJ$295,87,FALSE)</f>
        <v>364</v>
      </c>
      <c r="K193" s="72">
        <f>1-VLOOKUP(C193,PO!$B$3:$II$295,242,FALSE)/SUM($D$5:$J$5)</f>
        <v>5.4910288658546524E-2</v>
      </c>
      <c r="L193" s="22">
        <f>VLOOKUP($C193,PO!$B$2:$CJ$295,48,FALSE)</f>
        <v>11761.394101876676</v>
      </c>
      <c r="M193" s="40"/>
      <c r="N193" s="22"/>
      <c r="O193" s="22"/>
      <c r="P193" s="22">
        <f>VLOOKUP($C193,PO!$B$2:$CJ$295,65,FALSE)</f>
        <v>102.5</v>
      </c>
      <c r="Q193" s="22">
        <f>VLOOKUP($C193,PO!$B$2:$CJ$295,26,FALSE)</f>
        <v>1181</v>
      </c>
      <c r="R193" s="23"/>
    </row>
    <row r="194" spans="1:18" hidden="1" x14ac:dyDescent="0.2">
      <c r="A194" s="17">
        <v>184</v>
      </c>
      <c r="B194" s="27" t="str">
        <f t="shared" si="4"/>
        <v>**</v>
      </c>
      <c r="C194" t="str">
        <f>VLOOKUP(A194,PO!$IJ$3:$IL$295,3,FALSE)</f>
        <v>Virrat</v>
      </c>
      <c r="D194" s="32">
        <f>VLOOKUP($C194,PO!$B$2:$CJ$295,9,FALSE)</f>
        <v>51.700000762939453</v>
      </c>
      <c r="E194" s="32">
        <f>VLOOKUP($C194,PO!$B$2:$CJ$295,16,FALSE)</f>
        <v>51.6</v>
      </c>
      <c r="F194" s="35">
        <f>VLOOKUP($C194,PO!$B$2:$CJ$295,66,FALSE)</f>
        <v>-2.4192490994930269</v>
      </c>
      <c r="G194" s="31">
        <f>VLOOKUP($C194,PO!$B$2:$CJ$295,67,FALSE)</f>
        <v>21030.64453125</v>
      </c>
      <c r="H194" s="35">
        <f>VLOOKUP($C194,PO!$B$2:$CJ$295,71,FALSE)</f>
        <v>0.10696821659803391</v>
      </c>
      <c r="I194" s="50">
        <f>_xlfn.XLOOKUP($C194,PO!$B$3:$B$295,PO!CH$3:CH$295)</f>
        <v>2.6615970134735107</v>
      </c>
      <c r="J194" s="22">
        <f>VLOOKUP($C194,PO!$B$2:$CJ$295,87,FALSE)</f>
        <v>559</v>
      </c>
      <c r="K194" s="72">
        <f>1-VLOOKUP(C194,PO!$B$3:$II$295,242,FALSE)/SUM($D$5:$J$5)</f>
        <v>4.5074684018065247E-2</v>
      </c>
      <c r="L194" s="22">
        <f>VLOOKUP($C194,PO!$B$2:$CJ$295,48,FALSE)</f>
        <v>11672.334825425247</v>
      </c>
      <c r="M194" s="40"/>
      <c r="N194" s="22"/>
      <c r="O194" s="22"/>
      <c r="P194" s="22">
        <f>VLOOKUP($C194,PO!$B$2:$CJ$295,65,FALSE)</f>
        <v>118.19999694824219</v>
      </c>
      <c r="Q194" s="22">
        <f>VLOOKUP($C194,PO!$B$2:$CJ$295,26,FALSE)</f>
        <v>773</v>
      </c>
      <c r="R194" s="23"/>
    </row>
    <row r="195" spans="1:18" hidden="1" x14ac:dyDescent="0.2">
      <c r="A195" s="17">
        <v>185</v>
      </c>
      <c r="B195" s="27" t="str">
        <f t="shared" si="4"/>
        <v>**</v>
      </c>
      <c r="C195" t="str">
        <f>VLOOKUP(A195,PO!$IJ$3:$IL$295,3,FALSE)</f>
        <v>Karstula</v>
      </c>
      <c r="D195" s="32">
        <f>VLOOKUP($C195,PO!$B$2:$CJ$295,9,FALSE)</f>
        <v>50.299999237060547</v>
      </c>
      <c r="E195" s="32">
        <f>VLOOKUP($C195,PO!$B$2:$CJ$295,16,FALSE)</f>
        <v>50.6</v>
      </c>
      <c r="F195" s="35">
        <f>VLOOKUP($C195,PO!$B$2:$CJ$295,66,FALSE)</f>
        <v>-2.2579567432403564</v>
      </c>
      <c r="G195" s="31">
        <f>VLOOKUP($C195,PO!$B$2:$CJ$295,67,FALSE)</f>
        <v>19543.5</v>
      </c>
      <c r="H195" s="35">
        <f>VLOOKUP($C195,PO!$B$2:$CJ$295,71,FALSE)</f>
        <v>7.5968600809574127E-2</v>
      </c>
      <c r="I195" s="50">
        <f>_xlfn.XLOOKUP($C195,PO!$B$3:$B$295,PO!CH$3:CH$295)</f>
        <v>1.3774104118347168</v>
      </c>
      <c r="J195" s="22">
        <f>VLOOKUP($C195,PO!$B$2:$CJ$295,87,FALSE)</f>
        <v>391</v>
      </c>
      <c r="K195" s="72">
        <f>1-VLOOKUP(C195,PO!$B$3:$II$295,242,FALSE)/SUM($D$5:$J$5)</f>
        <v>4.4184567255442619E-2</v>
      </c>
      <c r="L195" s="22">
        <f>VLOOKUP($C195,PO!$B$2:$CJ$295,48,FALSE)</f>
        <v>10549.93514915694</v>
      </c>
      <c r="M195" s="40"/>
      <c r="N195" s="22"/>
      <c r="O195" s="22"/>
      <c r="P195" s="22">
        <f>VLOOKUP($C195,PO!$B$2:$CJ$295,65,FALSE)</f>
        <v>419</v>
      </c>
      <c r="Q195" s="22">
        <f>VLOOKUP($C195,PO!$B$2:$CJ$295,26,FALSE)</f>
        <v>491</v>
      </c>
      <c r="R195" s="23"/>
    </row>
    <row r="196" spans="1:18" hidden="1" x14ac:dyDescent="0.2">
      <c r="A196" s="17">
        <v>186</v>
      </c>
      <c r="B196" s="27" t="str">
        <f t="shared" si="4"/>
        <v>**</v>
      </c>
      <c r="C196" t="str">
        <f>VLOOKUP(A196,PO!$IJ$3:$IL$295,3,FALSE)</f>
        <v>Rautalampi</v>
      </c>
      <c r="D196" s="32">
        <f>VLOOKUP($C196,PO!$B$2:$CJ$295,9,FALSE)</f>
        <v>50.700000762939453</v>
      </c>
      <c r="E196" s="32">
        <f>VLOOKUP($C196,PO!$B$2:$CJ$295,16,FALSE)</f>
        <v>48.300000000000004</v>
      </c>
      <c r="F196" s="35">
        <f>VLOOKUP($C196,PO!$B$2:$CJ$295,66,FALSE)</f>
        <v>-2.1457016527652741</v>
      </c>
      <c r="G196" s="31">
        <f>VLOOKUP($C196,PO!$B$2:$CJ$295,67,FALSE)</f>
        <v>20183.525390625</v>
      </c>
      <c r="H196" s="35">
        <f>VLOOKUP($C196,PO!$B$2:$CJ$295,71,FALSE)</f>
        <v>9.6123039722442627E-2</v>
      </c>
      <c r="I196" s="50">
        <f>_xlfn.XLOOKUP($C196,PO!$B$3:$B$295,PO!CH$3:CH$295)</f>
        <v>2.8880865573883057</v>
      </c>
      <c r="J196" s="22">
        <f>VLOOKUP($C196,PO!$B$2:$CJ$295,87,FALSE)</f>
        <v>301</v>
      </c>
      <c r="K196" s="72">
        <f>1-VLOOKUP(C196,PO!$B$3:$II$295,242,FALSE)/SUM($D$5:$J$5)</f>
        <v>4.1177833828045074E-2</v>
      </c>
      <c r="L196" s="22">
        <f>VLOOKUP($C196,PO!$B$2:$CJ$295,48,FALSE)</f>
        <v>10473.154362416108</v>
      </c>
      <c r="M196" s="40"/>
      <c r="N196" s="22"/>
      <c r="O196" s="22"/>
      <c r="P196" s="22">
        <f>VLOOKUP($C196,PO!$B$2:$CJ$295,65,FALSE)</f>
        <v>148</v>
      </c>
      <c r="Q196" s="22">
        <f>VLOOKUP($C196,PO!$B$2:$CJ$295,26,FALSE)</f>
        <v>529</v>
      </c>
      <c r="R196" s="23"/>
    </row>
    <row r="197" spans="1:18" hidden="1" x14ac:dyDescent="0.2">
      <c r="A197" s="17">
        <v>187</v>
      </c>
      <c r="B197" s="27" t="str">
        <f t="shared" si="4"/>
        <v>**</v>
      </c>
      <c r="C197" t="str">
        <f>VLOOKUP(A197,PO!$IJ$3:$IL$295,3,FALSE)</f>
        <v>Kivijärvi</v>
      </c>
      <c r="D197" s="32">
        <f>VLOOKUP($C197,PO!$B$2:$CJ$295,9,FALSE)</f>
        <v>52.799999237060547</v>
      </c>
      <c r="E197" s="32">
        <f>VLOOKUP($C197,PO!$B$2:$CJ$295,16,FALSE)</f>
        <v>52.2</v>
      </c>
      <c r="F197" s="35">
        <f>VLOOKUP($C197,PO!$B$2:$CJ$295,66,FALSE)</f>
        <v>0.68573791980743404</v>
      </c>
      <c r="G197" s="31">
        <f>VLOOKUP($C197,PO!$B$2:$CJ$295,67,FALSE)</f>
        <v>18598.498046875</v>
      </c>
      <c r="H197" s="35">
        <f>VLOOKUP($C197,PO!$B$2:$CJ$295,71,FALSE)</f>
        <v>0</v>
      </c>
      <c r="I197" s="50">
        <f>_xlfn.XLOOKUP($C197,PO!$B$3:$B$295,PO!CH$3:CH$295)</f>
        <v>0</v>
      </c>
      <c r="J197" s="22">
        <f>VLOOKUP($C197,PO!$B$2:$CJ$295,87,FALSE)</f>
        <v>94</v>
      </c>
      <c r="K197" s="72">
        <f>1-VLOOKUP(C197,PO!$B$3:$II$295,242,FALSE)/SUM($D$5:$J$5)</f>
        <v>3.7353844330116348E-2</v>
      </c>
      <c r="L197" s="22">
        <f>VLOOKUP($C197,PO!$B$2:$CJ$295,48,FALSE)</f>
        <v>14172.043010752688</v>
      </c>
      <c r="M197" s="40"/>
      <c r="N197" s="22"/>
      <c r="O197" s="22"/>
      <c r="P197" s="22">
        <f>VLOOKUP($C197,PO!$B$2:$CJ$295,65,FALSE)</f>
        <v>101</v>
      </c>
      <c r="Q197" s="22">
        <f>VLOOKUP($C197,PO!$B$2:$CJ$295,26,FALSE)</f>
        <v>645</v>
      </c>
      <c r="R197" s="23"/>
    </row>
    <row r="198" spans="1:18" hidden="1" x14ac:dyDescent="0.2">
      <c r="A198" s="17">
        <v>188</v>
      </c>
      <c r="B198" s="27" t="str">
        <f t="shared" si="4"/>
        <v>**</v>
      </c>
      <c r="C198" t="str">
        <f>VLOOKUP(A198,PO!$IJ$3:$IL$295,3,FALSE)</f>
        <v>Uurainen</v>
      </c>
      <c r="D198" s="32">
        <f>VLOOKUP($C198,PO!$B$2:$CJ$295,9,FALSE)</f>
        <v>39.5</v>
      </c>
      <c r="E198" s="32">
        <f>VLOOKUP($C198,PO!$B$2:$CJ$295,16,FALSE)</f>
        <v>45.900000000000006</v>
      </c>
      <c r="F198" s="35">
        <f>VLOOKUP($C198,PO!$B$2:$CJ$295,66,FALSE)</f>
        <v>4.0120197057724001</v>
      </c>
      <c r="G198" s="31">
        <f>VLOOKUP($C198,PO!$B$2:$CJ$295,67,FALSE)</f>
        <v>20001.970703125</v>
      </c>
      <c r="H198" s="35">
        <f>VLOOKUP($C198,PO!$B$2:$CJ$295,71,FALSE)</f>
        <v>0.13583265244960785</v>
      </c>
      <c r="I198" s="50">
        <f>_xlfn.XLOOKUP($C198,PO!$B$3:$B$295,PO!CH$3:CH$295)</f>
        <v>1.3961606025695801</v>
      </c>
      <c r="J198" s="22">
        <f>VLOOKUP($C198,PO!$B$2:$CJ$295,87,FALSE)</f>
        <v>616</v>
      </c>
      <c r="K198" s="72">
        <f>1-VLOOKUP(C198,PO!$B$3:$II$295,242,FALSE)/SUM($D$5:$J$5)</f>
        <v>3.1108550138531976E-2</v>
      </c>
      <c r="L198" s="22">
        <f>VLOOKUP($C198,PO!$B$2:$CJ$295,48,FALSE)</f>
        <v>8922.8269699431348</v>
      </c>
      <c r="M198" s="40"/>
      <c r="N198" s="22"/>
      <c r="O198" s="22"/>
      <c r="P198" s="22">
        <f>VLOOKUP($C198,PO!$B$2:$CJ$295,65,FALSE)</f>
        <v>154</v>
      </c>
      <c r="Q198" s="22">
        <f>VLOOKUP($C198,PO!$B$2:$CJ$295,26,FALSE)</f>
        <v>500</v>
      </c>
      <c r="R198" s="23"/>
    </row>
    <row r="199" spans="1:18" hidden="1" x14ac:dyDescent="0.2">
      <c r="A199" s="17">
        <v>189</v>
      </c>
      <c r="B199" s="27" t="str">
        <f t="shared" si="4"/>
        <v>**</v>
      </c>
      <c r="C199" t="str">
        <f>VLOOKUP(A199,PO!$IJ$3:$IL$295,3,FALSE)</f>
        <v>Ristijärvi</v>
      </c>
      <c r="D199" s="32">
        <f>VLOOKUP($C199,PO!$B$2:$CJ$295,9,FALSE)</f>
        <v>54.200000762939453</v>
      </c>
      <c r="E199" s="32">
        <f>VLOOKUP($C199,PO!$B$2:$CJ$295,16,FALSE)</f>
        <v>42.1</v>
      </c>
      <c r="F199" s="35">
        <f>VLOOKUP($C199,PO!$B$2:$CJ$295,66,FALSE)</f>
        <v>-0.10609622001647949</v>
      </c>
      <c r="G199" s="31">
        <f>VLOOKUP($C199,PO!$B$2:$CJ$295,67,FALSE)</f>
        <v>21386.779296875</v>
      </c>
      <c r="H199" s="35">
        <f>VLOOKUP($C199,PO!$B$2:$CJ$295,71,FALSE)</f>
        <v>0</v>
      </c>
      <c r="I199" s="50">
        <f>_xlfn.XLOOKUP($C199,PO!$B$3:$B$295,PO!CH$3:CH$295)</f>
        <v>3.7037036418914795</v>
      </c>
      <c r="J199" s="22">
        <f>VLOOKUP($C199,PO!$B$2:$CJ$295,87,FALSE)</f>
        <v>88</v>
      </c>
      <c r="K199" s="72">
        <f>1-VLOOKUP(C199,PO!$B$3:$II$295,242,FALSE)/SUM($D$5:$J$5)</f>
        <v>2.8195654838920614E-2</v>
      </c>
      <c r="L199" s="22">
        <f>VLOOKUP($C199,PO!$B$2:$CJ$295,48,FALSE)</f>
        <v>13392.670157068063</v>
      </c>
      <c r="M199" s="40"/>
      <c r="N199" s="22"/>
      <c r="O199" s="22"/>
      <c r="P199" s="22">
        <f>VLOOKUP($C199,PO!$B$2:$CJ$295,65,FALSE)</f>
        <v>99</v>
      </c>
      <c r="Q199" s="22">
        <f>VLOOKUP($C199,PO!$B$2:$CJ$295,26,FALSE)</f>
        <v>876</v>
      </c>
      <c r="R199" s="23"/>
    </row>
    <row r="200" spans="1:18" hidden="1" x14ac:dyDescent="0.2">
      <c r="A200" s="17">
        <v>190</v>
      </c>
      <c r="B200" s="27" t="str">
        <f t="shared" si="4"/>
        <v>**</v>
      </c>
      <c r="C200" t="str">
        <f>VLOOKUP(A200,PO!$IJ$3:$IL$295,3,FALSE)</f>
        <v>Kuopio</v>
      </c>
      <c r="D200" s="32">
        <f>VLOOKUP($C200,PO!$B$2:$CJ$295,9,FALSE)</f>
        <v>42.400001525878906</v>
      </c>
      <c r="E200" s="32">
        <f>VLOOKUP($C200,PO!$B$2:$CJ$295,16,FALSE)</f>
        <v>86.5</v>
      </c>
      <c r="F200" s="35">
        <f>VLOOKUP($C200,PO!$B$2:$CJ$295,66,FALSE)</f>
        <v>0.56049352735280988</v>
      </c>
      <c r="G200" s="31">
        <f>VLOOKUP($C200,PO!$B$2:$CJ$295,67,FALSE)</f>
        <v>23518.603515625</v>
      </c>
      <c r="H200" s="35">
        <f>VLOOKUP($C200,PO!$B$2:$CJ$295,71,FALSE)</f>
        <v>0.10395533591508865</v>
      </c>
      <c r="I200" s="50">
        <f>_xlfn.XLOOKUP($C200,PO!$B$3:$B$295,PO!CH$3:CH$295)</f>
        <v>1.8715225458145142</v>
      </c>
      <c r="J200" s="22">
        <f>VLOOKUP($C200,PO!$B$2:$CJ$295,87,FALSE)</f>
        <v>10569</v>
      </c>
      <c r="K200" s="72">
        <f>1-VLOOKUP(C200,PO!$B$3:$II$295,242,FALSE)/SUM($D$5:$J$5)</f>
        <v>1.6242981375798049E-2</v>
      </c>
      <c r="L200" s="22">
        <f>VLOOKUP($C200,PO!$B$2:$CJ$295,48,FALSE)</f>
        <v>9728.9860535243115</v>
      </c>
      <c r="M200" s="40"/>
      <c r="N200" s="22"/>
      <c r="O200" s="22"/>
      <c r="P200" s="22">
        <f>VLOOKUP($C200,PO!$B$2:$CJ$295,65,FALSE)</f>
        <v>265.43902587890625</v>
      </c>
      <c r="Q200" s="22">
        <f>VLOOKUP($C200,PO!$B$2:$CJ$295,26,FALSE)</f>
        <v>452</v>
      </c>
      <c r="R200" s="23"/>
    </row>
    <row r="201" spans="1:18" hidden="1" x14ac:dyDescent="0.2">
      <c r="A201" s="17">
        <v>191</v>
      </c>
      <c r="B201" s="27" t="str">
        <f t="shared" si="4"/>
        <v>**</v>
      </c>
      <c r="C201" t="str">
        <f>VLOOKUP(A201,PO!$IJ$3:$IL$295,3,FALSE)</f>
        <v>Koski Tl</v>
      </c>
      <c r="D201" s="32">
        <f>VLOOKUP($C201,PO!$B$2:$CJ$295,9,FALSE)</f>
        <v>49.900001525878906</v>
      </c>
      <c r="E201" s="32">
        <f>VLOOKUP($C201,PO!$B$2:$CJ$295,16,FALSE)</f>
        <v>52.7</v>
      </c>
      <c r="F201" s="35">
        <f>VLOOKUP($C201,PO!$B$2:$CJ$295,66,FALSE)</f>
        <v>-3.7595273017883302</v>
      </c>
      <c r="G201" s="31">
        <f>VLOOKUP($C201,PO!$B$2:$CJ$295,67,FALSE)</f>
        <v>21320.89453125</v>
      </c>
      <c r="H201" s="35">
        <f>VLOOKUP($C201,PO!$B$2:$CJ$295,71,FALSE)</f>
        <v>0.21663777530193329</v>
      </c>
      <c r="I201" s="50">
        <f>_xlfn.XLOOKUP($C201,PO!$B$3:$B$295,PO!CH$3:CH$295)</f>
        <v>2.6615970134735107</v>
      </c>
      <c r="J201" s="22">
        <f>VLOOKUP($C201,PO!$B$2:$CJ$295,87,FALSE)</f>
        <v>295</v>
      </c>
      <c r="K201" s="72">
        <f>1-VLOOKUP(C201,PO!$B$3:$II$295,242,FALSE)/SUM($D$5:$J$5)</f>
        <v>1.3945566233740103E-2</v>
      </c>
      <c r="L201" s="22">
        <f>VLOOKUP($C201,PO!$B$2:$CJ$295,48,FALSE)</f>
        <v>10828.150572831424</v>
      </c>
      <c r="M201" s="40"/>
      <c r="N201" s="22"/>
      <c r="O201" s="22"/>
      <c r="P201" s="22">
        <f>VLOOKUP($C201,PO!$B$2:$CJ$295,65,FALSE)</f>
        <v>147.5</v>
      </c>
      <c r="Q201" s="22">
        <f>VLOOKUP($C201,PO!$B$2:$CJ$295,26,FALSE)</f>
        <v>828</v>
      </c>
      <c r="R201" s="23"/>
    </row>
    <row r="202" spans="1:18" hidden="1" x14ac:dyDescent="0.2">
      <c r="A202" s="17">
        <v>192</v>
      </c>
      <c r="B202" s="27" t="str">
        <f t="shared" si="4"/>
        <v>**</v>
      </c>
      <c r="C202" t="str">
        <f>VLOOKUP(A202,PO!$IJ$3:$IL$295,3,FALSE)</f>
        <v>Lahti</v>
      </c>
      <c r="D202" s="32">
        <f>VLOOKUP($C202,PO!$B$2:$CJ$295,9,FALSE)</f>
        <v>44.099998474121094</v>
      </c>
      <c r="E202" s="32">
        <f>VLOOKUP($C202,PO!$B$2:$CJ$295,16,FALSE)</f>
        <v>97.600000000000009</v>
      </c>
      <c r="F202" s="35">
        <f>VLOOKUP($C202,PO!$B$2:$CJ$295,66,FALSE)</f>
        <v>1.0546108089387416</v>
      </c>
      <c r="G202" s="31">
        <f>VLOOKUP($C202,PO!$B$2:$CJ$295,67,FALSE)</f>
        <v>23526.630859375</v>
      </c>
      <c r="H202" s="35">
        <f>VLOOKUP($C202,PO!$B$2:$CJ$295,71,FALSE)</f>
        <v>0.39141067862510681</v>
      </c>
      <c r="I202" s="50">
        <f>_xlfn.XLOOKUP($C202,PO!$B$3:$B$295,PO!CH$3:CH$295)</f>
        <v>1.4412887096405029</v>
      </c>
      <c r="J202" s="22">
        <f>VLOOKUP($C202,PO!$B$2:$CJ$295,87,FALSE)</f>
        <v>10432</v>
      </c>
      <c r="K202" s="72">
        <f>1-VLOOKUP(C202,PO!$B$3:$II$295,242,FALSE)/SUM($D$5:$J$5)</f>
        <v>8.1827941596278597E-3</v>
      </c>
      <c r="L202" s="22">
        <f>VLOOKUP($C202,PO!$B$2:$CJ$295,48,FALSE)</f>
        <v>9272.6757779249037</v>
      </c>
      <c r="M202" s="40"/>
      <c r="N202" s="22"/>
      <c r="O202" s="22"/>
      <c r="P202" s="22">
        <f>VLOOKUP($C202,PO!$B$2:$CJ$295,65,FALSE)</f>
        <v>480.16665649414063</v>
      </c>
      <c r="Q202" s="22">
        <f>VLOOKUP($C202,PO!$B$2:$CJ$295,26,FALSE)</f>
        <v>572</v>
      </c>
      <c r="R202" s="23"/>
    </row>
    <row r="203" spans="1:18" hidden="1" x14ac:dyDescent="0.2">
      <c r="A203" s="17">
        <v>193</v>
      </c>
      <c r="B203" s="27" t="str">
        <f t="shared" si="4"/>
        <v>**</v>
      </c>
      <c r="C203" t="str">
        <f>VLOOKUP(A203,PO!$IJ$3:$IL$295,3,FALSE)</f>
        <v>Virolahti</v>
      </c>
      <c r="D203" s="32">
        <f>VLOOKUP($C203,PO!$B$2:$CJ$295,9,FALSE)</f>
        <v>50.599998474121094</v>
      </c>
      <c r="E203" s="32">
        <f>VLOOKUP($C203,PO!$B$2:$CJ$295,16,FALSE)</f>
        <v>45.7</v>
      </c>
      <c r="F203" s="35">
        <f>VLOOKUP($C203,PO!$B$2:$CJ$295,66,FALSE)</f>
        <v>-2.9222871869802476</v>
      </c>
      <c r="G203" s="31">
        <f>VLOOKUP($C203,PO!$B$2:$CJ$295,67,FALSE)</f>
        <v>21491.677734375</v>
      </c>
      <c r="H203" s="35">
        <f>VLOOKUP($C203,PO!$B$2:$CJ$295,71,FALSE)</f>
        <v>0.41814088821411133</v>
      </c>
      <c r="I203" s="50">
        <f>_xlfn.XLOOKUP($C203,PO!$B$3:$B$295,PO!CH$3:CH$295)</f>
        <v>2.0304567813873291</v>
      </c>
      <c r="J203" s="22">
        <f>VLOOKUP($C203,PO!$B$2:$CJ$295,87,FALSE)</f>
        <v>435</v>
      </c>
      <c r="K203" s="72">
        <f>1-VLOOKUP(C203,PO!$B$3:$II$295,242,FALSE)/SUM($D$5:$J$5)</f>
        <v>7.8140548426680612E-3</v>
      </c>
      <c r="L203" s="22">
        <f>VLOOKUP($C203,PO!$B$2:$CJ$295,48,FALSE)</f>
        <v>11643.705463182898</v>
      </c>
      <c r="M203" s="40"/>
      <c r="N203" s="22"/>
      <c r="O203" s="22"/>
      <c r="P203" s="22">
        <f>VLOOKUP($C203,PO!$B$2:$CJ$295,65,FALSE)</f>
        <v>94.333335876464844</v>
      </c>
      <c r="Q203" s="22">
        <f>VLOOKUP($C203,PO!$B$2:$CJ$295,26,FALSE)</f>
        <v>710</v>
      </c>
      <c r="R203" s="23"/>
    </row>
    <row r="204" spans="1:18" hidden="1" x14ac:dyDescent="0.2">
      <c r="A204" s="17">
        <v>194</v>
      </c>
      <c r="B204" s="27" t="str">
        <f t="shared" ref="B204:B267" si="5">IF(K204&lt;0,"*",IF(K204&lt;0.25,"**",IF(K204&lt;0.5,"***",IF(K204&lt;0.75,"****","*****"))))</f>
        <v>**</v>
      </c>
      <c r="C204" t="str">
        <f>VLOOKUP(A204,PO!$IJ$3:$IL$295,3,FALSE)</f>
        <v>Miehikkälä</v>
      </c>
      <c r="D204" s="32">
        <f>VLOOKUP($C204,PO!$B$2:$CJ$295,9,FALSE)</f>
        <v>53.099998474121094</v>
      </c>
      <c r="E204" s="32">
        <f>VLOOKUP($C204,PO!$B$2:$CJ$295,16,FALSE)</f>
        <v>30.3</v>
      </c>
      <c r="F204" s="35">
        <f>VLOOKUP($C204,PO!$B$2:$CJ$295,66,FALSE)</f>
        <v>0</v>
      </c>
      <c r="G204" s="31">
        <f>VLOOKUP($C204,PO!$B$2:$CJ$295,67,FALSE)</f>
        <v>20504.158203125</v>
      </c>
      <c r="H204" s="35">
        <f>VLOOKUP($C204,PO!$B$2:$CJ$295,71,FALSE)</f>
        <v>0.2692514955997467</v>
      </c>
      <c r="I204" s="50">
        <f>_xlfn.XLOOKUP($C204,PO!$B$3:$B$295,PO!CH$3:CH$295)</f>
        <v>0</v>
      </c>
      <c r="J204" s="22">
        <f>VLOOKUP($C204,PO!$B$2:$CJ$295,87,FALSE)</f>
        <v>0</v>
      </c>
      <c r="K204" s="72">
        <f>1-VLOOKUP(C204,PO!$B$3:$II$295,242,FALSE)/SUM($D$5:$J$5)</f>
        <v>7.7175371833327899E-3</v>
      </c>
      <c r="L204" s="22">
        <f>VLOOKUP($C204,PO!$B$2:$CJ$295,48,FALSE)</f>
        <v>0</v>
      </c>
      <c r="M204" s="40"/>
      <c r="N204" s="22"/>
      <c r="O204" s="22"/>
      <c r="P204" s="22">
        <f>VLOOKUP($C204,PO!$B$2:$CJ$295,65,FALSE)</f>
        <v>50.666667938232422</v>
      </c>
      <c r="Q204" s="22">
        <f>VLOOKUP($C204,PO!$B$2:$CJ$295,26,FALSE)</f>
        <v>0</v>
      </c>
      <c r="R204" s="23"/>
    </row>
    <row r="205" spans="1:18" hidden="1" x14ac:dyDescent="0.2">
      <c r="A205" s="17">
        <v>195</v>
      </c>
      <c r="B205" s="27" t="str">
        <f t="shared" si="5"/>
        <v>*</v>
      </c>
      <c r="C205" t="str">
        <f>VLOOKUP(A205,PO!$IJ$3:$IL$295,3,FALSE)</f>
        <v>Kihniö</v>
      </c>
      <c r="D205" s="32">
        <f>VLOOKUP($C205,PO!$B$2:$CJ$295,9,FALSE)</f>
        <v>50.5</v>
      </c>
      <c r="E205" s="32">
        <f>VLOOKUP($C205,PO!$B$2:$CJ$295,16,FALSE)</f>
        <v>34.800000000000004</v>
      </c>
      <c r="F205" s="35">
        <f>VLOOKUP($C205,PO!$B$2:$CJ$295,66,FALSE)</f>
        <v>-1.355423355102539</v>
      </c>
      <c r="G205" s="31">
        <f>VLOOKUP($C205,PO!$B$2:$CJ$295,67,FALSE)</f>
        <v>19313.40625</v>
      </c>
      <c r="H205" s="35">
        <f>VLOOKUP($C205,PO!$B$2:$CJ$295,71,FALSE)</f>
        <v>0</v>
      </c>
      <c r="I205" s="50">
        <f>_xlfn.XLOOKUP($C205,PO!$B$3:$B$295,PO!CH$3:CH$295)</f>
        <v>3.3783783912658691</v>
      </c>
      <c r="J205" s="22">
        <f>VLOOKUP($C205,PO!$B$2:$CJ$295,87,FALSE)</f>
        <v>162</v>
      </c>
      <c r="K205" s="72">
        <f>1-VLOOKUP(C205,PO!$B$3:$II$295,242,FALSE)/SUM($D$5:$J$5)</f>
        <v>-6.6815363513315074E-3</v>
      </c>
      <c r="L205" s="22">
        <f>VLOOKUP($C205,PO!$B$2:$CJ$295,48,FALSE)</f>
        <v>11814.696485623002</v>
      </c>
      <c r="M205" s="40"/>
      <c r="N205" s="22"/>
      <c r="O205" s="22"/>
      <c r="P205" s="22">
        <f>VLOOKUP($C205,PO!$B$2:$CJ$295,65,FALSE)</f>
        <v>180</v>
      </c>
      <c r="Q205" s="22">
        <f>VLOOKUP($C205,PO!$B$2:$CJ$295,26,FALSE)</f>
        <v>807</v>
      </c>
      <c r="R205" s="23"/>
    </row>
    <row r="206" spans="1:18" hidden="1" x14ac:dyDescent="0.2">
      <c r="A206" s="17">
        <v>196</v>
      </c>
      <c r="B206" s="27" t="str">
        <f t="shared" si="5"/>
        <v>*</v>
      </c>
      <c r="C206" t="str">
        <f>VLOOKUP(A206,PO!$IJ$3:$IL$295,3,FALSE)</f>
        <v>Pornainen</v>
      </c>
      <c r="D206" s="32">
        <f>VLOOKUP($C206,PO!$B$2:$CJ$295,9,FALSE)</f>
        <v>40.299999237060547</v>
      </c>
      <c r="E206" s="32">
        <f>VLOOKUP($C206,PO!$B$2:$CJ$295,16,FALSE)</f>
        <v>66.8</v>
      </c>
      <c r="F206" s="35">
        <f>VLOOKUP($C206,PO!$B$2:$CJ$295,66,FALSE)</f>
        <v>-2.3761985480785368</v>
      </c>
      <c r="G206" s="31">
        <f>VLOOKUP($C206,PO!$B$2:$CJ$295,67,FALSE)</f>
        <v>25566.88671875</v>
      </c>
      <c r="H206" s="35">
        <f>VLOOKUP($C206,PO!$B$2:$CJ$295,71,FALSE)</f>
        <v>2.2840118408203125</v>
      </c>
      <c r="I206" s="50">
        <f>_xlfn.XLOOKUP($C206,PO!$B$3:$B$295,PO!CH$3:CH$295)</f>
        <v>0</v>
      </c>
      <c r="J206" s="22">
        <f>VLOOKUP($C206,PO!$B$2:$CJ$295,87,FALSE)</f>
        <v>731</v>
      </c>
      <c r="K206" s="72">
        <f>1-VLOOKUP(C206,PO!$B$3:$II$295,242,FALSE)/SUM($D$5:$J$5)</f>
        <v>-1.4615530694722878E-2</v>
      </c>
      <c r="L206" s="22">
        <f>VLOOKUP($C206,PO!$B$2:$CJ$295,48,FALSE)</f>
        <v>9372.9050279329604</v>
      </c>
      <c r="M206" s="40"/>
      <c r="N206" s="22"/>
      <c r="O206" s="22"/>
      <c r="P206" s="22">
        <f>VLOOKUP($C206,PO!$B$2:$CJ$295,65,FALSE)</f>
        <v>266.33334350585938</v>
      </c>
      <c r="Q206" s="22">
        <f>VLOOKUP($C206,PO!$B$2:$CJ$295,26,FALSE)</f>
        <v>563</v>
      </c>
      <c r="R206" s="23"/>
    </row>
    <row r="207" spans="1:18" hidden="1" x14ac:dyDescent="0.2">
      <c r="A207" s="17">
        <v>197</v>
      </c>
      <c r="B207" s="27" t="str">
        <f t="shared" si="5"/>
        <v>*</v>
      </c>
      <c r="C207" t="str">
        <f>VLOOKUP(A207,PO!$IJ$3:$IL$295,3,FALSE)</f>
        <v>Rautavaara</v>
      </c>
      <c r="D207" s="32">
        <f>VLOOKUP($C207,PO!$B$2:$CJ$295,9,FALSE)</f>
        <v>54.299999237060547</v>
      </c>
      <c r="E207" s="32">
        <f>VLOOKUP($C207,PO!$B$2:$CJ$295,16,FALSE)</f>
        <v>45.2</v>
      </c>
      <c r="F207" s="35">
        <f>VLOOKUP($C207,PO!$B$2:$CJ$295,66,FALSE)</f>
        <v>0.46364408731460571</v>
      </c>
      <c r="G207" s="31">
        <f>VLOOKUP($C207,PO!$B$2:$CJ$295,67,FALSE)</f>
        <v>18968.779296875</v>
      </c>
      <c r="H207" s="35">
        <f>VLOOKUP($C207,PO!$B$2:$CJ$295,71,FALSE)</f>
        <v>0</v>
      </c>
      <c r="I207" s="50">
        <f>_xlfn.XLOOKUP($C207,PO!$B$3:$B$295,PO!CH$3:CH$295)</f>
        <v>4.8000001907348633</v>
      </c>
      <c r="J207" s="22">
        <f>VLOOKUP($C207,PO!$B$2:$CJ$295,87,FALSE)</f>
        <v>141</v>
      </c>
      <c r="K207" s="72">
        <f>1-VLOOKUP(C207,PO!$B$3:$II$295,242,FALSE)/SUM($D$5:$J$5)</f>
        <v>-2.8315009954618997E-2</v>
      </c>
      <c r="L207" s="22">
        <f>VLOOKUP($C207,PO!$B$2:$CJ$295,48,FALSE)</f>
        <v>12121.863799283154</v>
      </c>
      <c r="M207" s="40"/>
      <c r="N207" s="22"/>
      <c r="O207" s="22"/>
      <c r="P207" s="22">
        <f>VLOOKUP($C207,PO!$B$2:$CJ$295,65,FALSE)</f>
        <v>154</v>
      </c>
      <c r="Q207" s="22">
        <f>VLOOKUP($C207,PO!$B$2:$CJ$295,26,FALSE)</f>
        <v>770</v>
      </c>
      <c r="R207" s="23"/>
    </row>
    <row r="208" spans="1:18" hidden="1" x14ac:dyDescent="0.2">
      <c r="A208" s="17">
        <v>198</v>
      </c>
      <c r="B208" s="27" t="str">
        <f t="shared" si="5"/>
        <v>*</v>
      </c>
      <c r="C208" t="str">
        <f>VLOOKUP(A208,PO!$IJ$3:$IL$295,3,FALSE)</f>
        <v>Juva</v>
      </c>
      <c r="D208" s="32">
        <f>VLOOKUP($C208,PO!$B$2:$CJ$295,9,FALSE)</f>
        <v>51.5</v>
      </c>
      <c r="E208" s="32">
        <f>VLOOKUP($C208,PO!$B$2:$CJ$295,16,FALSE)</f>
        <v>51.6</v>
      </c>
      <c r="F208" s="35">
        <f>VLOOKUP($C208,PO!$B$2:$CJ$295,66,FALSE)</f>
        <v>-3.0492356777191163</v>
      </c>
      <c r="G208" s="31">
        <f>VLOOKUP($C208,PO!$B$2:$CJ$295,67,FALSE)</f>
        <v>20491.833984375</v>
      </c>
      <c r="H208" s="35">
        <f>VLOOKUP($C208,PO!$B$2:$CJ$295,71,FALSE)</f>
        <v>0.31066057085990906</v>
      </c>
      <c r="I208" s="50">
        <f>_xlfn.XLOOKUP($C208,PO!$B$3:$B$295,PO!CH$3:CH$295)</f>
        <v>2.4017467498779297</v>
      </c>
      <c r="J208" s="22">
        <f>VLOOKUP($C208,PO!$B$2:$CJ$295,87,FALSE)</f>
        <v>500</v>
      </c>
      <c r="K208" s="72">
        <f>1-VLOOKUP(C208,PO!$B$3:$II$295,242,FALSE)/SUM($D$5:$J$5)</f>
        <v>-2.8977199628194894E-2</v>
      </c>
      <c r="L208" s="22">
        <f>VLOOKUP($C208,PO!$B$2:$CJ$295,48,FALSE)</f>
        <v>12276.573787409701</v>
      </c>
      <c r="M208" s="40"/>
      <c r="N208" s="22"/>
      <c r="O208" s="22"/>
      <c r="P208" s="22">
        <f>VLOOKUP($C208,PO!$B$2:$CJ$295,65,FALSE)</f>
        <v>107.59999847412109</v>
      </c>
      <c r="Q208" s="22">
        <f>VLOOKUP($C208,PO!$B$2:$CJ$295,26,FALSE)</f>
        <v>771</v>
      </c>
      <c r="R208" s="23"/>
    </row>
    <row r="209" spans="1:18" hidden="1" x14ac:dyDescent="0.2">
      <c r="A209" s="17">
        <v>199</v>
      </c>
      <c r="B209" s="27" t="str">
        <f t="shared" si="5"/>
        <v>*</v>
      </c>
      <c r="C209" t="str">
        <f>VLOOKUP(A209,PO!$IJ$3:$IL$295,3,FALSE)</f>
        <v>Askola</v>
      </c>
      <c r="D209" s="32">
        <f>VLOOKUP($C209,PO!$B$2:$CJ$295,9,FALSE)</f>
        <v>41.799999237060547</v>
      </c>
      <c r="E209" s="32">
        <f>VLOOKUP($C209,PO!$B$2:$CJ$295,16,FALSE)</f>
        <v>53.900000000000006</v>
      </c>
      <c r="F209" s="35">
        <f>VLOOKUP($C209,PO!$B$2:$CJ$295,66,FALSE)</f>
        <v>-1.0842398226261138</v>
      </c>
      <c r="G209" s="31">
        <f>VLOOKUP($C209,PO!$B$2:$CJ$295,67,FALSE)</f>
        <v>24276.240234375</v>
      </c>
      <c r="H209" s="35">
        <f>VLOOKUP($C209,PO!$B$2:$CJ$295,71,FALSE)</f>
        <v>3.4392070770263672</v>
      </c>
      <c r="I209" s="50">
        <f>_xlfn.XLOOKUP($C209,PO!$B$3:$B$295,PO!CH$3:CH$295)</f>
        <v>0.66445183753967285</v>
      </c>
      <c r="J209" s="22">
        <f>VLOOKUP($C209,PO!$B$2:$CJ$295,87,FALSE)</f>
        <v>668</v>
      </c>
      <c r="K209" s="72">
        <f>1-VLOOKUP(C209,PO!$B$3:$II$295,242,FALSE)/SUM($D$5:$J$5)</f>
        <v>-3.2843007888019082E-2</v>
      </c>
      <c r="L209" s="22">
        <f>VLOOKUP($C209,PO!$B$2:$CJ$295,48,FALSE)</f>
        <v>10634.873323397913</v>
      </c>
      <c r="M209" s="40"/>
      <c r="N209" s="22"/>
      <c r="O209" s="22"/>
      <c r="P209" s="22">
        <f>VLOOKUP($C209,PO!$B$2:$CJ$295,65,FALSE)</f>
        <v>133.60000610351563</v>
      </c>
      <c r="Q209" s="22">
        <f>VLOOKUP($C209,PO!$B$2:$CJ$295,26,FALSE)</f>
        <v>749</v>
      </c>
      <c r="R209" s="23"/>
    </row>
    <row r="210" spans="1:18" hidden="1" x14ac:dyDescent="0.2">
      <c r="A210" s="17">
        <v>200</v>
      </c>
      <c r="B210" s="27" t="str">
        <f t="shared" si="5"/>
        <v>*</v>
      </c>
      <c r="C210" t="str">
        <f>VLOOKUP(A210,PO!$IJ$3:$IL$295,3,FALSE)</f>
        <v>Hailuoto</v>
      </c>
      <c r="D210" s="32">
        <f>VLOOKUP($C210,PO!$B$2:$CJ$295,9,FALSE)</f>
        <v>52.200000762939453</v>
      </c>
      <c r="E210" s="32">
        <f>VLOOKUP($C210,PO!$B$2:$CJ$295,16,FALSE)</f>
        <v>53.800000000000004</v>
      </c>
      <c r="F210" s="35">
        <f>VLOOKUP($C210,PO!$B$2:$CJ$295,66,FALSE)</f>
        <v>3.8810803890228271</v>
      </c>
      <c r="G210" s="31">
        <f>VLOOKUP($C210,PO!$B$2:$CJ$295,67,FALSE)</f>
        <v>23232.16796875</v>
      </c>
      <c r="H210" s="35">
        <f>VLOOKUP($C210,PO!$B$2:$CJ$295,71,FALSE)</f>
        <v>0</v>
      </c>
      <c r="I210" s="50">
        <f>_xlfn.XLOOKUP($C210,PO!$B$3:$B$295,PO!CH$3:CH$295)</f>
        <v>2.6315789222717285</v>
      </c>
      <c r="J210" s="22">
        <f>VLOOKUP($C210,PO!$B$2:$CJ$295,87,FALSE)</f>
        <v>80</v>
      </c>
      <c r="K210" s="72">
        <f>1-VLOOKUP(C210,PO!$B$3:$II$295,242,FALSE)/SUM($D$5:$J$5)</f>
        <v>-4.1156710935719154E-2</v>
      </c>
      <c r="L210" s="22">
        <f>VLOOKUP($C210,PO!$B$2:$CJ$295,48,FALSE)</f>
        <v>13276.073619631901</v>
      </c>
      <c r="M210" s="40"/>
      <c r="N210" s="22"/>
      <c r="O210" s="22"/>
      <c r="P210" s="22">
        <f>VLOOKUP($C210,PO!$B$2:$CJ$295,65,FALSE)</f>
        <v>80</v>
      </c>
      <c r="Q210" s="22">
        <f>VLOOKUP($C210,PO!$B$2:$CJ$295,26,FALSE)</f>
        <v>675</v>
      </c>
      <c r="R210" s="23"/>
    </row>
    <row r="211" spans="1:18" hidden="1" x14ac:dyDescent="0.2">
      <c r="A211" s="17">
        <v>201</v>
      </c>
      <c r="B211" s="27" t="str">
        <f t="shared" si="5"/>
        <v>*</v>
      </c>
      <c r="C211" t="str">
        <f>VLOOKUP(A211,PO!$IJ$3:$IL$295,3,FALSE)</f>
        <v>Kitee</v>
      </c>
      <c r="D211" s="32">
        <f>VLOOKUP($C211,PO!$B$2:$CJ$295,9,FALSE)</f>
        <v>52</v>
      </c>
      <c r="E211" s="32">
        <f>VLOOKUP($C211,PO!$B$2:$CJ$295,16,FALSE)</f>
        <v>54.400000000000006</v>
      </c>
      <c r="F211" s="35">
        <f>VLOOKUP($C211,PO!$B$2:$CJ$295,66,FALSE)</f>
        <v>-3.3092000246047975</v>
      </c>
      <c r="G211" s="31">
        <f>VLOOKUP($C211,PO!$B$2:$CJ$295,67,FALSE)</f>
        <v>20424.048828125</v>
      </c>
      <c r="H211" s="35">
        <f>VLOOKUP($C211,PO!$B$2:$CJ$295,71,FALSE)</f>
        <v>9.8658250644803047E-3</v>
      </c>
      <c r="I211" s="50">
        <f>_xlfn.XLOOKUP($C211,PO!$B$3:$B$295,PO!CH$3:CH$295)</f>
        <v>1.3812154531478882</v>
      </c>
      <c r="J211" s="22">
        <f>VLOOKUP($C211,PO!$B$2:$CJ$295,87,FALSE)</f>
        <v>798</v>
      </c>
      <c r="K211" s="72">
        <f>1-VLOOKUP(C211,PO!$B$3:$II$295,242,FALSE)/SUM($D$5:$J$5)</f>
        <v>-4.1846492476153907E-2</v>
      </c>
      <c r="L211" s="22">
        <f>VLOOKUP($C211,PO!$B$2:$CJ$295,48,FALSE)</f>
        <v>12904.550928891736</v>
      </c>
      <c r="M211" s="40"/>
      <c r="N211" s="22"/>
      <c r="O211" s="22"/>
      <c r="P211" s="22">
        <f>VLOOKUP($C211,PO!$B$2:$CJ$295,65,FALSE)</f>
        <v>195.75</v>
      </c>
      <c r="Q211" s="22">
        <f>VLOOKUP($C211,PO!$B$2:$CJ$295,26,FALSE)</f>
        <v>683</v>
      </c>
      <c r="R211" s="23"/>
    </row>
    <row r="212" spans="1:18" hidden="1" x14ac:dyDescent="0.2">
      <c r="A212" s="17">
        <v>202</v>
      </c>
      <c r="B212" s="27" t="str">
        <f t="shared" si="5"/>
        <v>*</v>
      </c>
      <c r="C212" t="str">
        <f>VLOOKUP(A212,PO!$IJ$3:$IL$295,3,FALSE)</f>
        <v>Lohja</v>
      </c>
      <c r="D212" s="32">
        <f>VLOOKUP($C212,PO!$B$2:$CJ$295,9,FALSE)</f>
        <v>44.700000762939453</v>
      </c>
      <c r="E212" s="32">
        <f>VLOOKUP($C212,PO!$B$2:$CJ$295,16,FALSE)</f>
        <v>82.800000000000011</v>
      </c>
      <c r="F212" s="35">
        <f>VLOOKUP($C212,PO!$B$2:$CJ$295,66,FALSE)</f>
        <v>-0.82338651120662687</v>
      </c>
      <c r="G212" s="31">
        <f>VLOOKUP($C212,PO!$B$2:$CJ$295,67,FALSE)</f>
        <v>25497.728515625</v>
      </c>
      <c r="H212" s="35">
        <f>VLOOKUP($C212,PO!$B$2:$CJ$295,71,FALSE)</f>
        <v>3.5178940296173096</v>
      </c>
      <c r="I212" s="50">
        <f>_xlfn.XLOOKUP($C212,PO!$B$3:$B$295,PO!CH$3:CH$295)</f>
        <v>2.0246295928955078</v>
      </c>
      <c r="J212" s="22">
        <f>VLOOKUP($C212,PO!$B$2:$CJ$295,87,FALSE)</f>
        <v>5366</v>
      </c>
      <c r="K212" s="72">
        <f>1-VLOOKUP(C212,PO!$B$3:$II$295,242,FALSE)/SUM($D$5:$J$5)</f>
        <v>-5.4285891927620566E-2</v>
      </c>
      <c r="L212" s="22">
        <f>VLOOKUP($C212,PO!$B$2:$CJ$295,48,FALSE)</f>
        <v>10304.408873911823</v>
      </c>
      <c r="M212" s="40"/>
      <c r="N212" s="22"/>
      <c r="O212" s="22"/>
      <c r="P212" s="22">
        <f>VLOOKUP($C212,PO!$B$2:$CJ$295,65,FALSE)</f>
        <v>201.96296691894531</v>
      </c>
      <c r="Q212" s="22">
        <f>VLOOKUP($C212,PO!$B$2:$CJ$295,26,FALSE)</f>
        <v>687</v>
      </c>
      <c r="R212" s="23"/>
    </row>
    <row r="213" spans="1:18" hidden="1" x14ac:dyDescent="0.2">
      <c r="A213" s="17">
        <v>203</v>
      </c>
      <c r="B213" s="27" t="str">
        <f t="shared" si="5"/>
        <v>*</v>
      </c>
      <c r="C213" t="str">
        <f>VLOOKUP(A213,PO!$IJ$3:$IL$295,3,FALSE)</f>
        <v>Parikkala</v>
      </c>
      <c r="D213" s="32">
        <f>VLOOKUP($C213,PO!$B$2:$CJ$295,9,FALSE)</f>
        <v>54.099998474121094</v>
      </c>
      <c r="E213" s="32">
        <f>VLOOKUP($C213,PO!$B$2:$CJ$295,16,FALSE)</f>
        <v>45</v>
      </c>
      <c r="F213" s="35">
        <f>VLOOKUP($C213,PO!$B$2:$CJ$295,66,FALSE)</f>
        <v>-1.8860522747039794</v>
      </c>
      <c r="G213" s="31">
        <f>VLOOKUP($C213,PO!$B$2:$CJ$295,67,FALSE)</f>
        <v>21059.431640625</v>
      </c>
      <c r="H213" s="35">
        <f>VLOOKUP($C213,PO!$B$2:$CJ$295,71,FALSE)</f>
        <v>0.19011406600475311</v>
      </c>
      <c r="I213" s="50">
        <f>_xlfn.XLOOKUP($C213,PO!$B$3:$B$295,PO!CH$3:CH$295)</f>
        <v>1.4336917400360107</v>
      </c>
      <c r="J213" s="22">
        <f>VLOOKUP($C213,PO!$B$2:$CJ$295,87,FALSE)</f>
        <v>304</v>
      </c>
      <c r="K213" s="72">
        <f>1-VLOOKUP(C213,PO!$B$3:$II$295,242,FALSE)/SUM($D$5:$J$5)</f>
        <v>-6.3792687090673095E-2</v>
      </c>
      <c r="L213" s="22">
        <f>VLOOKUP($C213,PO!$B$2:$CJ$295,48,FALSE)</f>
        <v>11460.420032310178</v>
      </c>
      <c r="M213" s="40"/>
      <c r="N213" s="22"/>
      <c r="O213" s="22"/>
      <c r="P213" s="22">
        <f>VLOOKUP($C213,PO!$B$2:$CJ$295,65,FALSE)</f>
        <v>152</v>
      </c>
      <c r="Q213" s="22">
        <f>VLOOKUP($C213,PO!$B$2:$CJ$295,26,FALSE)</f>
        <v>783</v>
      </c>
      <c r="R213" s="23"/>
    </row>
    <row r="214" spans="1:18" hidden="1" x14ac:dyDescent="0.2">
      <c r="A214" s="17">
        <v>204</v>
      </c>
      <c r="B214" s="27" t="str">
        <f t="shared" si="5"/>
        <v>*</v>
      </c>
      <c r="C214" t="str">
        <f>VLOOKUP(A214,PO!$IJ$3:$IL$295,3,FALSE)</f>
        <v>Ilomantsi</v>
      </c>
      <c r="D214" s="32">
        <f>VLOOKUP($C214,PO!$B$2:$CJ$295,9,FALSE)</f>
        <v>55.099998474121094</v>
      </c>
      <c r="E214" s="32">
        <f>VLOOKUP($C214,PO!$B$2:$CJ$295,16,FALSE)</f>
        <v>53.7</v>
      </c>
      <c r="F214" s="35">
        <f>VLOOKUP($C214,PO!$B$2:$CJ$295,66,FALSE)</f>
        <v>-1.5031350672245025</v>
      </c>
      <c r="G214" s="31">
        <f>VLOOKUP($C214,PO!$B$2:$CJ$295,67,FALSE)</f>
        <v>20549.51953125</v>
      </c>
      <c r="H214" s="35">
        <f>VLOOKUP($C214,PO!$B$2:$CJ$295,71,FALSE)</f>
        <v>8.235536515712738E-2</v>
      </c>
      <c r="I214" s="50">
        <f>_xlfn.XLOOKUP($C214,PO!$B$3:$B$295,PO!CH$3:CH$295)</f>
        <v>3.6544849872589111</v>
      </c>
      <c r="J214" s="22">
        <f>VLOOKUP($C214,PO!$B$2:$CJ$295,87,FALSE)</f>
        <v>335</v>
      </c>
      <c r="K214" s="72">
        <f>1-VLOOKUP(C214,PO!$B$3:$II$295,242,FALSE)/SUM($D$5:$J$5)</f>
        <v>-6.7189239193490069E-2</v>
      </c>
      <c r="L214" s="22">
        <f>VLOOKUP($C214,PO!$B$2:$CJ$295,48,FALSE)</f>
        <v>13896.223270440252</v>
      </c>
      <c r="M214" s="40"/>
      <c r="N214" s="22"/>
      <c r="O214" s="22"/>
      <c r="P214" s="22">
        <f>VLOOKUP($C214,PO!$B$2:$CJ$295,65,FALSE)</f>
        <v>121.66666412353516</v>
      </c>
      <c r="Q214" s="22">
        <f>VLOOKUP($C214,PO!$B$2:$CJ$295,26,FALSE)</f>
        <v>915</v>
      </c>
      <c r="R214" s="23"/>
    </row>
    <row r="215" spans="1:18" hidden="1" x14ac:dyDescent="0.2">
      <c r="A215" s="17">
        <v>205</v>
      </c>
      <c r="B215" s="27" t="str">
        <f t="shared" si="5"/>
        <v>*</v>
      </c>
      <c r="C215" t="str">
        <f>VLOOKUP(A215,PO!$IJ$3:$IL$295,3,FALSE)</f>
        <v>Halsua</v>
      </c>
      <c r="D215" s="32">
        <f>VLOOKUP($C215,PO!$B$2:$CJ$295,9,FALSE)</f>
        <v>49.5</v>
      </c>
      <c r="E215" s="32">
        <f>VLOOKUP($C215,PO!$B$2:$CJ$295,16,FALSE)</f>
        <v>42.800000000000004</v>
      </c>
      <c r="F215" s="35">
        <f>VLOOKUP($C215,PO!$B$2:$CJ$295,66,FALSE)</f>
        <v>-2.7912193059921266</v>
      </c>
      <c r="G215" s="31">
        <f>VLOOKUP($C215,PO!$B$2:$CJ$295,67,FALSE)</f>
        <v>20143.30859375</v>
      </c>
      <c r="H215" s="35">
        <f>VLOOKUP($C215,PO!$B$2:$CJ$295,71,FALSE)</f>
        <v>0.70984917879104614</v>
      </c>
      <c r="I215" s="50">
        <f>_xlfn.XLOOKUP($C215,PO!$B$3:$B$295,PO!CH$3:CH$295)</f>
        <v>0</v>
      </c>
      <c r="J215" s="22">
        <f>VLOOKUP($C215,PO!$B$2:$CJ$295,87,FALSE)</f>
        <v>100</v>
      </c>
      <c r="K215" s="72">
        <f>1-VLOOKUP(C215,PO!$B$3:$II$295,242,FALSE)/SUM($D$5:$J$5)</f>
        <v>-6.8599609984757226E-2</v>
      </c>
      <c r="L215" s="22">
        <f>VLOOKUP($C215,PO!$B$2:$CJ$295,48,FALSE)</f>
        <v>14727.272727272728</v>
      </c>
      <c r="M215" s="40"/>
      <c r="N215" s="22"/>
      <c r="O215" s="22"/>
      <c r="P215" s="22">
        <f>VLOOKUP($C215,PO!$B$2:$CJ$295,65,FALSE)</f>
        <v>108</v>
      </c>
      <c r="Q215" s="22">
        <f>VLOOKUP($C215,PO!$B$2:$CJ$295,26,FALSE)</f>
        <v>1030</v>
      </c>
      <c r="R215" s="23"/>
    </row>
    <row r="216" spans="1:18" hidden="1" x14ac:dyDescent="0.2">
      <c r="A216" s="17">
        <v>206</v>
      </c>
      <c r="B216" s="27" t="str">
        <f t="shared" si="5"/>
        <v>*</v>
      </c>
      <c r="C216" t="str">
        <f>VLOOKUP(A216,PO!$IJ$3:$IL$295,3,FALSE)</f>
        <v>Jämijärvi</v>
      </c>
      <c r="D216" s="32">
        <f>VLOOKUP($C216,PO!$B$2:$CJ$295,9,FALSE)</f>
        <v>48.200000762939453</v>
      </c>
      <c r="E216" s="32">
        <f>VLOOKUP($C216,PO!$B$2:$CJ$295,16,FALSE)</f>
        <v>34.9</v>
      </c>
      <c r="F216" s="35">
        <f>VLOOKUP($C216,PO!$B$2:$CJ$295,66,FALSE)</f>
        <v>-4.3935219287872318</v>
      </c>
      <c r="G216" s="31">
        <f>VLOOKUP($C216,PO!$B$2:$CJ$295,67,FALSE)</f>
        <v>20972.81640625</v>
      </c>
      <c r="H216" s="35">
        <f>VLOOKUP($C216,PO!$B$2:$CJ$295,71,FALSE)</f>
        <v>0.17251293361186981</v>
      </c>
      <c r="I216" s="50">
        <f>_xlfn.XLOOKUP($C216,PO!$B$3:$B$295,PO!CH$3:CH$295)</f>
        <v>0</v>
      </c>
      <c r="J216" s="22">
        <f>VLOOKUP($C216,PO!$B$2:$CJ$295,87,FALSE)</f>
        <v>152</v>
      </c>
      <c r="K216" s="72">
        <f>1-VLOOKUP(C216,PO!$B$3:$II$295,242,FALSE)/SUM($D$5:$J$5)</f>
        <v>-6.9334429131378883E-2</v>
      </c>
      <c r="L216" s="22">
        <f>VLOOKUP($C216,PO!$B$2:$CJ$295,48,FALSE)</f>
        <v>11598.726114649682</v>
      </c>
      <c r="M216" s="40"/>
      <c r="N216" s="22"/>
      <c r="O216" s="22"/>
      <c r="P216" s="22">
        <f>VLOOKUP($C216,PO!$B$2:$CJ$295,65,FALSE)</f>
        <v>152</v>
      </c>
      <c r="Q216" s="22">
        <f>VLOOKUP($C216,PO!$B$2:$CJ$295,26,FALSE)</f>
        <v>785</v>
      </c>
      <c r="R216" s="23"/>
    </row>
    <row r="217" spans="1:18" hidden="1" x14ac:dyDescent="0.2">
      <c r="A217" s="17">
        <v>207</v>
      </c>
      <c r="B217" s="27" t="str">
        <f t="shared" si="5"/>
        <v>*</v>
      </c>
      <c r="C217" t="str">
        <f>VLOOKUP(A217,PO!$IJ$3:$IL$295,3,FALSE)</f>
        <v>Sonkajärvi</v>
      </c>
      <c r="D217" s="32">
        <f>VLOOKUP($C217,PO!$B$2:$CJ$295,9,FALSE)</f>
        <v>50.700000762939453</v>
      </c>
      <c r="E217" s="32">
        <f>VLOOKUP($C217,PO!$B$2:$CJ$295,16,FALSE)</f>
        <v>43</v>
      </c>
      <c r="F217" s="35">
        <f>VLOOKUP($C217,PO!$B$2:$CJ$295,66,FALSE)</f>
        <v>-3.1957810878753663</v>
      </c>
      <c r="G217" s="31">
        <f>VLOOKUP($C217,PO!$B$2:$CJ$295,67,FALSE)</f>
        <v>20081.84765625</v>
      </c>
      <c r="H217" s="35">
        <f>VLOOKUP($C217,PO!$B$2:$CJ$295,71,FALSE)</f>
        <v>0.10264305770397186</v>
      </c>
      <c r="I217" s="50">
        <f>_xlfn.XLOOKUP($C217,PO!$B$3:$B$295,PO!CH$3:CH$295)</f>
        <v>2.2950818538665771</v>
      </c>
      <c r="J217" s="22">
        <f>VLOOKUP($C217,PO!$B$2:$CJ$295,87,FALSE)</f>
        <v>337</v>
      </c>
      <c r="K217" s="72">
        <f>1-VLOOKUP(C217,PO!$B$3:$II$295,242,FALSE)/SUM($D$5:$J$5)</f>
        <v>-7.0058402683072396E-2</v>
      </c>
      <c r="L217" s="22">
        <f>VLOOKUP($C217,PO!$B$2:$CJ$295,48,FALSE)</f>
        <v>9348.1481481481478</v>
      </c>
      <c r="M217" s="40"/>
      <c r="N217" s="22"/>
      <c r="O217" s="22"/>
      <c r="P217" s="22">
        <f>VLOOKUP($C217,PO!$B$2:$CJ$295,65,FALSE)</f>
        <v>125.33333587646484</v>
      </c>
      <c r="Q217" s="22">
        <f>VLOOKUP($C217,PO!$B$2:$CJ$295,26,FALSE)</f>
        <v>753</v>
      </c>
      <c r="R217" s="23"/>
    </row>
    <row r="218" spans="1:18" hidden="1" x14ac:dyDescent="0.2">
      <c r="A218" s="17">
        <v>208</v>
      </c>
      <c r="B218" s="27" t="str">
        <f t="shared" si="5"/>
        <v>*</v>
      </c>
      <c r="C218" t="str">
        <f>VLOOKUP(A218,PO!$IJ$3:$IL$295,3,FALSE)</f>
        <v>Savitaipale</v>
      </c>
      <c r="D218" s="32">
        <f>VLOOKUP($C218,PO!$B$2:$CJ$295,9,FALSE)</f>
        <v>53.299999237060547</v>
      </c>
      <c r="E218" s="32">
        <f>VLOOKUP($C218,PO!$B$2:$CJ$295,16,FALSE)</f>
        <v>52.400000000000006</v>
      </c>
      <c r="F218" s="35">
        <f>VLOOKUP($C218,PO!$B$2:$CJ$295,66,FALSE)</f>
        <v>-3.0992043495178221</v>
      </c>
      <c r="G218" s="31">
        <f>VLOOKUP($C218,PO!$B$2:$CJ$295,67,FALSE)</f>
        <v>21421.765625</v>
      </c>
      <c r="H218" s="35">
        <f>VLOOKUP($C218,PO!$B$2:$CJ$295,71,FALSE)</f>
        <v>0.14779780805110931</v>
      </c>
      <c r="I218" s="50">
        <f>_xlfn.XLOOKUP($C218,PO!$B$3:$B$295,PO!CH$3:CH$295)</f>
        <v>1.6000000238418579</v>
      </c>
      <c r="J218" s="22">
        <f>VLOOKUP($C218,PO!$B$2:$CJ$295,87,FALSE)</f>
        <v>277</v>
      </c>
      <c r="K218" s="72">
        <f>1-VLOOKUP(C218,PO!$B$3:$II$295,242,FALSE)/SUM($D$5:$J$5)</f>
        <v>-8.8306638719302333E-2</v>
      </c>
      <c r="L218" s="22">
        <f>VLOOKUP($C218,PO!$B$2:$CJ$295,48,FALSE)</f>
        <v>11502.742230347349</v>
      </c>
      <c r="M218" s="40"/>
      <c r="N218" s="22"/>
      <c r="O218" s="22"/>
      <c r="P218" s="22">
        <f>VLOOKUP($C218,PO!$B$2:$CJ$295,65,FALSE)</f>
        <v>138.5</v>
      </c>
      <c r="Q218" s="22">
        <f>VLOOKUP($C218,PO!$B$2:$CJ$295,26,FALSE)</f>
        <v>777</v>
      </c>
      <c r="R218" s="23"/>
    </row>
    <row r="219" spans="1:18" hidden="1" x14ac:dyDescent="0.2">
      <c r="A219" s="17">
        <v>209</v>
      </c>
      <c r="B219" s="27" t="str">
        <f t="shared" si="5"/>
        <v>*</v>
      </c>
      <c r="C219" t="str">
        <f>VLOOKUP(A219,PO!$IJ$3:$IL$295,3,FALSE)</f>
        <v>Tuusniemi</v>
      </c>
      <c r="D219" s="32">
        <f>VLOOKUP($C219,PO!$B$2:$CJ$295,9,FALSE)</f>
        <v>53</v>
      </c>
      <c r="E219" s="32">
        <f>VLOOKUP($C219,PO!$B$2:$CJ$295,16,FALSE)</f>
        <v>40.5</v>
      </c>
      <c r="F219" s="35">
        <f>VLOOKUP($C219,PO!$B$2:$CJ$295,66,FALSE)</f>
        <v>2.6251052737236025</v>
      </c>
      <c r="G219" s="31">
        <f>VLOOKUP($C219,PO!$B$2:$CJ$295,67,FALSE)</f>
        <v>20248.693359375</v>
      </c>
      <c r="H219" s="35">
        <f>VLOOKUP($C219,PO!$B$2:$CJ$295,71,FALSE)</f>
        <v>8.0742835998535156E-2</v>
      </c>
      <c r="I219" s="50">
        <f>_xlfn.XLOOKUP($C219,PO!$B$3:$B$295,PO!CH$3:CH$295)</f>
        <v>2.4000000953674316</v>
      </c>
      <c r="J219" s="22">
        <f>VLOOKUP($C219,PO!$B$2:$CJ$295,87,FALSE)</f>
        <v>277</v>
      </c>
      <c r="K219" s="72">
        <f>1-VLOOKUP(C219,PO!$B$3:$II$295,242,FALSE)/SUM($D$5:$J$5)</f>
        <v>-9.9652837127256255E-2</v>
      </c>
      <c r="L219" s="22">
        <f>VLOOKUP($C219,PO!$B$2:$CJ$295,48,FALSE)</f>
        <v>9250.422487223168</v>
      </c>
      <c r="M219" s="40"/>
      <c r="N219" s="22"/>
      <c r="O219" s="22"/>
      <c r="P219" s="22">
        <f>VLOOKUP($C219,PO!$B$2:$CJ$295,65,FALSE)</f>
        <v>289</v>
      </c>
      <c r="Q219" s="22">
        <f>VLOOKUP($C219,PO!$B$2:$CJ$295,26,FALSE)</f>
        <v>968</v>
      </c>
      <c r="R219" s="23"/>
    </row>
    <row r="220" spans="1:18" hidden="1" x14ac:dyDescent="0.2">
      <c r="A220" s="17">
        <v>210</v>
      </c>
      <c r="B220" s="27" t="str">
        <f t="shared" si="5"/>
        <v>*</v>
      </c>
      <c r="C220" t="str">
        <f>VLOOKUP(A220,PO!$IJ$3:$IL$295,3,FALSE)</f>
        <v>Ruovesi</v>
      </c>
      <c r="D220" s="32">
        <f>VLOOKUP($C220,PO!$B$2:$CJ$295,9,FALSE)</f>
        <v>52.299999237060547</v>
      </c>
      <c r="E220" s="32">
        <f>VLOOKUP($C220,PO!$B$2:$CJ$295,16,FALSE)</f>
        <v>50.2</v>
      </c>
      <c r="F220" s="35">
        <f>VLOOKUP($C220,PO!$B$2:$CJ$295,66,FALSE)</f>
        <v>-3.6593839764595031</v>
      </c>
      <c r="G220" s="31">
        <f>VLOOKUP($C220,PO!$B$2:$CJ$295,67,FALSE)</f>
        <v>21290.458984375</v>
      </c>
      <c r="H220" s="35">
        <f>VLOOKUP($C220,PO!$B$2:$CJ$295,71,FALSE)</f>
        <v>0.25682932138442993</v>
      </c>
      <c r="I220" s="50">
        <f>_xlfn.XLOOKUP($C220,PO!$B$3:$B$295,PO!CH$3:CH$295)</f>
        <v>2.2364218235015869</v>
      </c>
      <c r="J220" s="22">
        <f>VLOOKUP($C220,PO!$B$2:$CJ$295,87,FALSE)</f>
        <v>336</v>
      </c>
      <c r="K220" s="72">
        <f>1-VLOOKUP(C220,PO!$B$3:$II$295,242,FALSE)/SUM($D$5:$J$5)</f>
        <v>-0.10250181017783078</v>
      </c>
      <c r="L220" s="22">
        <f>VLOOKUP($C220,PO!$B$2:$CJ$295,48,FALSE)</f>
        <v>10716.463414634147</v>
      </c>
      <c r="M220" s="40"/>
      <c r="N220" s="22"/>
      <c r="O220" s="22"/>
      <c r="P220" s="22">
        <f>VLOOKUP($C220,PO!$B$2:$CJ$295,65,FALSE)</f>
        <v>122.66666412353516</v>
      </c>
      <c r="Q220" s="22">
        <f>VLOOKUP($C220,PO!$B$2:$CJ$295,26,FALSE)</f>
        <v>764</v>
      </c>
      <c r="R220" s="23"/>
    </row>
    <row r="221" spans="1:18" hidden="1" x14ac:dyDescent="0.2">
      <c r="A221" s="17">
        <v>211</v>
      </c>
      <c r="B221" s="27" t="str">
        <f t="shared" si="5"/>
        <v>*</v>
      </c>
      <c r="C221" t="str">
        <f>VLOOKUP(A221,PO!$IJ$3:$IL$295,3,FALSE)</f>
        <v>Salla</v>
      </c>
      <c r="D221" s="32">
        <f>VLOOKUP($C221,PO!$B$2:$CJ$295,9,FALSE)</f>
        <v>54.900001525878906</v>
      </c>
      <c r="E221" s="32">
        <f>VLOOKUP($C221,PO!$B$2:$CJ$295,16,FALSE)</f>
        <v>47.7</v>
      </c>
      <c r="F221" s="35">
        <f>VLOOKUP($C221,PO!$B$2:$CJ$295,66,FALSE)</f>
        <v>-2.1150170981884004</v>
      </c>
      <c r="G221" s="31">
        <f>VLOOKUP($C221,PO!$B$2:$CJ$295,67,FALSE)</f>
        <v>21080.736328125</v>
      </c>
      <c r="H221" s="35">
        <f>VLOOKUP($C221,PO!$B$2:$CJ$295,71,FALSE)</f>
        <v>0.20588235557079315</v>
      </c>
      <c r="I221" s="50">
        <f>_xlfn.XLOOKUP($C221,PO!$B$3:$B$295,PO!CH$3:CH$295)</f>
        <v>0.5181347131729126</v>
      </c>
      <c r="J221" s="22">
        <f>VLOOKUP($C221,PO!$B$2:$CJ$295,87,FALSE)</f>
        <v>214</v>
      </c>
      <c r="K221" s="72">
        <f>1-VLOOKUP(C221,PO!$B$3:$II$295,242,FALSE)/SUM($D$5:$J$5)</f>
        <v>-0.1169957556849166</v>
      </c>
      <c r="L221" s="22">
        <f>VLOOKUP($C221,PO!$B$2:$CJ$295,48,FALSE)</f>
        <v>14102.092807424595</v>
      </c>
      <c r="M221" s="40"/>
      <c r="N221" s="22"/>
      <c r="O221" s="22"/>
      <c r="P221" s="22">
        <f>VLOOKUP($C221,PO!$B$2:$CJ$295,65,FALSE)</f>
        <v>106</v>
      </c>
      <c r="Q221" s="22">
        <f>VLOOKUP($C221,PO!$B$2:$CJ$295,26,FALSE)</f>
        <v>1000</v>
      </c>
      <c r="R221" s="23"/>
    </row>
    <row r="222" spans="1:18" hidden="1" x14ac:dyDescent="0.2">
      <c r="A222" s="17">
        <v>212</v>
      </c>
      <c r="B222" s="27" t="str">
        <f t="shared" si="5"/>
        <v>*</v>
      </c>
      <c r="C222" t="str">
        <f>VLOOKUP(A222,PO!$IJ$3:$IL$295,3,FALSE)</f>
        <v>Merijärvi</v>
      </c>
      <c r="D222" s="32">
        <f>VLOOKUP($C222,PO!$B$2:$CJ$295,9,FALSE)</f>
        <v>41.099998474121094</v>
      </c>
      <c r="E222" s="32">
        <f>VLOOKUP($C222,PO!$B$2:$CJ$295,16,FALSE)</f>
        <v>38</v>
      </c>
      <c r="F222" s="35">
        <f>VLOOKUP($C222,PO!$B$2:$CJ$295,66,FALSE)</f>
        <v>-3.528243827819824</v>
      </c>
      <c r="G222" s="31">
        <f>VLOOKUP($C222,PO!$B$2:$CJ$295,67,FALSE)</f>
        <v>16574.4921875</v>
      </c>
      <c r="H222" s="35">
        <f>VLOOKUP($C222,PO!$B$2:$CJ$295,71,FALSE)</f>
        <v>0</v>
      </c>
      <c r="I222" s="50">
        <f>_xlfn.XLOOKUP($C222,PO!$B$3:$B$295,PO!CH$3:CH$295)</f>
        <v>3.7593984603881836</v>
      </c>
      <c r="J222" s="22">
        <f>VLOOKUP($C222,PO!$B$2:$CJ$295,87,FALSE)</f>
        <v>142</v>
      </c>
      <c r="K222" s="72">
        <f>1-VLOOKUP(C222,PO!$B$3:$II$295,242,FALSE)/SUM($D$5:$J$5)</f>
        <v>-0.12404921188860674</v>
      </c>
      <c r="L222" s="22">
        <f>VLOOKUP($C222,PO!$B$2:$CJ$295,48,FALSE)</f>
        <v>10863.787375415282</v>
      </c>
      <c r="M222" s="40"/>
      <c r="N222" s="22"/>
      <c r="O222" s="22"/>
      <c r="P222" s="22">
        <f>VLOOKUP($C222,PO!$B$2:$CJ$295,65,FALSE)</f>
        <v>165</v>
      </c>
      <c r="Q222" s="22">
        <f>VLOOKUP($C222,PO!$B$2:$CJ$295,26,FALSE)</f>
        <v>628</v>
      </c>
      <c r="R222" s="23"/>
    </row>
    <row r="223" spans="1:18" hidden="1" x14ac:dyDescent="0.2">
      <c r="A223" s="17">
        <v>213</v>
      </c>
      <c r="B223" s="27" t="str">
        <f t="shared" si="5"/>
        <v>*</v>
      </c>
      <c r="C223" t="str">
        <f>VLOOKUP(A223,PO!$IJ$3:$IL$295,3,FALSE)</f>
        <v>Pelkosenniemi</v>
      </c>
      <c r="D223" s="32">
        <f>VLOOKUP($C223,PO!$B$2:$CJ$295,9,FALSE)</f>
        <v>53.299999237060547</v>
      </c>
      <c r="E223" s="32">
        <f>VLOOKUP($C223,PO!$B$2:$CJ$295,16,FALSE)</f>
        <v>35.6</v>
      </c>
      <c r="F223" s="35">
        <f>VLOOKUP($C223,PO!$B$2:$CJ$295,66,FALSE)</f>
        <v>2.8710220336914061</v>
      </c>
      <c r="G223" s="31">
        <f>VLOOKUP($C223,PO!$B$2:$CJ$295,67,FALSE)</f>
        <v>21791.6953125</v>
      </c>
      <c r="H223" s="35">
        <f>VLOOKUP($C223,PO!$B$2:$CJ$295,71,FALSE)</f>
        <v>0.31948882341384888</v>
      </c>
      <c r="I223" s="50">
        <f>_xlfn.XLOOKUP($C223,PO!$B$3:$B$295,PO!CH$3:CH$295)</f>
        <v>7.1428570747375488</v>
      </c>
      <c r="J223" s="22">
        <f>VLOOKUP($C223,PO!$B$2:$CJ$295,87,FALSE)</f>
        <v>62</v>
      </c>
      <c r="K223" s="72">
        <f>1-VLOOKUP(C223,PO!$B$3:$II$295,242,FALSE)/SUM($D$5:$J$5)</f>
        <v>-0.12690052878142533</v>
      </c>
      <c r="L223" s="22">
        <f>VLOOKUP($C223,PO!$B$2:$CJ$295,48,FALSE)</f>
        <v>19570.231404958678</v>
      </c>
      <c r="M223" s="40"/>
      <c r="N223" s="22"/>
      <c r="O223" s="22"/>
      <c r="P223" s="22">
        <f>VLOOKUP($C223,PO!$B$2:$CJ$295,65,FALSE)</f>
        <v>66</v>
      </c>
      <c r="Q223" s="22">
        <f>VLOOKUP($C223,PO!$B$2:$CJ$295,26,FALSE)</f>
        <v>1635</v>
      </c>
      <c r="R223" s="23"/>
    </row>
    <row r="224" spans="1:18" hidden="1" x14ac:dyDescent="0.2">
      <c r="A224" s="17">
        <v>214</v>
      </c>
      <c r="B224" s="27" t="str">
        <f t="shared" si="5"/>
        <v>*</v>
      </c>
      <c r="C224" t="str">
        <f>VLOOKUP(A224,PO!$IJ$3:$IL$295,3,FALSE)</f>
        <v>Kaarina</v>
      </c>
      <c r="D224" s="32">
        <f>VLOOKUP($C224,PO!$B$2:$CJ$295,9,FALSE)</f>
        <v>42.299999237060547</v>
      </c>
      <c r="E224" s="32">
        <f>VLOOKUP($C224,PO!$B$2:$CJ$295,16,FALSE)</f>
        <v>95.600000000000009</v>
      </c>
      <c r="F224" s="35">
        <f>VLOOKUP($C224,PO!$B$2:$CJ$295,66,FALSE)</f>
        <v>1.0077919721603394</v>
      </c>
      <c r="G224" s="31">
        <f>VLOOKUP($C224,PO!$B$2:$CJ$295,67,FALSE)</f>
        <v>26377.451171875</v>
      </c>
      <c r="H224" s="35">
        <f>VLOOKUP($C224,PO!$B$2:$CJ$295,71,FALSE)</f>
        <v>4.487727165222168</v>
      </c>
      <c r="I224" s="50">
        <f>_xlfn.XLOOKUP($C224,PO!$B$3:$B$295,PO!CH$3:CH$295)</f>
        <v>2.4720423221588135</v>
      </c>
      <c r="J224" s="22">
        <f>VLOOKUP($C224,PO!$B$2:$CJ$295,87,FALSE)</f>
        <v>3809</v>
      </c>
      <c r="K224" s="72">
        <f>1-VLOOKUP(C224,PO!$B$3:$II$295,242,FALSE)/SUM($D$5:$J$5)</f>
        <v>-0.12761192262479315</v>
      </c>
      <c r="L224" s="22">
        <f>VLOOKUP($C224,PO!$B$2:$CJ$295,48,FALSE)</f>
        <v>8219.9010185426996</v>
      </c>
      <c r="M224" s="40"/>
      <c r="N224" s="22"/>
      <c r="O224" s="22"/>
      <c r="P224" s="22">
        <f>VLOOKUP($C224,PO!$B$2:$CJ$295,65,FALSE)</f>
        <v>390.60000610351563</v>
      </c>
      <c r="Q224" s="22">
        <f>VLOOKUP($C224,PO!$B$2:$CJ$295,26,FALSE)</f>
        <v>568</v>
      </c>
      <c r="R224" s="23"/>
    </row>
    <row r="225" spans="1:18" hidden="1" x14ac:dyDescent="0.2">
      <c r="A225" s="17">
        <v>215</v>
      </c>
      <c r="B225" s="27" t="str">
        <f t="shared" si="5"/>
        <v>*</v>
      </c>
      <c r="C225" t="str">
        <f>VLOOKUP(A225,PO!$IJ$3:$IL$295,3,FALSE)</f>
        <v>Polvijärvi</v>
      </c>
      <c r="D225" s="32">
        <f>VLOOKUP($C225,PO!$B$2:$CJ$295,9,FALSE)</f>
        <v>49.900001525878906</v>
      </c>
      <c r="E225" s="32">
        <f>VLOOKUP($C225,PO!$B$2:$CJ$295,16,FALSE)</f>
        <v>29.400000000000002</v>
      </c>
      <c r="F225" s="35">
        <f>VLOOKUP($C225,PO!$B$2:$CJ$295,66,FALSE)</f>
        <v>-3.1973042845726014</v>
      </c>
      <c r="G225" s="31">
        <f>VLOOKUP($C225,PO!$B$2:$CJ$295,67,FALSE)</f>
        <v>19078.302734375</v>
      </c>
      <c r="H225" s="35">
        <f>VLOOKUP($C225,PO!$B$2:$CJ$295,71,FALSE)</f>
        <v>7.0654734969139099E-2</v>
      </c>
      <c r="I225" s="50">
        <f>_xlfn.XLOOKUP($C225,PO!$B$3:$B$295,PO!CH$3:CH$295)</f>
        <v>2.2435896396636963</v>
      </c>
      <c r="J225" s="22">
        <f>VLOOKUP($C225,PO!$B$2:$CJ$295,87,FALSE)</f>
        <v>348</v>
      </c>
      <c r="K225" s="72">
        <f>1-VLOOKUP(C225,PO!$B$3:$II$295,242,FALSE)/SUM($D$5:$J$5)</f>
        <v>-0.13709199767000091</v>
      </c>
      <c r="L225" s="22">
        <f>VLOOKUP($C225,PO!$B$2:$CJ$295,48,FALSE)</f>
        <v>11810.616929698708</v>
      </c>
      <c r="M225" s="40"/>
      <c r="N225" s="22"/>
      <c r="O225" s="22"/>
      <c r="P225" s="22">
        <f>VLOOKUP($C225,PO!$B$2:$CJ$295,65,FALSE)</f>
        <v>116</v>
      </c>
      <c r="Q225" s="22">
        <f>VLOOKUP($C225,PO!$B$2:$CJ$295,26,FALSE)</f>
        <v>871</v>
      </c>
      <c r="R225" s="23"/>
    </row>
    <row r="226" spans="1:18" hidden="1" x14ac:dyDescent="0.2">
      <c r="A226" s="17">
        <v>216</v>
      </c>
      <c r="B226" s="27" t="str">
        <f t="shared" si="5"/>
        <v>*</v>
      </c>
      <c r="C226" t="str">
        <f>VLOOKUP(A226,PO!$IJ$3:$IL$295,3,FALSE)</f>
        <v>Enonkoski</v>
      </c>
      <c r="D226" s="32">
        <f>VLOOKUP($C226,PO!$B$2:$CJ$295,9,FALSE)</f>
        <v>52.400001525878906</v>
      </c>
      <c r="E226" s="32">
        <f>VLOOKUP($C226,PO!$B$2:$CJ$295,16,FALSE)</f>
        <v>39.400000000000006</v>
      </c>
      <c r="F226" s="35">
        <f>VLOOKUP($C226,PO!$B$2:$CJ$295,66,FALSE)</f>
        <v>3.4180902123451231</v>
      </c>
      <c r="G226" s="31">
        <f>VLOOKUP($C226,PO!$B$2:$CJ$295,67,FALSE)</f>
        <v>20383.705078125</v>
      </c>
      <c r="H226" s="35">
        <f>VLOOKUP($C226,PO!$B$2:$CJ$295,71,FALSE)</f>
        <v>0.14695076644420624</v>
      </c>
      <c r="I226" s="50">
        <f>_xlfn.XLOOKUP($C226,PO!$B$3:$B$295,PO!CH$3:CH$295)</f>
        <v>0</v>
      </c>
      <c r="J226" s="22">
        <f>VLOOKUP($C226,PO!$B$2:$CJ$295,87,FALSE)</f>
        <v>128</v>
      </c>
      <c r="K226" s="72">
        <f>1-VLOOKUP(C226,PO!$B$3:$II$295,242,FALSE)/SUM($D$5:$J$5)</f>
        <v>-0.1430018990186519</v>
      </c>
      <c r="L226" s="22">
        <f>VLOOKUP($C226,PO!$B$2:$CJ$295,48,FALSE)</f>
        <v>10915.384615384615</v>
      </c>
      <c r="M226" s="40"/>
      <c r="N226" s="22"/>
      <c r="O226" s="22"/>
      <c r="P226" s="22">
        <f>VLOOKUP($C226,PO!$B$2:$CJ$295,65,FALSE)</f>
        <v>145</v>
      </c>
      <c r="Q226" s="22">
        <f>VLOOKUP($C226,PO!$B$2:$CJ$295,26,FALSE)</f>
        <v>969</v>
      </c>
      <c r="R226" s="23"/>
    </row>
    <row r="227" spans="1:18" hidden="1" x14ac:dyDescent="0.2">
      <c r="A227" s="17">
        <v>217</v>
      </c>
      <c r="B227" s="27" t="str">
        <f t="shared" si="5"/>
        <v>*</v>
      </c>
      <c r="C227" t="str">
        <f>VLOOKUP(A227,PO!$IJ$3:$IL$295,3,FALSE)</f>
        <v>Tohmajärvi</v>
      </c>
      <c r="D227" s="32">
        <f>VLOOKUP($C227,PO!$B$2:$CJ$295,9,FALSE)</f>
        <v>50.5</v>
      </c>
      <c r="E227" s="32">
        <f>VLOOKUP($C227,PO!$B$2:$CJ$295,16,FALSE)</f>
        <v>34.300000000000004</v>
      </c>
      <c r="F227" s="35">
        <f>VLOOKUP($C227,PO!$B$2:$CJ$295,66,FALSE)</f>
        <v>-3.4881996631622316</v>
      </c>
      <c r="G227" s="31">
        <f>VLOOKUP($C227,PO!$B$2:$CJ$295,67,FALSE)</f>
        <v>19858.052734375</v>
      </c>
      <c r="H227" s="35">
        <f>VLOOKUP($C227,PO!$B$2:$CJ$295,71,FALSE)</f>
        <v>2.293051965534687E-2</v>
      </c>
      <c r="I227" s="50">
        <f>_xlfn.XLOOKUP($C227,PO!$B$3:$B$295,PO!CH$3:CH$295)</f>
        <v>1.2461059093475342</v>
      </c>
      <c r="J227" s="22">
        <f>VLOOKUP($C227,PO!$B$2:$CJ$295,87,FALSE)</f>
        <v>358</v>
      </c>
      <c r="K227" s="72">
        <f>1-VLOOKUP(C227,PO!$B$3:$II$295,242,FALSE)/SUM($D$5:$J$5)</f>
        <v>-0.14406552960502039</v>
      </c>
      <c r="L227" s="22">
        <f>VLOOKUP($C227,PO!$B$2:$CJ$295,48,FALSE)</f>
        <v>10497.252747252747</v>
      </c>
      <c r="M227" s="40"/>
      <c r="N227" s="22"/>
      <c r="O227" s="22"/>
      <c r="P227" s="22">
        <f>VLOOKUP($C227,PO!$B$2:$CJ$295,65,FALSE)</f>
        <v>89.5</v>
      </c>
      <c r="Q227" s="22">
        <f>VLOOKUP($C227,PO!$B$2:$CJ$295,26,FALSE)</f>
        <v>645</v>
      </c>
      <c r="R227" s="23"/>
    </row>
    <row r="228" spans="1:18" hidden="1" x14ac:dyDescent="0.2">
      <c r="A228" s="17">
        <v>218</v>
      </c>
      <c r="B228" s="27" t="str">
        <f t="shared" si="5"/>
        <v>*</v>
      </c>
      <c r="C228" t="str">
        <f>VLOOKUP(A228,PO!$IJ$3:$IL$295,3,FALSE)</f>
        <v>Suomussalmi</v>
      </c>
      <c r="D228" s="32">
        <f>VLOOKUP($C228,PO!$B$2:$CJ$295,9,FALSE)</f>
        <v>52.900001525878906</v>
      </c>
      <c r="E228" s="32">
        <f>VLOOKUP($C228,PO!$B$2:$CJ$295,16,FALSE)</f>
        <v>62.800000000000004</v>
      </c>
      <c r="F228" s="35">
        <f>VLOOKUP($C228,PO!$B$2:$CJ$295,66,FALSE)</f>
        <v>-4.8707500934600834</v>
      </c>
      <c r="G228" s="31">
        <f>VLOOKUP($C228,PO!$B$2:$CJ$295,67,FALSE)</f>
        <v>20905.009765625</v>
      </c>
      <c r="H228" s="35">
        <f>VLOOKUP($C228,PO!$B$2:$CJ$295,71,FALSE)</f>
        <v>9.05914306640625E-2</v>
      </c>
      <c r="I228" s="50">
        <f>_xlfn.XLOOKUP($C228,PO!$B$3:$B$295,PO!CH$3:CH$295)</f>
        <v>3.0120482444763184</v>
      </c>
      <c r="J228" s="22">
        <f>VLOOKUP($C228,PO!$B$2:$CJ$295,87,FALSE)</f>
        <v>561</v>
      </c>
      <c r="K228" s="72">
        <f>1-VLOOKUP(C228,PO!$B$3:$II$295,242,FALSE)/SUM($D$5:$J$5)</f>
        <v>-0.16681072920788576</v>
      </c>
      <c r="L228" s="22">
        <f>VLOOKUP($C228,PO!$B$2:$CJ$295,48,FALSE)</f>
        <v>12966.634806131649</v>
      </c>
      <c r="M228" s="40"/>
      <c r="N228" s="22"/>
      <c r="O228" s="22"/>
      <c r="P228" s="22">
        <f>VLOOKUP($C228,PO!$B$2:$CJ$295,65,FALSE)</f>
        <v>301</v>
      </c>
      <c r="Q228" s="22">
        <f>VLOOKUP($C228,PO!$B$2:$CJ$295,26,FALSE)</f>
        <v>755</v>
      </c>
      <c r="R228" s="23"/>
    </row>
    <row r="229" spans="1:18" hidden="1" x14ac:dyDescent="0.2">
      <c r="A229" s="17">
        <v>219</v>
      </c>
      <c r="B229" s="27" t="str">
        <f t="shared" si="5"/>
        <v>*</v>
      </c>
      <c r="C229" t="str">
        <f>VLOOKUP(A229,PO!$IJ$3:$IL$295,3,FALSE)</f>
        <v>Marttila</v>
      </c>
      <c r="D229" s="32">
        <f>VLOOKUP($C229,PO!$B$2:$CJ$295,9,FALSE)</f>
        <v>46.200000762939453</v>
      </c>
      <c r="E229" s="32">
        <f>VLOOKUP($C229,PO!$B$2:$CJ$295,16,FALSE)</f>
        <v>46.400000000000006</v>
      </c>
      <c r="F229" s="35">
        <f>VLOOKUP($C229,PO!$B$2:$CJ$295,66,FALSE)</f>
        <v>7.0411755561828615</v>
      </c>
      <c r="G229" s="31">
        <f>VLOOKUP($C229,PO!$B$2:$CJ$295,67,FALSE)</f>
        <v>22099.94140625</v>
      </c>
      <c r="H229" s="35">
        <f>VLOOKUP($C229,PO!$B$2:$CJ$295,71,FALSE)</f>
        <v>0.94386488199234009</v>
      </c>
      <c r="I229" s="50">
        <f>_xlfn.XLOOKUP($C229,PO!$B$3:$B$295,PO!CH$3:CH$295)</f>
        <v>2.0408163070678711</v>
      </c>
      <c r="J229" s="22">
        <f>VLOOKUP($C229,PO!$B$2:$CJ$295,87,FALSE)</f>
        <v>163</v>
      </c>
      <c r="K229" s="72">
        <f>1-VLOOKUP(C229,PO!$B$3:$II$295,242,FALSE)/SUM($D$5:$J$5)</f>
        <v>-0.16906349855151048</v>
      </c>
      <c r="L229" s="22">
        <f>VLOOKUP($C229,PO!$B$2:$CJ$295,48,FALSE)</f>
        <v>7442.0062695924762</v>
      </c>
      <c r="M229" s="40"/>
      <c r="N229" s="22"/>
      <c r="O229" s="22"/>
      <c r="P229" s="22">
        <f>VLOOKUP($C229,PO!$B$2:$CJ$295,65,FALSE)</f>
        <v>163</v>
      </c>
      <c r="Q229" s="22">
        <f>VLOOKUP($C229,PO!$B$2:$CJ$295,26,FALSE)</f>
        <v>599</v>
      </c>
      <c r="R229" s="23"/>
    </row>
    <row r="230" spans="1:18" hidden="1" x14ac:dyDescent="0.2">
      <c r="A230" s="17">
        <v>220</v>
      </c>
      <c r="B230" s="27" t="str">
        <f t="shared" si="5"/>
        <v>*</v>
      </c>
      <c r="C230" t="str">
        <f>VLOOKUP(A230,PO!$IJ$3:$IL$295,3,FALSE)</f>
        <v>Multia</v>
      </c>
      <c r="D230" s="32">
        <f>VLOOKUP($C230,PO!$B$2:$CJ$295,9,FALSE)</f>
        <v>51.5</v>
      </c>
      <c r="E230" s="32">
        <f>VLOOKUP($C230,PO!$B$2:$CJ$295,16,FALSE)</f>
        <v>48</v>
      </c>
      <c r="F230" s="35">
        <f>VLOOKUP($C230,PO!$B$2:$CJ$295,66,FALSE)</f>
        <v>-3.84904568195343</v>
      </c>
      <c r="G230" s="31">
        <f>VLOOKUP($C230,PO!$B$2:$CJ$295,67,FALSE)</f>
        <v>19366.31640625</v>
      </c>
      <c r="H230" s="35">
        <f>VLOOKUP($C230,PO!$B$2:$CJ$295,71,FALSE)</f>
        <v>6.3856959342956543E-2</v>
      </c>
      <c r="I230" s="50">
        <f>_xlfn.XLOOKUP($C230,PO!$B$3:$B$295,PO!CH$3:CH$295)</f>
        <v>0.75757575035095215</v>
      </c>
      <c r="J230" s="22">
        <f>VLOOKUP($C230,PO!$B$2:$CJ$295,87,FALSE)</f>
        <v>144</v>
      </c>
      <c r="K230" s="72">
        <f>1-VLOOKUP(C230,PO!$B$3:$II$295,242,FALSE)/SUM($D$5:$J$5)</f>
        <v>-0.18710068209789688</v>
      </c>
      <c r="L230" s="22">
        <f>VLOOKUP($C230,PO!$B$2:$CJ$295,48,FALSE)</f>
        <v>11006.756756756757</v>
      </c>
      <c r="M230" s="40"/>
      <c r="N230" s="22"/>
      <c r="O230" s="22"/>
      <c r="P230" s="22">
        <f>VLOOKUP($C230,PO!$B$2:$CJ$295,65,FALSE)</f>
        <v>144</v>
      </c>
      <c r="Q230" s="22">
        <f>VLOOKUP($C230,PO!$B$2:$CJ$295,26,FALSE)</f>
        <v>952</v>
      </c>
      <c r="R230" s="23"/>
    </row>
    <row r="231" spans="1:18" hidden="1" x14ac:dyDescent="0.2">
      <c r="A231" s="17">
        <v>221</v>
      </c>
      <c r="B231" s="27" t="str">
        <f t="shared" si="5"/>
        <v>*</v>
      </c>
      <c r="C231" t="str">
        <f>VLOOKUP(A231,PO!$IJ$3:$IL$295,3,FALSE)</f>
        <v>Heinävesi</v>
      </c>
      <c r="D231" s="32">
        <f>VLOOKUP($C231,PO!$B$2:$CJ$295,9,FALSE)</f>
        <v>54</v>
      </c>
      <c r="E231" s="32">
        <f>VLOOKUP($C231,PO!$B$2:$CJ$295,16,FALSE)</f>
        <v>43.800000000000004</v>
      </c>
      <c r="F231" s="35">
        <f>VLOOKUP($C231,PO!$B$2:$CJ$295,66,FALSE)</f>
        <v>-2.9619011402130129</v>
      </c>
      <c r="G231" s="31">
        <f>VLOOKUP($C231,PO!$B$2:$CJ$295,67,FALSE)</f>
        <v>19978.619140625</v>
      </c>
      <c r="H231" s="35">
        <f>VLOOKUP($C231,PO!$B$2:$CJ$295,71,FALSE)</f>
        <v>0.24585126340389252</v>
      </c>
      <c r="I231" s="50">
        <f>_xlfn.XLOOKUP($C231,PO!$B$3:$B$295,PO!CH$3:CH$295)</f>
        <v>3.5714285373687744</v>
      </c>
      <c r="J231" s="22">
        <f>VLOOKUP($C231,PO!$B$2:$CJ$295,87,FALSE)</f>
        <v>253</v>
      </c>
      <c r="K231" s="72">
        <f>1-VLOOKUP(C231,PO!$B$3:$II$295,242,FALSE)/SUM($D$5:$J$5)</f>
        <v>-0.20560746268394126</v>
      </c>
      <c r="L231" s="22">
        <f>VLOOKUP($C231,PO!$B$2:$CJ$295,48,FALSE)</f>
        <v>13637.822937625755</v>
      </c>
      <c r="M231" s="40"/>
      <c r="N231" s="22"/>
      <c r="O231" s="22"/>
      <c r="P231" s="22">
        <f>VLOOKUP($C231,PO!$B$2:$CJ$295,65,FALSE)</f>
        <v>84.666664123535156</v>
      </c>
      <c r="Q231" s="22">
        <f>VLOOKUP($C231,PO!$B$2:$CJ$295,26,FALSE)</f>
        <v>595</v>
      </c>
      <c r="R231" s="23"/>
    </row>
    <row r="232" spans="1:18" hidden="1" x14ac:dyDescent="0.2">
      <c r="A232" s="17">
        <v>222</v>
      </c>
      <c r="B232" s="27" t="str">
        <f t="shared" si="5"/>
        <v>*</v>
      </c>
      <c r="C232" t="str">
        <f>VLOOKUP(A232,PO!$IJ$3:$IL$295,3,FALSE)</f>
        <v>Pello</v>
      </c>
      <c r="D232" s="32">
        <f>VLOOKUP($C232,PO!$B$2:$CJ$295,9,FALSE)</f>
        <v>54.299999237060547</v>
      </c>
      <c r="E232" s="32">
        <f>VLOOKUP($C232,PO!$B$2:$CJ$295,16,FALSE)</f>
        <v>53.5</v>
      </c>
      <c r="F232" s="35">
        <f>VLOOKUP($C232,PO!$B$2:$CJ$295,66,FALSE)</f>
        <v>-3.4685494899749756</v>
      </c>
      <c r="G232" s="31">
        <f>VLOOKUP($C232,PO!$B$2:$CJ$295,67,FALSE)</f>
        <v>21826.759765625</v>
      </c>
      <c r="H232" s="35">
        <f>VLOOKUP($C232,PO!$B$2:$CJ$295,71,FALSE)</f>
        <v>0.59294396638870239</v>
      </c>
      <c r="I232" s="50">
        <f>_xlfn.XLOOKUP($C232,PO!$B$3:$B$295,PO!CH$3:CH$295)</f>
        <v>2.1276595592498779</v>
      </c>
      <c r="J232" s="22">
        <f>VLOOKUP($C232,PO!$B$2:$CJ$295,87,FALSE)</f>
        <v>202</v>
      </c>
      <c r="K232" s="72">
        <f>1-VLOOKUP(C232,PO!$B$3:$II$295,242,FALSE)/SUM($D$5:$J$5)</f>
        <v>-0.20689273665154095</v>
      </c>
      <c r="L232" s="22">
        <f>VLOOKUP($C232,PO!$B$2:$CJ$295,48,FALSE)</f>
        <v>13034.825870646766</v>
      </c>
      <c r="M232" s="40"/>
      <c r="N232" s="22"/>
      <c r="O232" s="22"/>
      <c r="P232" s="22">
        <f>VLOOKUP($C232,PO!$B$2:$CJ$295,65,FALSE)</f>
        <v>226</v>
      </c>
      <c r="Q232" s="22">
        <f>VLOOKUP($C232,PO!$B$2:$CJ$295,26,FALSE)</f>
        <v>508</v>
      </c>
      <c r="R232" s="23"/>
    </row>
    <row r="233" spans="1:18" hidden="1" x14ac:dyDescent="0.2">
      <c r="A233" s="17">
        <v>223</v>
      </c>
      <c r="B233" s="27" t="str">
        <f t="shared" si="5"/>
        <v>*</v>
      </c>
      <c r="C233" t="str">
        <f>VLOOKUP(A233,PO!$IJ$3:$IL$295,3,FALSE)</f>
        <v>Rantasalmi</v>
      </c>
      <c r="D233" s="32">
        <f>VLOOKUP($C233,PO!$B$2:$CJ$295,9,FALSE)</f>
        <v>51.400001525878906</v>
      </c>
      <c r="E233" s="32">
        <f>VLOOKUP($C233,PO!$B$2:$CJ$295,16,FALSE)</f>
        <v>39</v>
      </c>
      <c r="F233" s="35">
        <f>VLOOKUP($C233,PO!$B$2:$CJ$295,66,FALSE)</f>
        <v>-4.4913071632385257</v>
      </c>
      <c r="G233" s="31">
        <f>VLOOKUP($C233,PO!$B$2:$CJ$295,67,FALSE)</f>
        <v>20536.830078125</v>
      </c>
      <c r="H233" s="35">
        <f>VLOOKUP($C233,PO!$B$2:$CJ$295,71,FALSE)</f>
        <v>0.17487612366676331</v>
      </c>
      <c r="I233" s="50">
        <f>_xlfn.XLOOKUP($C233,PO!$B$3:$B$295,PO!CH$3:CH$295)</f>
        <v>1.2345678806304932</v>
      </c>
      <c r="J233" s="22">
        <f>VLOOKUP($C233,PO!$B$2:$CJ$295,87,FALSE)</f>
        <v>268</v>
      </c>
      <c r="K233" s="72">
        <f>1-VLOOKUP(C233,PO!$B$3:$II$295,242,FALSE)/SUM($D$5:$J$5)</f>
        <v>-0.20826902440963924</v>
      </c>
      <c r="L233" s="22">
        <f>VLOOKUP($C233,PO!$B$2:$CJ$295,48,FALSE)</f>
        <v>12682.170542635658</v>
      </c>
      <c r="M233" s="40"/>
      <c r="N233" s="22"/>
      <c r="O233" s="22"/>
      <c r="P233" s="22">
        <f>VLOOKUP($C233,PO!$B$2:$CJ$295,65,FALSE)</f>
        <v>144</v>
      </c>
      <c r="Q233" s="22">
        <f>VLOOKUP($C233,PO!$B$2:$CJ$295,26,FALSE)</f>
        <v>701</v>
      </c>
      <c r="R233" s="23"/>
    </row>
    <row r="234" spans="1:18" hidden="1" x14ac:dyDescent="0.2">
      <c r="A234" s="17">
        <v>224</v>
      </c>
      <c r="B234" s="27" t="str">
        <f t="shared" si="5"/>
        <v>*</v>
      </c>
      <c r="C234" t="str">
        <f>VLOOKUP(A234,PO!$IJ$3:$IL$295,3,FALSE)</f>
        <v>Keitele</v>
      </c>
      <c r="D234" s="32">
        <f>VLOOKUP($C234,PO!$B$2:$CJ$295,9,FALSE)</f>
        <v>52.099998474121094</v>
      </c>
      <c r="E234" s="32">
        <f>VLOOKUP($C234,PO!$B$2:$CJ$295,16,FALSE)</f>
        <v>48.400000000000006</v>
      </c>
      <c r="F234" s="35">
        <f>VLOOKUP($C234,PO!$B$2:$CJ$295,66,FALSE)</f>
        <v>-4.3969292163848879</v>
      </c>
      <c r="G234" s="31">
        <f>VLOOKUP($C234,PO!$B$2:$CJ$295,67,FALSE)</f>
        <v>20658.744140625</v>
      </c>
      <c r="H234" s="35">
        <f>VLOOKUP($C234,PO!$B$2:$CJ$295,71,FALSE)</f>
        <v>4.5413259416818619E-2</v>
      </c>
      <c r="I234" s="50">
        <f>_xlfn.XLOOKUP($C234,PO!$B$3:$B$295,PO!CH$3:CH$295)</f>
        <v>1.9354838132858276</v>
      </c>
      <c r="J234" s="22">
        <f>VLOOKUP($C234,PO!$B$2:$CJ$295,87,FALSE)</f>
        <v>167</v>
      </c>
      <c r="K234" s="72">
        <f>1-VLOOKUP(C234,PO!$B$3:$II$295,242,FALSE)/SUM($D$5:$J$5)</f>
        <v>-0.21288990664345531</v>
      </c>
      <c r="L234" s="22">
        <f>VLOOKUP($C234,PO!$B$2:$CJ$295,48,FALSE)</f>
        <v>12793.939393939394</v>
      </c>
      <c r="M234" s="40"/>
      <c r="N234" s="22"/>
      <c r="O234" s="22"/>
      <c r="P234" s="22">
        <f>VLOOKUP($C234,PO!$B$2:$CJ$295,65,FALSE)</f>
        <v>183</v>
      </c>
      <c r="Q234" s="22">
        <f>VLOOKUP($C234,PO!$B$2:$CJ$295,26,FALSE)</f>
        <v>593</v>
      </c>
      <c r="R234" s="23"/>
    </row>
    <row r="235" spans="1:18" hidden="1" x14ac:dyDescent="0.2">
      <c r="A235" s="17">
        <v>225</v>
      </c>
      <c r="B235" s="27" t="str">
        <f t="shared" si="5"/>
        <v>*</v>
      </c>
      <c r="C235" t="str">
        <f>VLOOKUP(A235,PO!$IJ$3:$IL$295,3,FALSE)</f>
        <v>Isojoki</v>
      </c>
      <c r="D235" s="32">
        <f>VLOOKUP($C235,PO!$B$2:$CJ$295,9,FALSE)</f>
        <v>50.299999237060547</v>
      </c>
      <c r="E235" s="32">
        <f>VLOOKUP($C235,PO!$B$2:$CJ$295,16,FALSE)</f>
        <v>40.900000000000006</v>
      </c>
      <c r="F235" s="35">
        <f>VLOOKUP($C235,PO!$B$2:$CJ$295,66,FALSE)</f>
        <v>-3.8943223237991331</v>
      </c>
      <c r="G235" s="31">
        <f>VLOOKUP($C235,PO!$B$2:$CJ$295,67,FALSE)</f>
        <v>20422.79296875</v>
      </c>
      <c r="H235" s="35">
        <f>VLOOKUP($C235,PO!$B$2:$CJ$295,71,FALSE)</f>
        <v>0.97385954856872559</v>
      </c>
      <c r="I235" s="50">
        <f>_xlfn.XLOOKUP($C235,PO!$B$3:$B$295,PO!CH$3:CH$295)</f>
        <v>0</v>
      </c>
      <c r="J235" s="22">
        <f>VLOOKUP($C235,PO!$B$2:$CJ$295,87,FALSE)</f>
        <v>151</v>
      </c>
      <c r="K235" s="72">
        <f>1-VLOOKUP(C235,PO!$B$3:$II$295,242,FALSE)/SUM($D$5:$J$5)</f>
        <v>-0.23021570585024853</v>
      </c>
      <c r="L235" s="22">
        <f>VLOOKUP($C235,PO!$B$2:$CJ$295,48,FALSE)</f>
        <v>11375.415282392027</v>
      </c>
      <c r="M235" s="40"/>
      <c r="N235" s="22"/>
      <c r="O235" s="22"/>
      <c r="P235" s="22">
        <f>VLOOKUP($C235,PO!$B$2:$CJ$295,65,FALSE)</f>
        <v>163</v>
      </c>
      <c r="Q235" s="22">
        <f>VLOOKUP($C235,PO!$B$2:$CJ$295,26,FALSE)</f>
        <v>365</v>
      </c>
      <c r="R235" s="23"/>
    </row>
    <row r="236" spans="1:18" hidden="1" x14ac:dyDescent="0.2">
      <c r="A236" s="17">
        <v>226</v>
      </c>
      <c r="B236" s="27" t="str">
        <f t="shared" si="5"/>
        <v>*</v>
      </c>
      <c r="C236" t="str">
        <f>VLOOKUP(A236,PO!$IJ$3:$IL$295,3,FALSE)</f>
        <v>Hirvensalmi</v>
      </c>
      <c r="D236" s="32">
        <f>VLOOKUP($C236,PO!$B$2:$CJ$295,9,FALSE)</f>
        <v>52.599998474121094</v>
      </c>
      <c r="E236" s="32">
        <f>VLOOKUP($C236,PO!$B$2:$CJ$295,16,FALSE)</f>
        <v>34.9</v>
      </c>
      <c r="F236" s="35">
        <f>VLOOKUP($C236,PO!$B$2:$CJ$295,66,FALSE)</f>
        <v>-3.5430279970169067</v>
      </c>
      <c r="G236" s="31">
        <f>VLOOKUP($C236,PO!$B$2:$CJ$295,67,FALSE)</f>
        <v>20550.8359375</v>
      </c>
      <c r="H236" s="35">
        <f>VLOOKUP($C236,PO!$B$2:$CJ$295,71,FALSE)</f>
        <v>0.37453183531761169</v>
      </c>
      <c r="I236" s="50">
        <f>_xlfn.XLOOKUP($C236,PO!$B$3:$B$295,PO!CH$3:CH$295)</f>
        <v>0</v>
      </c>
      <c r="J236" s="22">
        <f>VLOOKUP($C236,PO!$B$2:$CJ$295,87,FALSE)</f>
        <v>160</v>
      </c>
      <c r="K236" s="72">
        <f>1-VLOOKUP(C236,PO!$B$3:$II$295,242,FALSE)/SUM($D$5:$J$5)</f>
        <v>-0.23984390037164327</v>
      </c>
      <c r="L236" s="22">
        <f>VLOOKUP($C236,PO!$B$2:$CJ$295,48,FALSE)</f>
        <v>12245.026490066226</v>
      </c>
      <c r="M236" s="40"/>
      <c r="N236" s="22"/>
      <c r="O236" s="22"/>
      <c r="P236" s="22">
        <f>VLOOKUP($C236,PO!$B$2:$CJ$295,65,FALSE)</f>
        <v>86.5</v>
      </c>
      <c r="Q236" s="22">
        <f>VLOOKUP($C236,PO!$B$2:$CJ$295,26,FALSE)</f>
        <v>886</v>
      </c>
      <c r="R236" s="23"/>
    </row>
    <row r="237" spans="1:18" hidden="1" x14ac:dyDescent="0.2">
      <c r="A237" s="17">
        <v>227</v>
      </c>
      <c r="B237" s="27" t="str">
        <f t="shared" si="5"/>
        <v>*</v>
      </c>
      <c r="C237" t="str">
        <f>VLOOKUP(A237,PO!$IJ$3:$IL$295,3,FALSE)</f>
        <v>Puumala</v>
      </c>
      <c r="D237" s="32">
        <f>VLOOKUP($C237,PO!$B$2:$CJ$295,9,FALSE)</f>
        <v>56.200000762939453</v>
      </c>
      <c r="E237" s="32">
        <f>VLOOKUP($C237,PO!$B$2:$CJ$295,16,FALSE)</f>
        <v>50.400000000000006</v>
      </c>
      <c r="F237" s="35">
        <f>VLOOKUP($C237,PO!$B$2:$CJ$295,66,FALSE)</f>
        <v>-3.402105724811554</v>
      </c>
      <c r="G237" s="31">
        <f>VLOOKUP($C237,PO!$B$2:$CJ$295,67,FALSE)</f>
        <v>21609.634765625</v>
      </c>
      <c r="H237" s="35">
        <f>VLOOKUP($C237,PO!$B$2:$CJ$295,71,FALSE)</f>
        <v>0.18596002459526062</v>
      </c>
      <c r="I237" s="50">
        <f>_xlfn.XLOOKUP($C237,PO!$B$3:$B$295,PO!CH$3:CH$295)</f>
        <v>7.070706844329834</v>
      </c>
      <c r="J237" s="22">
        <f>VLOOKUP($C237,PO!$B$2:$CJ$295,87,FALSE)</f>
        <v>114</v>
      </c>
      <c r="K237" s="72">
        <f>1-VLOOKUP(C237,PO!$B$3:$II$295,242,FALSE)/SUM($D$5:$J$5)</f>
        <v>-0.25915650534356716</v>
      </c>
      <c r="L237" s="22">
        <f>VLOOKUP($C237,PO!$B$2:$CJ$295,48,FALSE)</f>
        <v>16180.995475113123</v>
      </c>
      <c r="M237" s="40"/>
      <c r="N237" s="22"/>
      <c r="O237" s="22"/>
      <c r="P237" s="22">
        <f>VLOOKUP($C237,PO!$B$2:$CJ$295,65,FALSE)</f>
        <v>121</v>
      </c>
      <c r="Q237" s="22">
        <f>VLOOKUP($C237,PO!$B$2:$CJ$295,26,FALSE)</f>
        <v>1075</v>
      </c>
      <c r="R237" s="23"/>
    </row>
    <row r="238" spans="1:18" hidden="1" x14ac:dyDescent="0.2">
      <c r="A238" s="17">
        <v>228</v>
      </c>
      <c r="B238" s="27" t="str">
        <f t="shared" si="5"/>
        <v>*</v>
      </c>
      <c r="C238" t="str">
        <f>VLOOKUP(A238,PO!$IJ$3:$IL$295,3,FALSE)</f>
        <v>Kannonkoski</v>
      </c>
      <c r="D238" s="32">
        <f>VLOOKUP($C238,PO!$B$2:$CJ$295,9,FALSE)</f>
        <v>51.5</v>
      </c>
      <c r="E238" s="32">
        <f>VLOOKUP($C238,PO!$B$2:$CJ$295,16,FALSE)</f>
        <v>37.1</v>
      </c>
      <c r="F238" s="35">
        <f>VLOOKUP($C238,PO!$B$2:$CJ$295,66,FALSE)</f>
        <v>-4.0033235549926758</v>
      </c>
      <c r="G238" s="31">
        <f>VLOOKUP($C238,PO!$B$2:$CJ$295,67,FALSE)</f>
        <v>19096.091796875</v>
      </c>
      <c r="H238" s="35">
        <f>VLOOKUP($C238,PO!$B$2:$CJ$295,71,FALSE)</f>
        <v>7.4682600796222687E-2</v>
      </c>
      <c r="I238" s="50">
        <f>_xlfn.XLOOKUP($C238,PO!$B$3:$B$295,PO!CH$3:CH$295)</f>
        <v>2.6086957454681396</v>
      </c>
      <c r="J238" s="22">
        <f>VLOOKUP($C238,PO!$B$2:$CJ$295,87,FALSE)</f>
        <v>130</v>
      </c>
      <c r="K238" s="72">
        <f>1-VLOOKUP(C238,PO!$B$3:$II$295,242,FALSE)/SUM($D$5:$J$5)</f>
        <v>-0.26075033535533021</v>
      </c>
      <c r="L238" s="22">
        <f>VLOOKUP($C238,PO!$B$2:$CJ$295,48,FALSE)</f>
        <v>13572.519083969466</v>
      </c>
      <c r="M238" s="40"/>
      <c r="N238" s="22"/>
      <c r="O238" s="22"/>
      <c r="P238" s="22">
        <f>VLOOKUP($C238,PO!$B$2:$CJ$295,65,FALSE)</f>
        <v>143</v>
      </c>
      <c r="Q238" s="22">
        <f>VLOOKUP($C238,PO!$B$2:$CJ$295,26,FALSE)</f>
        <v>672</v>
      </c>
      <c r="R238" s="23"/>
    </row>
    <row r="239" spans="1:18" hidden="1" x14ac:dyDescent="0.2">
      <c r="A239" s="17">
        <v>229</v>
      </c>
      <c r="B239" s="27" t="str">
        <f t="shared" si="5"/>
        <v>*</v>
      </c>
      <c r="C239" t="str">
        <f>VLOOKUP(A239,PO!$IJ$3:$IL$295,3,FALSE)</f>
        <v>Puolanka</v>
      </c>
      <c r="D239" s="32">
        <f>VLOOKUP($C239,PO!$B$2:$CJ$295,9,FALSE)</f>
        <v>54.599998474121094</v>
      </c>
      <c r="E239" s="32">
        <f>VLOOKUP($C239,PO!$B$2:$CJ$295,16,FALSE)</f>
        <v>56.7</v>
      </c>
      <c r="F239" s="35">
        <f>VLOOKUP($C239,PO!$B$2:$CJ$295,66,FALSE)</f>
        <v>-3.9001966238021852</v>
      </c>
      <c r="G239" s="31">
        <f>VLOOKUP($C239,PO!$B$2:$CJ$295,67,FALSE)</f>
        <v>19776.6640625</v>
      </c>
      <c r="H239" s="35">
        <f>VLOOKUP($C239,PO!$B$2:$CJ$295,71,FALSE)</f>
        <v>0.15822784602642059</v>
      </c>
      <c r="I239" s="50">
        <f>_xlfn.XLOOKUP($C239,PO!$B$3:$B$295,PO!CH$3:CH$295)</f>
        <v>3.2051281929016113</v>
      </c>
      <c r="J239" s="22">
        <f>VLOOKUP($C239,PO!$B$2:$CJ$295,87,FALSE)</f>
        <v>168</v>
      </c>
      <c r="K239" s="72">
        <f>1-VLOOKUP(C239,PO!$B$3:$II$295,242,FALSE)/SUM($D$5:$J$5)</f>
        <v>-0.26113233680570214</v>
      </c>
      <c r="L239" s="22">
        <f>VLOOKUP($C239,PO!$B$2:$CJ$295,48,FALSE)</f>
        <v>13727.810650887574</v>
      </c>
      <c r="M239" s="40"/>
      <c r="N239" s="22"/>
      <c r="O239" s="22"/>
      <c r="P239" s="22">
        <f>VLOOKUP($C239,PO!$B$2:$CJ$295,65,FALSE)</f>
        <v>168</v>
      </c>
      <c r="Q239" s="22">
        <f>VLOOKUP($C239,PO!$B$2:$CJ$295,26,FALSE)</f>
        <v>588</v>
      </c>
      <c r="R239" s="23"/>
    </row>
    <row r="240" spans="1:18" hidden="1" x14ac:dyDescent="0.2">
      <c r="A240" s="17">
        <v>230</v>
      </c>
      <c r="B240" s="27" t="str">
        <f t="shared" si="5"/>
        <v>*</v>
      </c>
      <c r="C240" t="str">
        <f>VLOOKUP(A240,PO!$IJ$3:$IL$295,3,FALSE)</f>
        <v>Karvia</v>
      </c>
      <c r="D240" s="32">
        <f>VLOOKUP($C240,PO!$B$2:$CJ$295,9,FALSE)</f>
        <v>50.200000762939453</v>
      </c>
      <c r="E240" s="32">
        <f>VLOOKUP($C240,PO!$B$2:$CJ$295,16,FALSE)</f>
        <v>32.6</v>
      </c>
      <c r="F240" s="35">
        <f>VLOOKUP($C240,PO!$B$2:$CJ$295,66,FALSE)</f>
        <v>-4.8780762672424318</v>
      </c>
      <c r="G240" s="31">
        <f>VLOOKUP($C240,PO!$B$2:$CJ$295,67,FALSE)</f>
        <v>19714.3828125</v>
      </c>
      <c r="H240" s="35">
        <f>VLOOKUP($C240,PO!$B$2:$CJ$295,71,FALSE)</f>
        <v>4.269854724407196E-2</v>
      </c>
      <c r="I240" s="50">
        <f>_xlfn.XLOOKUP($C240,PO!$B$3:$B$295,PO!CH$3:CH$295)</f>
        <v>4.3478260040283203</v>
      </c>
      <c r="J240" s="22">
        <f>VLOOKUP($C240,PO!$B$2:$CJ$295,87,FALSE)</f>
        <v>184</v>
      </c>
      <c r="K240" s="72">
        <f>1-VLOOKUP(C240,PO!$B$3:$II$295,242,FALSE)/SUM($D$5:$J$5)</f>
        <v>-0.27269659476479213</v>
      </c>
      <c r="L240" s="22">
        <f>VLOOKUP($C240,PO!$B$2:$CJ$295,48,FALSE)</f>
        <v>13360.439024390244</v>
      </c>
      <c r="M240" s="40"/>
      <c r="N240" s="22"/>
      <c r="O240" s="22"/>
      <c r="P240" s="22">
        <f>VLOOKUP($C240,PO!$B$2:$CJ$295,65,FALSE)</f>
        <v>203</v>
      </c>
      <c r="Q240" s="22">
        <f>VLOOKUP($C240,PO!$B$2:$CJ$295,26,FALSE)</f>
        <v>690</v>
      </c>
      <c r="R240" s="23"/>
    </row>
    <row r="241" spans="1:18" hidden="1" x14ac:dyDescent="0.2">
      <c r="A241" s="17">
        <v>231</v>
      </c>
      <c r="B241" s="27" t="str">
        <f t="shared" si="5"/>
        <v>*</v>
      </c>
      <c r="C241" t="str">
        <f>VLOOKUP(A241,PO!$IJ$3:$IL$295,3,FALSE)</f>
        <v>Padasjoki</v>
      </c>
      <c r="D241" s="32">
        <f>VLOOKUP($C241,PO!$B$2:$CJ$295,9,FALSE)</f>
        <v>54.099998474121094</v>
      </c>
      <c r="E241" s="32">
        <f>VLOOKUP($C241,PO!$B$2:$CJ$295,16,FALSE)</f>
        <v>51.5</v>
      </c>
      <c r="F241" s="35">
        <f>VLOOKUP($C241,PO!$B$2:$CJ$295,66,FALSE)</f>
        <v>-4.3990641117095945</v>
      </c>
      <c r="G241" s="31">
        <f>VLOOKUP($C241,PO!$B$2:$CJ$295,67,FALSE)</f>
        <v>21035.3046875</v>
      </c>
      <c r="H241" s="35">
        <f>VLOOKUP($C241,PO!$B$2:$CJ$295,71,FALSE)</f>
        <v>0.34530386328697205</v>
      </c>
      <c r="I241" s="50">
        <f>_xlfn.XLOOKUP($C241,PO!$B$3:$B$295,PO!CH$3:CH$295)</f>
        <v>0.51546388864517212</v>
      </c>
      <c r="J241" s="22">
        <f>VLOOKUP($C241,PO!$B$2:$CJ$295,87,FALSE)</f>
        <v>211</v>
      </c>
      <c r="K241" s="72">
        <f>1-VLOOKUP(C241,PO!$B$3:$II$295,242,FALSE)/SUM($D$5:$J$5)</f>
        <v>-0.2744825420642385</v>
      </c>
      <c r="L241" s="22">
        <f>VLOOKUP($C241,PO!$B$2:$CJ$295,48,FALSE)</f>
        <v>11142.852300242132</v>
      </c>
      <c r="M241" s="40"/>
      <c r="N241" s="22"/>
      <c r="O241" s="22"/>
      <c r="P241" s="22">
        <f>VLOOKUP($C241,PO!$B$2:$CJ$295,65,FALSE)</f>
        <v>225</v>
      </c>
      <c r="Q241" s="22">
        <f>VLOOKUP($C241,PO!$B$2:$CJ$295,26,FALSE)</f>
        <v>712</v>
      </c>
      <c r="R241" s="23"/>
    </row>
    <row r="242" spans="1:18" hidden="1" x14ac:dyDescent="0.2">
      <c r="A242" s="17">
        <v>232</v>
      </c>
      <c r="B242" s="27" t="str">
        <f t="shared" si="5"/>
        <v>*</v>
      </c>
      <c r="C242" t="str">
        <f>VLOOKUP(A242,PO!$IJ$3:$IL$295,3,FALSE)</f>
        <v>Pertunmaa</v>
      </c>
      <c r="D242" s="32">
        <f>VLOOKUP($C242,PO!$B$2:$CJ$295,9,FALSE)</f>
        <v>53.200000762939453</v>
      </c>
      <c r="E242" s="32">
        <f>VLOOKUP($C242,PO!$B$2:$CJ$295,16,FALSE)</f>
        <v>41.900000000000006</v>
      </c>
      <c r="F242" s="35">
        <f>VLOOKUP($C242,PO!$B$2:$CJ$295,66,FALSE)</f>
        <v>-3.8276229143142699</v>
      </c>
      <c r="G242" s="31">
        <f>VLOOKUP($C242,PO!$B$2:$CJ$295,67,FALSE)</f>
        <v>19465.89453125</v>
      </c>
      <c r="H242" s="35">
        <f>VLOOKUP($C242,PO!$B$2:$CJ$295,71,FALSE)</f>
        <v>0.11834319680929184</v>
      </c>
      <c r="I242" s="50">
        <f>_xlfn.XLOOKUP($C242,PO!$B$3:$B$295,PO!CH$3:CH$295)</f>
        <v>0.76335877180099487</v>
      </c>
      <c r="J242" s="22">
        <f>VLOOKUP($C242,PO!$B$2:$CJ$295,87,FALSE)</f>
        <v>138</v>
      </c>
      <c r="K242" s="72">
        <f>1-VLOOKUP(C242,PO!$B$3:$II$295,242,FALSE)/SUM($D$5:$J$5)</f>
        <v>-0.28090986980420452</v>
      </c>
      <c r="L242" s="22">
        <f>VLOOKUP($C242,PO!$B$2:$CJ$295,48,FALSE)</f>
        <v>14822.641509433963</v>
      </c>
      <c r="M242" s="40"/>
      <c r="N242" s="22"/>
      <c r="O242" s="22"/>
      <c r="P242" s="22">
        <f>VLOOKUP($C242,PO!$B$2:$CJ$295,65,FALSE)</f>
        <v>146</v>
      </c>
      <c r="Q242" s="22">
        <f>VLOOKUP($C242,PO!$B$2:$CJ$295,26,FALSE)</f>
        <v>740</v>
      </c>
      <c r="R242" s="23"/>
    </row>
    <row r="243" spans="1:18" hidden="1" x14ac:dyDescent="0.2">
      <c r="A243" s="17">
        <v>233</v>
      </c>
      <c r="B243" s="27" t="str">
        <f t="shared" si="5"/>
        <v>*</v>
      </c>
      <c r="C243" t="str">
        <f>VLOOKUP(A243,PO!$IJ$3:$IL$295,3,FALSE)</f>
        <v>Vaala</v>
      </c>
      <c r="D243" s="32">
        <f>VLOOKUP($C243,PO!$B$2:$CJ$295,9,FALSE)</f>
        <v>52</v>
      </c>
      <c r="E243" s="32">
        <f>VLOOKUP($C243,PO!$B$2:$CJ$295,16,FALSE)</f>
        <v>43.1</v>
      </c>
      <c r="F243" s="35">
        <f>VLOOKUP($C243,PO!$B$2:$CJ$295,66,FALSE)</f>
        <v>-4.9284981012344362</v>
      </c>
      <c r="G243" s="31">
        <f>VLOOKUP($C243,PO!$B$2:$CJ$295,67,FALSE)</f>
        <v>20241.83203125</v>
      </c>
      <c r="H243" s="35">
        <f>VLOOKUP($C243,PO!$B$2:$CJ$295,71,FALSE)</f>
        <v>3.581661731004715E-2</v>
      </c>
      <c r="I243" s="50">
        <f>_xlfn.XLOOKUP($C243,PO!$B$3:$B$295,PO!CH$3:CH$295)</f>
        <v>1.8957345485687256</v>
      </c>
      <c r="J243" s="22">
        <f>VLOOKUP($C243,PO!$B$2:$CJ$295,87,FALSE)</f>
        <v>230</v>
      </c>
      <c r="K243" s="72">
        <f>1-VLOOKUP(C243,PO!$B$3:$II$295,242,FALSE)/SUM($D$5:$J$5)</f>
        <v>-0.2874864949954401</v>
      </c>
      <c r="L243" s="22">
        <f>VLOOKUP($C243,PO!$B$2:$CJ$295,48,FALSE)</f>
        <v>14383.561643835616</v>
      </c>
      <c r="M243" s="40"/>
      <c r="N243" s="22"/>
      <c r="O243" s="22"/>
      <c r="P243" s="22">
        <f>VLOOKUP($C243,PO!$B$2:$CJ$295,65,FALSE)</f>
        <v>230</v>
      </c>
      <c r="Q243" s="22">
        <f>VLOOKUP($C243,PO!$B$2:$CJ$295,26,FALSE)</f>
        <v>734</v>
      </c>
      <c r="R243" s="23"/>
    </row>
    <row r="244" spans="1:18" hidden="1" x14ac:dyDescent="0.2">
      <c r="A244" s="17">
        <v>234</v>
      </c>
      <c r="B244" s="27" t="str">
        <f t="shared" si="5"/>
        <v>*</v>
      </c>
      <c r="C244" t="str">
        <f>VLOOKUP(A244,PO!$IJ$3:$IL$295,3,FALSE)</f>
        <v>Savukoski</v>
      </c>
      <c r="D244" s="32">
        <f>VLOOKUP($C244,PO!$B$2:$CJ$295,9,FALSE)</f>
        <v>52.099998474121094</v>
      </c>
      <c r="E244" s="32">
        <f>VLOOKUP($C244,PO!$B$2:$CJ$295,16,FALSE)</f>
        <v>39.300000000000004</v>
      </c>
      <c r="F244" s="35">
        <f>VLOOKUP($C244,PO!$B$2:$CJ$295,66,FALSE)</f>
        <v>-5.0947362899780275</v>
      </c>
      <c r="G244" s="31">
        <f>VLOOKUP($C244,PO!$B$2:$CJ$295,67,FALSE)</f>
        <v>20653.267578125</v>
      </c>
      <c r="H244" s="35">
        <f>VLOOKUP($C244,PO!$B$2:$CJ$295,71,FALSE)</f>
        <v>0.19900497794151306</v>
      </c>
      <c r="I244" s="50">
        <f>_xlfn.XLOOKUP($C244,PO!$B$3:$B$295,PO!CH$3:CH$295)</f>
        <v>0</v>
      </c>
      <c r="J244" s="22">
        <f>VLOOKUP($C244,PO!$B$2:$CJ$295,87,FALSE)</f>
        <v>62</v>
      </c>
      <c r="K244" s="72">
        <f>1-VLOOKUP(C244,PO!$B$3:$II$295,242,FALSE)/SUM($D$5:$J$5)</f>
        <v>-0.30451572447393871</v>
      </c>
      <c r="L244" s="22">
        <f>VLOOKUP($C244,PO!$B$2:$CJ$295,48,FALSE)</f>
        <v>23909.090909090908</v>
      </c>
      <c r="M244" s="40"/>
      <c r="N244" s="22"/>
      <c r="O244" s="22"/>
      <c r="P244" s="22">
        <f>VLOOKUP($C244,PO!$B$2:$CJ$295,65,FALSE)</f>
        <v>71</v>
      </c>
      <c r="Q244" s="22">
        <f>VLOOKUP($C244,PO!$B$2:$CJ$295,26,FALSE)</f>
        <v>2050</v>
      </c>
      <c r="R244" s="23"/>
    </row>
    <row r="245" spans="1:18" hidden="1" x14ac:dyDescent="0.2">
      <c r="A245" s="17">
        <v>235</v>
      </c>
      <c r="B245" s="27" t="str">
        <f t="shared" si="5"/>
        <v>*</v>
      </c>
      <c r="C245" t="str">
        <f>VLOOKUP(A245,PO!$IJ$3:$IL$295,3,FALSE)</f>
        <v>Rautjärvi</v>
      </c>
      <c r="D245" s="32">
        <f>VLOOKUP($C245,PO!$B$2:$CJ$295,9,FALSE)</f>
        <v>54.299999237060547</v>
      </c>
      <c r="E245" s="32">
        <f>VLOOKUP($C245,PO!$B$2:$CJ$295,16,FALSE)</f>
        <v>49.800000000000004</v>
      </c>
      <c r="F245" s="35">
        <f>VLOOKUP($C245,PO!$B$2:$CJ$295,66,FALSE)</f>
        <v>-5.402657842636108</v>
      </c>
      <c r="G245" s="31">
        <f>VLOOKUP($C245,PO!$B$2:$CJ$295,67,FALSE)</f>
        <v>22728.4765625</v>
      </c>
      <c r="H245" s="35">
        <f>VLOOKUP($C245,PO!$B$2:$CJ$295,71,FALSE)</f>
        <v>9.2994421720504761E-2</v>
      </c>
      <c r="I245" s="50">
        <f>_xlfn.XLOOKUP($C245,PO!$B$3:$B$295,PO!CH$3:CH$295)</f>
        <v>1.0362694263458252</v>
      </c>
      <c r="J245" s="22">
        <f>VLOOKUP($C245,PO!$B$2:$CJ$295,87,FALSE)</f>
        <v>221</v>
      </c>
      <c r="K245" s="72">
        <f>1-VLOOKUP(C245,PO!$B$3:$II$295,242,FALSE)/SUM($D$5:$J$5)</f>
        <v>-0.30476296064174502</v>
      </c>
      <c r="L245" s="22">
        <f>VLOOKUP($C245,PO!$B$2:$CJ$295,48,FALSE)</f>
        <v>15482.678983833719</v>
      </c>
      <c r="M245" s="40"/>
      <c r="N245" s="22"/>
      <c r="O245" s="22"/>
      <c r="P245" s="22">
        <f>VLOOKUP($C245,PO!$B$2:$CJ$295,65,FALSE)</f>
        <v>109</v>
      </c>
      <c r="Q245" s="22">
        <f>VLOOKUP($C245,PO!$B$2:$CJ$295,26,FALSE)</f>
        <v>615</v>
      </c>
      <c r="R245" s="23"/>
    </row>
    <row r="246" spans="1:18" hidden="1" x14ac:dyDescent="0.2">
      <c r="A246" s="17">
        <v>236</v>
      </c>
      <c r="B246" s="27" t="str">
        <f t="shared" si="5"/>
        <v>*</v>
      </c>
      <c r="C246" t="str">
        <f>VLOOKUP(A246,PO!$IJ$3:$IL$295,3,FALSE)</f>
        <v>Enontekiö</v>
      </c>
      <c r="D246" s="32">
        <f>VLOOKUP($C246,PO!$B$2:$CJ$295,9,FALSE)</f>
        <v>48.200000762939453</v>
      </c>
      <c r="E246" s="32">
        <f>VLOOKUP($C246,PO!$B$2:$CJ$295,16,FALSE)</f>
        <v>29.400000000000002</v>
      </c>
      <c r="F246" s="35">
        <f>VLOOKUP($C246,PO!$B$2:$CJ$295,66,FALSE)</f>
        <v>6.3509512901306149</v>
      </c>
      <c r="G246" s="31">
        <f>VLOOKUP($C246,PO!$B$2:$CJ$295,67,FALSE)</f>
        <v>20747.369140625</v>
      </c>
      <c r="H246" s="35">
        <f>VLOOKUP($C246,PO!$B$2:$CJ$295,71,FALSE)</f>
        <v>0.76169747114181519</v>
      </c>
      <c r="I246" s="50">
        <f>_xlfn.XLOOKUP($C246,PO!$B$3:$B$295,PO!CH$3:CH$295)</f>
        <v>2.8169014453887939</v>
      </c>
      <c r="J246" s="22">
        <f>VLOOKUP($C246,PO!$B$2:$CJ$295,87,FALSE)</f>
        <v>157</v>
      </c>
      <c r="K246" s="72">
        <f>1-VLOOKUP(C246,PO!$B$3:$II$295,242,FALSE)/SUM($D$5:$J$5)</f>
        <v>-0.30500813638434199</v>
      </c>
      <c r="L246" s="22">
        <f>VLOOKUP($C246,PO!$B$2:$CJ$295,48,FALSE)</f>
        <v>17922.077922077922</v>
      </c>
      <c r="M246" s="40"/>
      <c r="N246" s="22"/>
      <c r="O246" s="22"/>
      <c r="P246" s="22">
        <f>VLOOKUP($C246,PO!$B$2:$CJ$295,65,FALSE)</f>
        <v>45.75</v>
      </c>
      <c r="Q246" s="22">
        <f>VLOOKUP($C246,PO!$B$2:$CJ$295,26,FALSE)</f>
        <v>749</v>
      </c>
      <c r="R246" s="23"/>
    </row>
    <row r="247" spans="1:18" hidden="1" x14ac:dyDescent="0.2">
      <c r="A247" s="17">
        <v>237</v>
      </c>
      <c r="B247" s="27" t="str">
        <f t="shared" si="5"/>
        <v>*</v>
      </c>
      <c r="C247" t="str">
        <f>VLOOKUP(A247,PO!$IJ$3:$IL$295,3,FALSE)</f>
        <v>Ylitornio</v>
      </c>
      <c r="D247" s="32">
        <f>VLOOKUP($C247,PO!$B$2:$CJ$295,9,FALSE)</f>
        <v>53.200000762939453</v>
      </c>
      <c r="E247" s="32">
        <f>VLOOKUP($C247,PO!$B$2:$CJ$295,16,FALSE)</f>
        <v>47.2</v>
      </c>
      <c r="F247" s="35">
        <f>VLOOKUP($C247,PO!$B$2:$CJ$295,66,FALSE)</f>
        <v>-4.6938506126403805</v>
      </c>
      <c r="G247" s="31">
        <f>VLOOKUP($C247,PO!$B$2:$CJ$295,67,FALSE)</f>
        <v>21876.326171875</v>
      </c>
      <c r="H247" s="35">
        <f>VLOOKUP($C247,PO!$B$2:$CJ$295,71,FALSE)</f>
        <v>0.79122000932693481</v>
      </c>
      <c r="I247" s="50">
        <f>_xlfn.XLOOKUP($C247,PO!$B$3:$B$295,PO!CH$3:CH$295)</f>
        <v>1.6064257621765137</v>
      </c>
      <c r="J247" s="22">
        <f>VLOOKUP($C247,PO!$B$2:$CJ$295,87,FALSE)</f>
        <v>278</v>
      </c>
      <c r="K247" s="72">
        <f>1-VLOOKUP(C247,PO!$B$3:$II$295,242,FALSE)/SUM($D$5:$J$5)</f>
        <v>-0.30836891402811029</v>
      </c>
      <c r="L247" s="22">
        <f>VLOOKUP($C247,PO!$B$2:$CJ$295,48,FALSE)</f>
        <v>13609.23623445826</v>
      </c>
      <c r="M247" s="40"/>
      <c r="N247" s="22"/>
      <c r="O247" s="22"/>
      <c r="P247" s="22">
        <f>VLOOKUP($C247,PO!$B$2:$CJ$295,65,FALSE)</f>
        <v>133.5</v>
      </c>
      <c r="Q247" s="22">
        <f>VLOOKUP($C247,PO!$B$2:$CJ$295,26,FALSE)</f>
        <v>1036</v>
      </c>
      <c r="R247" s="23"/>
    </row>
    <row r="248" spans="1:18" hidden="1" x14ac:dyDescent="0.2">
      <c r="A248" s="17">
        <v>238</v>
      </c>
      <c r="B248" s="27" t="str">
        <f t="shared" si="5"/>
        <v>*</v>
      </c>
      <c r="C248" t="str">
        <f>VLOOKUP(A248,PO!$IJ$3:$IL$295,3,FALSE)</f>
        <v>Kustavi</v>
      </c>
      <c r="D248" s="32">
        <f>VLOOKUP($C248,PO!$B$2:$CJ$295,9,FALSE)</f>
        <v>54.099998474121094</v>
      </c>
      <c r="E248" s="32">
        <f>VLOOKUP($C248,PO!$B$2:$CJ$295,16,FALSE)</f>
        <v>38.6</v>
      </c>
      <c r="F248" s="35">
        <f>VLOOKUP($C248,PO!$B$2:$CJ$295,66,FALSE)</f>
        <v>3.1456043243408205</v>
      </c>
      <c r="G248" s="31">
        <f>VLOOKUP($C248,PO!$B$2:$CJ$295,67,FALSE)</f>
        <v>24460.447265625</v>
      </c>
      <c r="H248" s="35">
        <f>VLOOKUP($C248,PO!$B$2:$CJ$295,71,FALSE)</f>
        <v>1.4752371311187744</v>
      </c>
      <c r="I248" s="50">
        <f>_xlfn.XLOOKUP($C248,PO!$B$3:$B$295,PO!CH$3:CH$295)</f>
        <v>6.6666665077209473</v>
      </c>
      <c r="J248" s="22">
        <f>VLOOKUP($C248,PO!$B$2:$CJ$295,87,FALSE)</f>
        <v>34</v>
      </c>
      <c r="K248" s="72">
        <f>1-VLOOKUP(C248,PO!$B$3:$II$295,242,FALSE)/SUM($D$5:$J$5)</f>
        <v>-0.35104521253320509</v>
      </c>
      <c r="L248" s="22">
        <f>VLOOKUP($C248,PO!$B$2:$CJ$295,48,FALSE)</f>
        <v>15343.283582089553</v>
      </c>
      <c r="M248" s="40"/>
      <c r="N248" s="22"/>
      <c r="O248" s="22"/>
      <c r="P248" s="22">
        <f>VLOOKUP($C248,PO!$B$2:$CJ$295,65,FALSE)</f>
        <v>34</v>
      </c>
      <c r="Q248" s="22">
        <f>VLOOKUP($C248,PO!$B$2:$CJ$295,26,FALSE)</f>
        <v>1397</v>
      </c>
      <c r="R248" s="23"/>
    </row>
    <row r="249" spans="1:18" hidden="1" x14ac:dyDescent="0.2">
      <c r="A249" s="17">
        <v>239</v>
      </c>
      <c r="B249" s="27" t="str">
        <f t="shared" si="5"/>
        <v>*</v>
      </c>
      <c r="C249" t="str">
        <f>VLOOKUP(A249,PO!$IJ$3:$IL$295,3,FALSE)</f>
        <v>Hyrynsalmi</v>
      </c>
      <c r="D249" s="32">
        <f>VLOOKUP($C249,PO!$B$2:$CJ$295,9,FALSE)</f>
        <v>54.799999237060547</v>
      </c>
      <c r="E249" s="32">
        <f>VLOOKUP($C249,PO!$B$2:$CJ$295,16,FALSE)</f>
        <v>56.1</v>
      </c>
      <c r="F249" s="35">
        <f>VLOOKUP($C249,PO!$B$2:$CJ$295,66,FALSE)</f>
        <v>-4.9178955197334293</v>
      </c>
      <c r="G249" s="31">
        <f>VLOOKUP($C249,PO!$B$2:$CJ$295,67,FALSE)</f>
        <v>20361.384765625</v>
      </c>
      <c r="H249" s="35">
        <f>VLOOKUP($C249,PO!$B$2:$CJ$295,71,FALSE)</f>
        <v>8.8066928088665009E-2</v>
      </c>
      <c r="I249" s="50">
        <f>_xlfn.XLOOKUP($C249,PO!$B$3:$B$295,PO!CH$3:CH$295)</f>
        <v>0.8403361439704895</v>
      </c>
      <c r="J249" s="22">
        <f>VLOOKUP($C249,PO!$B$2:$CJ$295,87,FALSE)</f>
        <v>129</v>
      </c>
      <c r="K249" s="72">
        <f>1-VLOOKUP(C249,PO!$B$3:$II$295,242,FALSE)/SUM($D$5:$J$5)</f>
        <v>-0.35109222934971518</v>
      </c>
      <c r="L249" s="22">
        <f>VLOOKUP($C249,PO!$B$2:$CJ$295,48,FALSE)</f>
        <v>15187.5</v>
      </c>
      <c r="M249" s="40"/>
      <c r="N249" s="22"/>
      <c r="O249" s="22"/>
      <c r="P249" s="22">
        <f>VLOOKUP($C249,PO!$B$2:$CJ$295,65,FALSE)</f>
        <v>72</v>
      </c>
      <c r="Q249" s="22">
        <f>VLOOKUP($C249,PO!$B$2:$CJ$295,26,FALSE)</f>
        <v>735</v>
      </c>
      <c r="R249" s="23"/>
    </row>
    <row r="250" spans="1:18" hidden="1" x14ac:dyDescent="0.2">
      <c r="A250" s="17">
        <v>240</v>
      </c>
      <c r="B250" s="27" t="str">
        <f t="shared" si="5"/>
        <v>*</v>
      </c>
      <c r="C250" t="str">
        <f>VLOOKUP(A250,PO!$IJ$3:$IL$295,3,FALSE)</f>
        <v>Vesanto</v>
      </c>
      <c r="D250" s="32">
        <f>VLOOKUP($C250,PO!$B$2:$CJ$295,9,FALSE)</f>
        <v>54.900001525878906</v>
      </c>
      <c r="E250" s="32">
        <f>VLOOKUP($C250,PO!$B$2:$CJ$295,16,FALSE)</f>
        <v>40.6</v>
      </c>
      <c r="F250" s="35">
        <f>VLOOKUP($C250,PO!$B$2:$CJ$295,66,FALSE)</f>
        <v>-3.8613353967666626</v>
      </c>
      <c r="G250" s="31">
        <f>VLOOKUP($C250,PO!$B$2:$CJ$295,67,FALSE)</f>
        <v>19459.83203125</v>
      </c>
      <c r="H250" s="35">
        <f>VLOOKUP($C250,PO!$B$2:$CJ$295,71,FALSE)</f>
        <v>0.19860972464084625</v>
      </c>
      <c r="I250" s="50">
        <f>_xlfn.XLOOKUP($C250,PO!$B$3:$B$295,PO!CH$3:CH$295)</f>
        <v>4.2253522872924805</v>
      </c>
      <c r="J250" s="22">
        <f>VLOOKUP($C250,PO!$B$2:$CJ$295,87,FALSE)</f>
        <v>159</v>
      </c>
      <c r="K250" s="72">
        <f>1-VLOOKUP(C250,PO!$B$3:$II$295,242,FALSE)/SUM($D$5:$J$5)</f>
        <v>-0.35696205717715079</v>
      </c>
      <c r="L250" s="22">
        <f>VLOOKUP($C250,PO!$B$2:$CJ$295,48,FALSE)</f>
        <v>12993.67088607595</v>
      </c>
      <c r="M250" s="40"/>
      <c r="N250" s="22"/>
      <c r="O250" s="22"/>
      <c r="P250" s="22">
        <f>VLOOKUP($C250,PO!$B$2:$CJ$295,65,FALSE)</f>
        <v>173</v>
      </c>
      <c r="Q250" s="22">
        <f>VLOOKUP($C250,PO!$B$2:$CJ$295,26,FALSE)</f>
        <v>502</v>
      </c>
      <c r="R250" s="23"/>
    </row>
    <row r="251" spans="1:18" hidden="1" x14ac:dyDescent="0.2">
      <c r="A251" s="17">
        <v>241</v>
      </c>
      <c r="B251" s="27" t="str">
        <f t="shared" si="5"/>
        <v>*</v>
      </c>
      <c r="C251" t="str">
        <f>VLOOKUP(A251,PO!$IJ$3:$IL$295,3,FALSE)</f>
        <v>Juuka</v>
      </c>
      <c r="D251" s="32">
        <f>VLOOKUP($C251,PO!$B$2:$CJ$295,9,FALSE)</f>
        <v>53.299999237060547</v>
      </c>
      <c r="E251" s="32">
        <f>VLOOKUP($C251,PO!$B$2:$CJ$295,16,FALSE)</f>
        <v>46.300000000000004</v>
      </c>
      <c r="F251" s="35">
        <f>VLOOKUP($C251,PO!$B$2:$CJ$295,66,FALSE)</f>
        <v>-5.1811496257781986</v>
      </c>
      <c r="G251" s="31">
        <f>VLOOKUP($C251,PO!$B$2:$CJ$295,67,FALSE)</f>
        <v>19226.263671875</v>
      </c>
      <c r="H251" s="35">
        <f>VLOOKUP($C251,PO!$B$2:$CJ$295,71,FALSE)</f>
        <v>0.10855405777692795</v>
      </c>
      <c r="I251" s="50">
        <f>_xlfn.XLOOKUP($C251,PO!$B$3:$B$295,PO!CH$3:CH$295)</f>
        <v>3.3222591876983643</v>
      </c>
      <c r="J251" s="22">
        <f>VLOOKUP($C251,PO!$B$2:$CJ$295,87,FALSE)</f>
        <v>326</v>
      </c>
      <c r="K251" s="72">
        <f>1-VLOOKUP(C251,PO!$B$3:$II$295,242,FALSE)/SUM($D$5:$J$5)</f>
        <v>-0.36849791351664418</v>
      </c>
      <c r="L251" s="22">
        <f>VLOOKUP($C251,PO!$B$2:$CJ$295,48,FALSE)</f>
        <v>13117.37089201878</v>
      </c>
      <c r="M251" s="40"/>
      <c r="N251" s="22"/>
      <c r="O251" s="22"/>
      <c r="P251" s="22">
        <f>VLOOKUP($C251,PO!$B$2:$CJ$295,65,FALSE)</f>
        <v>116.66666412353516</v>
      </c>
      <c r="Q251" s="22">
        <f>VLOOKUP($C251,PO!$B$2:$CJ$295,26,FALSE)</f>
        <v>747</v>
      </c>
      <c r="R251" s="23"/>
    </row>
    <row r="252" spans="1:18" hidden="1" x14ac:dyDescent="0.2">
      <c r="A252" s="17">
        <v>242</v>
      </c>
      <c r="B252" s="27" t="str">
        <f t="shared" si="5"/>
        <v>*</v>
      </c>
      <c r="C252" t="str">
        <f>VLOOKUP(A252,PO!$IJ$3:$IL$295,3,FALSE)</f>
        <v>Kuhmoinen</v>
      </c>
      <c r="D252" s="32">
        <f>VLOOKUP($C252,PO!$B$2:$CJ$295,9,FALSE)</f>
        <v>55.900001525878906</v>
      </c>
      <c r="E252" s="32">
        <f>VLOOKUP($C252,PO!$B$2:$CJ$295,16,FALSE)</f>
        <v>57</v>
      </c>
      <c r="F252" s="35">
        <f>VLOOKUP($C252,PO!$B$2:$CJ$295,66,FALSE)</f>
        <v>-5.0017274856567386</v>
      </c>
      <c r="G252" s="31">
        <f>VLOOKUP($C252,PO!$B$2:$CJ$295,67,FALSE)</f>
        <v>20392.265625</v>
      </c>
      <c r="H252" s="35">
        <f>VLOOKUP($C252,PO!$B$2:$CJ$295,71,FALSE)</f>
        <v>0.22665457427501678</v>
      </c>
      <c r="I252" s="50">
        <f>_xlfn.XLOOKUP($C252,PO!$B$3:$B$295,PO!CH$3:CH$295)</f>
        <v>0</v>
      </c>
      <c r="J252" s="22">
        <f>VLOOKUP($C252,PO!$B$2:$CJ$295,87,FALSE)</f>
        <v>120</v>
      </c>
      <c r="K252" s="72">
        <f>1-VLOOKUP(C252,PO!$B$3:$II$295,242,FALSE)/SUM($D$5:$J$5)</f>
        <v>-0.39471810030392884</v>
      </c>
      <c r="L252" s="22">
        <f>VLOOKUP($C252,PO!$B$2:$CJ$295,48,FALSE)</f>
        <v>13970.479704797048</v>
      </c>
      <c r="M252" s="40"/>
      <c r="N252" s="22"/>
      <c r="O252" s="22"/>
      <c r="P252" s="22">
        <f>VLOOKUP($C252,PO!$B$2:$CJ$295,65,FALSE)</f>
        <v>265.44961547851563</v>
      </c>
      <c r="Q252" s="22">
        <f>VLOOKUP($C252,PO!$B$2:$CJ$295,26,FALSE)</f>
        <v>810</v>
      </c>
      <c r="R252" s="23"/>
    </row>
    <row r="253" spans="1:18" hidden="1" x14ac:dyDescent="0.2">
      <c r="A253" s="17">
        <v>243</v>
      </c>
      <c r="B253" s="27" t="str">
        <f t="shared" si="5"/>
        <v>*</v>
      </c>
      <c r="C253" t="str">
        <f>VLOOKUP(A253,PO!$IJ$3:$IL$295,3,FALSE)</f>
        <v>Siikainen</v>
      </c>
      <c r="D253" s="32">
        <f>VLOOKUP($C253,PO!$B$2:$CJ$295,9,FALSE)</f>
        <v>52</v>
      </c>
      <c r="E253" s="32">
        <f>VLOOKUP($C253,PO!$B$2:$CJ$295,16,FALSE)</f>
        <v>29.3</v>
      </c>
      <c r="F253" s="35">
        <f>VLOOKUP($C253,PO!$B$2:$CJ$295,66,FALSE)</f>
        <v>-4.9114909648895262</v>
      </c>
      <c r="G253" s="31">
        <f>VLOOKUP($C253,PO!$B$2:$CJ$295,67,FALSE)</f>
        <v>18507.77734375</v>
      </c>
      <c r="H253" s="35">
        <f>VLOOKUP($C253,PO!$B$2:$CJ$295,71,FALSE)</f>
        <v>0.20876826345920563</v>
      </c>
      <c r="I253" s="50">
        <f>_xlfn.XLOOKUP($C253,PO!$B$3:$B$295,PO!CH$3:CH$295)</f>
        <v>6.1855669021606445</v>
      </c>
      <c r="J253" s="22">
        <f>VLOOKUP($C253,PO!$B$2:$CJ$295,87,FALSE)</f>
        <v>114</v>
      </c>
      <c r="K253" s="72">
        <f>1-VLOOKUP(C253,PO!$B$3:$II$295,242,FALSE)/SUM($D$5:$J$5)</f>
        <v>-0.40431804954398287</v>
      </c>
      <c r="L253" s="22">
        <f>VLOOKUP($C253,PO!$B$2:$CJ$295,48,FALSE)</f>
        <v>13678.260869565218</v>
      </c>
      <c r="M253" s="40"/>
      <c r="N253" s="22"/>
      <c r="O253" s="22"/>
      <c r="P253" s="22">
        <f>VLOOKUP($C253,PO!$B$2:$CJ$295,65,FALSE)</f>
        <v>123</v>
      </c>
      <c r="Q253" s="22">
        <f>VLOOKUP($C253,PO!$B$2:$CJ$295,26,FALSE)</f>
        <v>703</v>
      </c>
      <c r="R253" s="23"/>
    </row>
    <row r="254" spans="1:18" hidden="1" x14ac:dyDescent="0.2">
      <c r="A254" s="17">
        <v>244</v>
      </c>
      <c r="B254" s="27" t="str">
        <f t="shared" si="5"/>
        <v>*</v>
      </c>
      <c r="C254" t="str">
        <f>VLOOKUP(A254,PO!$IJ$3:$IL$295,3,FALSE)</f>
        <v>Karijoki</v>
      </c>
      <c r="D254" s="32">
        <f>VLOOKUP($C254,PO!$B$2:$CJ$295,9,FALSE)</f>
        <v>51.900001525878906</v>
      </c>
      <c r="E254" s="32">
        <f>VLOOKUP($C254,PO!$B$2:$CJ$295,16,FALSE)</f>
        <v>39</v>
      </c>
      <c r="F254" s="35">
        <f>VLOOKUP($C254,PO!$B$2:$CJ$295,66,FALSE)</f>
        <v>-3.5580245971679689</v>
      </c>
      <c r="G254" s="31">
        <f>VLOOKUP($C254,PO!$B$2:$CJ$295,67,FALSE)</f>
        <v>21243.45703125</v>
      </c>
      <c r="H254" s="35">
        <f>VLOOKUP($C254,PO!$B$2:$CJ$295,71,FALSE)</f>
        <v>1.9277108907699585</v>
      </c>
      <c r="I254" s="50">
        <f>_xlfn.XLOOKUP($C254,PO!$B$3:$B$295,PO!CH$3:CH$295)</f>
        <v>2.0833332538604736</v>
      </c>
      <c r="J254" s="22">
        <f>VLOOKUP($C254,PO!$B$2:$CJ$295,87,FALSE)</f>
        <v>53</v>
      </c>
      <c r="K254" s="72">
        <f>1-VLOOKUP(C254,PO!$B$3:$II$295,242,FALSE)/SUM($D$5:$J$5)</f>
        <v>-0.40750220805963688</v>
      </c>
      <c r="L254" s="22">
        <f>VLOOKUP($C254,PO!$B$2:$CJ$295,48,FALSE)</f>
        <v>10216.216216216217</v>
      </c>
      <c r="M254" s="40"/>
      <c r="N254" s="22"/>
      <c r="O254" s="22"/>
      <c r="P254" s="22">
        <f>VLOOKUP($C254,PO!$B$2:$CJ$295,65,FALSE)</f>
        <v>53</v>
      </c>
      <c r="Q254" s="22">
        <f>VLOOKUP($C254,PO!$B$2:$CJ$295,26,FALSE)</f>
        <v>587</v>
      </c>
      <c r="R254" s="23"/>
    </row>
    <row r="255" spans="1:18" hidden="1" x14ac:dyDescent="0.2">
      <c r="A255" s="17">
        <v>245</v>
      </c>
      <c r="B255" s="27" t="str">
        <f t="shared" si="5"/>
        <v>*</v>
      </c>
      <c r="C255" t="str">
        <f>VLOOKUP(A255,PO!$IJ$3:$IL$295,3,FALSE)</f>
        <v>Jyväskylä</v>
      </c>
      <c r="D255" s="32">
        <f>VLOOKUP($C255,PO!$B$2:$CJ$295,9,FALSE)</f>
        <v>40.099998474121094</v>
      </c>
      <c r="E255" s="32">
        <f>VLOOKUP($C255,PO!$B$2:$CJ$295,16,FALSE)</f>
        <v>95.2</v>
      </c>
      <c r="F255" s="35">
        <f>VLOOKUP($C255,PO!$B$2:$CJ$295,66,FALSE)</f>
        <v>2.1017131119966508</v>
      </c>
      <c r="G255" s="31">
        <f>VLOOKUP($C255,PO!$B$2:$CJ$295,67,FALSE)</f>
        <v>22735.46484375</v>
      </c>
      <c r="H255" s="35">
        <f>VLOOKUP($C255,PO!$B$2:$CJ$295,71,FALSE)</f>
        <v>0.20575842261314392</v>
      </c>
      <c r="I255" s="50">
        <f>_xlfn.XLOOKUP($C255,PO!$B$3:$B$295,PO!CH$3:CH$295)</f>
        <v>2.02720046043396</v>
      </c>
      <c r="J255" s="22">
        <f>VLOOKUP($C255,PO!$B$2:$CJ$295,87,FALSE)</f>
        <v>12437</v>
      </c>
      <c r="K255" s="72">
        <f>1-VLOOKUP(C255,PO!$B$3:$II$295,242,FALSE)/SUM($D$5:$J$5)</f>
        <v>-0.4141036985146147</v>
      </c>
      <c r="L255" s="22">
        <f>VLOOKUP($C255,PO!$B$2:$CJ$295,48,FALSE)</f>
        <v>9283.0808173711357</v>
      </c>
      <c r="M255" s="40"/>
      <c r="N255" s="22"/>
      <c r="O255" s="22"/>
      <c r="P255" s="22">
        <f>VLOOKUP($C255,PO!$B$2:$CJ$295,65,FALSE)</f>
        <v>463.56668090820313</v>
      </c>
      <c r="Q255" s="22">
        <f>VLOOKUP($C255,PO!$B$2:$CJ$295,26,FALSE)</f>
        <v>384</v>
      </c>
      <c r="R255" s="23"/>
    </row>
    <row r="256" spans="1:18" hidden="1" x14ac:dyDescent="0.2">
      <c r="A256" s="17">
        <v>246</v>
      </c>
      <c r="B256" s="27" t="str">
        <f t="shared" si="5"/>
        <v>*</v>
      </c>
      <c r="C256" t="str">
        <f>VLOOKUP(A256,PO!$IJ$3:$IL$295,3,FALSE)</f>
        <v>Kaavi</v>
      </c>
      <c r="D256" s="32">
        <f>VLOOKUP($C256,PO!$B$2:$CJ$295,9,FALSE)</f>
        <v>51.700000762939453</v>
      </c>
      <c r="E256" s="32">
        <f>VLOOKUP($C256,PO!$B$2:$CJ$295,16,FALSE)</f>
        <v>46.400000000000006</v>
      </c>
      <c r="F256" s="35">
        <f>VLOOKUP($C256,PO!$B$2:$CJ$295,66,FALSE)</f>
        <v>-6.9120955467224121</v>
      </c>
      <c r="G256" s="31">
        <f>VLOOKUP($C256,PO!$B$2:$CJ$295,67,FALSE)</f>
        <v>19765.91015625</v>
      </c>
      <c r="H256" s="35">
        <f>VLOOKUP($C256,PO!$B$2:$CJ$295,71,FALSE)</f>
        <v>3.4566193819046021E-2</v>
      </c>
      <c r="I256" s="50">
        <f>_xlfn.XLOOKUP($C256,PO!$B$3:$B$295,PO!CH$3:CH$295)</f>
        <v>5.5999999046325684</v>
      </c>
      <c r="J256" s="22">
        <f>VLOOKUP($C256,PO!$B$2:$CJ$295,87,FALSE)</f>
        <v>147</v>
      </c>
      <c r="K256" s="72">
        <f>1-VLOOKUP(C256,PO!$B$3:$II$295,242,FALSE)/SUM($D$5:$J$5)</f>
        <v>-0.44770961184458491</v>
      </c>
      <c r="L256" s="22">
        <f>VLOOKUP($C256,PO!$B$2:$CJ$295,48,FALSE)</f>
        <v>10602.076124567475</v>
      </c>
      <c r="M256" s="40"/>
      <c r="N256" s="22"/>
      <c r="O256" s="22"/>
      <c r="P256" s="22">
        <f>VLOOKUP($C256,PO!$B$2:$CJ$295,65,FALSE)</f>
        <v>170</v>
      </c>
      <c r="Q256" s="22">
        <f>VLOOKUP($C256,PO!$B$2:$CJ$295,26,FALSE)</f>
        <v>745</v>
      </c>
      <c r="R256" s="23"/>
    </row>
    <row r="257" spans="1:18" hidden="1" x14ac:dyDescent="0.2">
      <c r="A257" s="17">
        <v>247</v>
      </c>
      <c r="B257" s="27" t="str">
        <f t="shared" si="5"/>
        <v>*</v>
      </c>
      <c r="C257" t="str">
        <f>VLOOKUP(A257,PO!$IJ$3:$IL$295,3,FALSE)</f>
        <v>Tervo</v>
      </c>
      <c r="D257" s="32">
        <f>VLOOKUP($C257,PO!$B$2:$CJ$295,9,FALSE)</f>
        <v>54.099998474121094</v>
      </c>
      <c r="E257" s="32">
        <f>VLOOKUP($C257,PO!$B$2:$CJ$295,16,FALSE)</f>
        <v>35.5</v>
      </c>
      <c r="F257" s="35">
        <f>VLOOKUP($C257,PO!$B$2:$CJ$295,66,FALSE)</f>
        <v>-5.3661910057067868</v>
      </c>
      <c r="G257" s="31">
        <f>VLOOKUP($C257,PO!$B$2:$CJ$295,67,FALSE)</f>
        <v>20183.599609375</v>
      </c>
      <c r="H257" s="35">
        <f>VLOOKUP($C257,PO!$B$2:$CJ$295,71,FALSE)</f>
        <v>6.5789476037025452E-2</v>
      </c>
      <c r="I257" s="50">
        <f>_xlfn.XLOOKUP($C257,PO!$B$3:$B$295,PO!CH$3:CH$295)</f>
        <v>3.846153736114502</v>
      </c>
      <c r="J257" s="22">
        <f>VLOOKUP($C257,PO!$B$2:$CJ$295,87,FALSE)</f>
        <v>86</v>
      </c>
      <c r="K257" s="72">
        <f>1-VLOOKUP(C257,PO!$B$3:$II$295,242,FALSE)/SUM($D$5:$J$5)</f>
        <v>-0.46745682268038924</v>
      </c>
      <c r="L257" s="22">
        <f>VLOOKUP($C257,PO!$B$2:$CJ$295,48,FALSE)</f>
        <v>15733.333333333334</v>
      </c>
      <c r="M257" s="40"/>
      <c r="N257" s="22"/>
      <c r="O257" s="22"/>
      <c r="P257" s="22">
        <f>VLOOKUP($C257,PO!$B$2:$CJ$295,65,FALSE)</f>
        <v>92</v>
      </c>
      <c r="Q257" s="22">
        <f>VLOOKUP($C257,PO!$B$2:$CJ$295,26,FALSE)</f>
        <v>696</v>
      </c>
      <c r="R257" s="23"/>
    </row>
    <row r="258" spans="1:18" hidden="1" x14ac:dyDescent="0.2">
      <c r="A258" s="17">
        <v>248</v>
      </c>
      <c r="B258" s="27" t="str">
        <f t="shared" si="5"/>
        <v>*</v>
      </c>
      <c r="C258" t="str">
        <f>VLOOKUP(A258,PO!$IJ$3:$IL$295,3,FALSE)</f>
        <v>Pyhtää</v>
      </c>
      <c r="D258" s="32">
        <f>VLOOKUP($C258,PO!$B$2:$CJ$295,9,FALSE)</f>
        <v>46.299999237060547</v>
      </c>
      <c r="E258" s="32">
        <f>VLOOKUP($C258,PO!$B$2:$CJ$295,16,FALSE)</f>
        <v>74.400000000000006</v>
      </c>
      <c r="F258" s="35">
        <f>VLOOKUP($C258,PO!$B$2:$CJ$295,66,FALSE)</f>
        <v>1.4945310831069947</v>
      </c>
      <c r="G258" s="31">
        <f>VLOOKUP($C258,PO!$B$2:$CJ$295,67,FALSE)</f>
        <v>24909.560546875</v>
      </c>
      <c r="H258" s="35">
        <f>VLOOKUP($C258,PO!$B$2:$CJ$295,71,FALSE)</f>
        <v>7.1789884567260742</v>
      </c>
      <c r="I258" s="50">
        <f>_xlfn.XLOOKUP($C258,PO!$B$3:$B$295,PO!CH$3:CH$295)</f>
        <v>3.6398468017578125</v>
      </c>
      <c r="J258" s="22">
        <f>VLOOKUP($C258,PO!$B$2:$CJ$295,87,FALSE)</f>
        <v>573</v>
      </c>
      <c r="K258" s="72">
        <f>1-VLOOKUP(C258,PO!$B$3:$II$295,242,FALSE)/SUM($D$5:$J$5)</f>
        <v>-0.50282815084903243</v>
      </c>
      <c r="L258" s="22">
        <f>VLOOKUP($C258,PO!$B$2:$CJ$295,48,FALSE)</f>
        <v>8678.7564766839387</v>
      </c>
      <c r="M258" s="40"/>
      <c r="N258" s="22"/>
      <c r="O258" s="22"/>
      <c r="P258" s="22">
        <f>VLOOKUP($C258,PO!$B$2:$CJ$295,65,FALSE)</f>
        <v>158.75</v>
      </c>
      <c r="Q258" s="22">
        <f>VLOOKUP($C258,PO!$B$2:$CJ$295,26,FALSE)</f>
        <v>581</v>
      </c>
      <c r="R258" s="23"/>
    </row>
    <row r="259" spans="1:18" hidden="1" x14ac:dyDescent="0.2">
      <c r="A259" s="17">
        <v>249</v>
      </c>
      <c r="B259" s="27" t="str">
        <f t="shared" si="5"/>
        <v>*</v>
      </c>
      <c r="C259" t="str">
        <f>VLOOKUP(A259,PO!$IJ$3:$IL$295,3,FALSE)</f>
        <v>Sysmä</v>
      </c>
      <c r="D259" s="32">
        <f>VLOOKUP($C259,PO!$B$2:$CJ$295,9,FALSE)</f>
        <v>55.700000762939453</v>
      </c>
      <c r="E259" s="32">
        <f>VLOOKUP($C259,PO!$B$2:$CJ$295,16,FALSE)</f>
        <v>52.6</v>
      </c>
      <c r="F259" s="35">
        <f>VLOOKUP($C259,PO!$B$2:$CJ$295,66,FALSE)</f>
        <v>-6.8221879959106442</v>
      </c>
      <c r="G259" s="31">
        <f>VLOOKUP($C259,PO!$B$2:$CJ$295,67,FALSE)</f>
        <v>20735.13671875</v>
      </c>
      <c r="H259" s="35">
        <f>VLOOKUP($C259,PO!$B$2:$CJ$295,71,FALSE)</f>
        <v>0.1367240846157074</v>
      </c>
      <c r="I259" s="50">
        <f>_xlfn.XLOOKUP($C259,PO!$B$3:$B$295,PO!CH$3:CH$295)</f>
        <v>2.9126212596893311</v>
      </c>
      <c r="J259" s="22">
        <f>VLOOKUP($C259,PO!$B$2:$CJ$295,87,FALSE)</f>
        <v>227</v>
      </c>
      <c r="K259" s="72">
        <f>1-VLOOKUP(C259,PO!$B$3:$II$295,242,FALSE)/SUM($D$5:$J$5)</f>
        <v>-0.53667278874510971</v>
      </c>
      <c r="L259" s="22">
        <f>VLOOKUP($C259,PO!$B$2:$CJ$295,48,FALSE)</f>
        <v>16337.182448036952</v>
      </c>
      <c r="M259" s="40"/>
      <c r="N259" s="22"/>
      <c r="O259" s="22"/>
      <c r="P259" s="22">
        <f>VLOOKUP($C259,PO!$B$2:$CJ$295,65,FALSE)</f>
        <v>123.5</v>
      </c>
      <c r="Q259" s="22">
        <f>VLOOKUP($C259,PO!$B$2:$CJ$295,26,FALSE)</f>
        <v>988</v>
      </c>
      <c r="R259" s="23"/>
    </row>
    <row r="260" spans="1:18" hidden="1" x14ac:dyDescent="0.2">
      <c r="A260" s="17">
        <v>250</v>
      </c>
      <c r="B260" s="27" t="str">
        <f t="shared" si="5"/>
        <v>*</v>
      </c>
      <c r="C260" t="str">
        <f>VLOOKUP(A260,PO!$IJ$3:$IL$295,3,FALSE)</f>
        <v>Hartola</v>
      </c>
      <c r="D260" s="32">
        <f>VLOOKUP($C260,PO!$B$2:$CJ$295,9,FALSE)</f>
        <v>54.599998474121094</v>
      </c>
      <c r="E260" s="32">
        <f>VLOOKUP($C260,PO!$B$2:$CJ$295,16,FALSE)</f>
        <v>53.800000000000004</v>
      </c>
      <c r="F260" s="35">
        <f>VLOOKUP($C260,PO!$B$2:$CJ$295,66,FALSE)</f>
        <v>-7.3380995750427243</v>
      </c>
      <c r="G260" s="31">
        <f>VLOOKUP($C260,PO!$B$2:$CJ$295,67,FALSE)</f>
        <v>20465.96484375</v>
      </c>
      <c r="H260" s="35">
        <f>VLOOKUP($C260,PO!$B$2:$CJ$295,71,FALSE)</f>
        <v>7.4156470596790314E-2</v>
      </c>
      <c r="I260" s="50">
        <f>_xlfn.XLOOKUP($C260,PO!$B$3:$B$295,PO!CH$3:CH$295)</f>
        <v>4.9295773506164551</v>
      </c>
      <c r="J260" s="22">
        <f>VLOOKUP($C260,PO!$B$2:$CJ$295,87,FALSE)</f>
        <v>154</v>
      </c>
      <c r="K260" s="72">
        <f>1-VLOOKUP(C260,PO!$B$3:$II$295,242,FALSE)/SUM($D$5:$J$5)</f>
        <v>-0.54940281126885693</v>
      </c>
      <c r="L260" s="22">
        <f>VLOOKUP($C260,PO!$B$2:$CJ$295,48,FALSE)</f>
        <v>19641.196013289038</v>
      </c>
      <c r="M260" s="40"/>
      <c r="N260" s="22"/>
      <c r="O260" s="22"/>
      <c r="P260" s="22">
        <f>VLOOKUP($C260,PO!$B$2:$CJ$295,65,FALSE)</f>
        <v>171</v>
      </c>
      <c r="Q260" s="22">
        <f>VLOOKUP($C260,PO!$B$2:$CJ$295,26,FALSE)</f>
        <v>886</v>
      </c>
      <c r="R260" s="23"/>
    </row>
    <row r="261" spans="1:18" hidden="1" x14ac:dyDescent="0.2">
      <c r="A261" s="17">
        <v>251</v>
      </c>
      <c r="B261" s="27" t="str">
        <f t="shared" si="5"/>
        <v>*</v>
      </c>
      <c r="C261" t="str">
        <f>VLOOKUP(A261,PO!$IJ$3:$IL$295,3,FALSE)</f>
        <v>Posio</v>
      </c>
      <c r="D261" s="32">
        <f>VLOOKUP($C261,PO!$B$2:$CJ$295,9,FALSE)</f>
        <v>54.900001525878906</v>
      </c>
      <c r="E261" s="32">
        <f>VLOOKUP($C261,PO!$B$2:$CJ$295,16,FALSE)</f>
        <v>40.6</v>
      </c>
      <c r="F261" s="35">
        <f>VLOOKUP($C261,PO!$B$2:$CJ$295,66,FALSE)</f>
        <v>-7.2515355110168453</v>
      </c>
      <c r="G261" s="31">
        <f>VLOOKUP($C261,PO!$B$2:$CJ$295,67,FALSE)</f>
        <v>19830.384765625</v>
      </c>
      <c r="H261" s="35">
        <f>VLOOKUP($C261,PO!$B$2:$CJ$295,71,FALSE)</f>
        <v>0.18850141763687134</v>
      </c>
      <c r="I261" s="50">
        <f>_xlfn.XLOOKUP($C261,PO!$B$3:$B$295,PO!CH$3:CH$295)</f>
        <v>5.590062141418457</v>
      </c>
      <c r="J261" s="22">
        <f>VLOOKUP($C261,PO!$B$2:$CJ$295,87,FALSE)</f>
        <v>188</v>
      </c>
      <c r="K261" s="72">
        <f>1-VLOOKUP(C261,PO!$B$3:$II$295,242,FALSE)/SUM($D$5:$J$5)</f>
        <v>-0.62058145652220831</v>
      </c>
      <c r="L261" s="22">
        <f>VLOOKUP($C261,PO!$B$2:$CJ$295,48,FALSE)</f>
        <v>14021.739130434782</v>
      </c>
      <c r="M261" s="40"/>
      <c r="N261" s="22"/>
      <c r="O261" s="22"/>
      <c r="P261" s="22">
        <f>VLOOKUP($C261,PO!$B$2:$CJ$295,65,FALSE)</f>
        <v>213</v>
      </c>
      <c r="Q261" s="22">
        <f>VLOOKUP($C261,PO!$B$2:$CJ$295,26,FALSE)</f>
        <v>923</v>
      </c>
      <c r="R261" s="23"/>
    </row>
    <row r="262" spans="1:18" hidden="1" x14ac:dyDescent="0.2">
      <c r="A262" s="17">
        <v>252</v>
      </c>
      <c r="B262" s="27" t="str">
        <f t="shared" si="5"/>
        <v>*</v>
      </c>
      <c r="C262" t="str">
        <f>VLOOKUP(A262,PO!$IJ$3:$IL$295,3,FALSE)</f>
        <v>Sulkava</v>
      </c>
      <c r="D262" s="32">
        <f>VLOOKUP($C262,PO!$B$2:$CJ$295,9,FALSE)</f>
        <v>54.299999237060547</v>
      </c>
      <c r="E262" s="32">
        <f>VLOOKUP($C262,PO!$B$2:$CJ$295,16,FALSE)</f>
        <v>42.2</v>
      </c>
      <c r="F262" s="35">
        <f>VLOOKUP($C262,PO!$B$2:$CJ$295,66,FALSE)</f>
        <v>-7.8061717033386229</v>
      </c>
      <c r="G262" s="31">
        <f>VLOOKUP($C262,PO!$B$2:$CJ$295,67,FALSE)</f>
        <v>19835.6875</v>
      </c>
      <c r="H262" s="35">
        <f>VLOOKUP($C262,PO!$B$2:$CJ$295,71,FALSE)</f>
        <v>0.16051363945007324</v>
      </c>
      <c r="I262" s="50">
        <f>_xlfn.XLOOKUP($C262,PO!$B$3:$B$295,PO!CH$3:CH$295)</f>
        <v>0.66225165128707886</v>
      </c>
      <c r="J262" s="22">
        <f>VLOOKUP($C262,PO!$B$2:$CJ$295,87,FALSE)</f>
        <v>157</v>
      </c>
      <c r="K262" s="72">
        <f>1-VLOOKUP(C262,PO!$B$3:$II$295,242,FALSE)/SUM($D$5:$J$5)</f>
        <v>-0.63844741000779748</v>
      </c>
      <c r="L262" s="22">
        <f>VLOOKUP($C262,PO!$B$2:$CJ$295,48,FALSE)</f>
        <v>17589.563517915311</v>
      </c>
      <c r="M262" s="40"/>
      <c r="N262" s="22"/>
      <c r="O262" s="22"/>
      <c r="P262" s="22">
        <f>VLOOKUP($C262,PO!$B$2:$CJ$295,65,FALSE)</f>
        <v>158</v>
      </c>
      <c r="Q262" s="22">
        <f>VLOOKUP($C262,PO!$B$2:$CJ$295,26,FALSE)</f>
        <v>1073</v>
      </c>
      <c r="R262" s="23"/>
    </row>
    <row r="263" spans="1:18" hidden="1" x14ac:dyDescent="0.2">
      <c r="A263" s="17">
        <v>253</v>
      </c>
      <c r="B263" s="27" t="str">
        <f t="shared" si="5"/>
        <v>*</v>
      </c>
      <c r="C263" t="str">
        <f>VLOOKUP(A263,PO!$IJ$3:$IL$295,3,FALSE)</f>
        <v>Rääkkylä</v>
      </c>
      <c r="D263" s="32">
        <f>VLOOKUP($C263,PO!$B$2:$CJ$295,9,FALSE)</f>
        <v>55.200000762939453</v>
      </c>
      <c r="E263" s="32">
        <f>VLOOKUP($C263,PO!$B$2:$CJ$295,16,FALSE)</f>
        <v>25.8</v>
      </c>
      <c r="F263" s="35">
        <f>VLOOKUP($C263,PO!$B$2:$CJ$295,66,FALSE)</f>
        <v>-5.793679642677307</v>
      </c>
      <c r="G263" s="31">
        <f>VLOOKUP($C263,PO!$B$2:$CJ$295,67,FALSE)</f>
        <v>18802.091796875</v>
      </c>
      <c r="H263" s="35">
        <f>VLOOKUP($C263,PO!$B$2:$CJ$295,71,FALSE)</f>
        <v>9.4073377549648285E-2</v>
      </c>
      <c r="I263" s="50">
        <f>_xlfn.XLOOKUP($C263,PO!$B$3:$B$295,PO!CH$3:CH$295)</f>
        <v>0.78125</v>
      </c>
      <c r="J263" s="22">
        <f>VLOOKUP($C263,PO!$B$2:$CJ$295,87,FALSE)</f>
        <v>134</v>
      </c>
      <c r="K263" s="72">
        <f>1-VLOOKUP(C263,PO!$B$3:$II$295,242,FALSE)/SUM($D$5:$J$5)</f>
        <v>-0.63908224871959596</v>
      </c>
      <c r="L263" s="22">
        <f>VLOOKUP($C263,PO!$B$2:$CJ$295,48,FALSE)</f>
        <v>11056.1797752809</v>
      </c>
      <c r="M263" s="40"/>
      <c r="N263" s="22"/>
      <c r="O263" s="22"/>
      <c r="P263" s="22">
        <f>VLOOKUP($C263,PO!$B$2:$CJ$295,65,FALSE)</f>
        <v>145</v>
      </c>
      <c r="Q263" s="22">
        <f>VLOOKUP($C263,PO!$B$2:$CJ$295,26,FALSE)</f>
        <v>702</v>
      </c>
      <c r="R263" s="23"/>
    </row>
    <row r="264" spans="1:18" hidden="1" x14ac:dyDescent="0.2">
      <c r="A264" s="17">
        <v>254</v>
      </c>
      <c r="B264" s="27" t="str">
        <f t="shared" si="5"/>
        <v>*</v>
      </c>
      <c r="C264" t="str">
        <f>VLOOKUP(A264,PO!$IJ$3:$IL$295,3,FALSE)</f>
        <v>Viitasaari</v>
      </c>
      <c r="D264" s="32">
        <f>VLOOKUP($C264,PO!$B$2:$CJ$295,9,FALSE)</f>
        <v>51.200000762939453</v>
      </c>
      <c r="E264" s="32">
        <f>VLOOKUP($C264,PO!$B$2:$CJ$295,16,FALSE)</f>
        <v>57.800000000000004</v>
      </c>
      <c r="F264" s="35">
        <f>VLOOKUP($C264,PO!$B$2:$CJ$295,66,FALSE)</f>
        <v>-12.607753753662109</v>
      </c>
      <c r="G264" s="31">
        <f>VLOOKUP($C264,PO!$B$2:$CJ$295,67,FALSE)</f>
        <v>20398.38671875</v>
      </c>
      <c r="H264" s="35">
        <f>VLOOKUP($C264,PO!$B$2:$CJ$295,71,FALSE)</f>
        <v>0.14572538435459137</v>
      </c>
      <c r="I264" s="50">
        <f>_xlfn.XLOOKUP($C264,PO!$B$3:$B$295,PO!CH$3:CH$295)</f>
        <v>2.5522041320800781</v>
      </c>
      <c r="J264" s="22">
        <f>VLOOKUP($C264,PO!$B$2:$CJ$295,87,FALSE)</f>
        <v>459</v>
      </c>
      <c r="K264" s="72">
        <f>1-VLOOKUP(C264,PO!$B$3:$II$295,242,FALSE)/SUM($D$5:$J$5)</f>
        <v>-0.7737155588215312</v>
      </c>
      <c r="L264" s="22">
        <f>VLOOKUP($C264,PO!$B$2:$CJ$295,48,FALSE)</f>
        <v>12123.345814977974</v>
      </c>
      <c r="M264" s="40"/>
      <c r="N264" s="22"/>
      <c r="O264" s="22"/>
      <c r="P264" s="22">
        <f>VLOOKUP($C264,PO!$B$2:$CJ$295,65,FALSE)</f>
        <v>171</v>
      </c>
      <c r="Q264" s="22">
        <f>VLOOKUP($C264,PO!$B$2:$CJ$295,26,FALSE)</f>
        <v>661</v>
      </c>
      <c r="R264" s="23"/>
    </row>
    <row r="265" spans="1:18" hidden="1" x14ac:dyDescent="0.2">
      <c r="A265" s="17">
        <v>255</v>
      </c>
      <c r="B265" s="27" t="str">
        <f t="shared" si="5"/>
        <v>*</v>
      </c>
      <c r="C265" t="str">
        <f>VLOOKUP(A265,PO!$IJ$3:$IL$295,3,FALSE)</f>
        <v>Lestijärvi</v>
      </c>
      <c r="D265" s="32">
        <f>VLOOKUP($C265,PO!$B$2:$CJ$295,9,FALSE)</f>
        <v>49.5</v>
      </c>
      <c r="E265" s="32">
        <f>VLOOKUP($C265,PO!$B$2:$CJ$295,16,FALSE)</f>
        <v>36.6</v>
      </c>
      <c r="F265" s="35">
        <f>VLOOKUP($C265,PO!$B$2:$CJ$295,66,FALSE)</f>
        <v>12.566230511665344</v>
      </c>
      <c r="G265" s="31">
        <f>VLOOKUP($C265,PO!$B$2:$CJ$295,67,FALSE)</f>
        <v>19522.716796875</v>
      </c>
      <c r="H265" s="35">
        <f>VLOOKUP($C265,PO!$B$2:$CJ$295,71,FALSE)</f>
        <v>0.13908205926418304</v>
      </c>
      <c r="I265" s="50">
        <f>_xlfn.XLOOKUP($C265,PO!$B$3:$B$295,PO!CH$3:CH$295)</f>
        <v>1.923076868057251</v>
      </c>
      <c r="J265" s="22">
        <f>VLOOKUP($C265,PO!$B$2:$CJ$295,87,FALSE)</f>
        <v>112</v>
      </c>
      <c r="K265" s="72">
        <f>1-VLOOKUP(C265,PO!$B$3:$II$295,242,FALSE)/SUM($D$5:$J$5)</f>
        <v>-0.81512483506060396</v>
      </c>
      <c r="L265" s="22">
        <f>VLOOKUP($C265,PO!$B$2:$CJ$295,48,FALSE)</f>
        <v>13409.836065573771</v>
      </c>
      <c r="M265" s="40"/>
      <c r="N265" s="22"/>
      <c r="O265" s="22"/>
      <c r="P265" s="22">
        <f>VLOOKUP($C265,PO!$B$2:$CJ$295,65,FALSE)</f>
        <v>68</v>
      </c>
      <c r="Q265" s="22">
        <f>VLOOKUP($C265,PO!$B$2:$CJ$295,26,FALSE)</f>
        <v>639</v>
      </c>
      <c r="R265" s="23"/>
    </row>
    <row r="266" spans="1:18" hidden="1" x14ac:dyDescent="0.2">
      <c r="A266" s="17">
        <v>256</v>
      </c>
      <c r="B266" s="27" t="str">
        <f t="shared" si="5"/>
        <v>*</v>
      </c>
      <c r="C266" t="str">
        <f>VLOOKUP(A266,PO!$IJ$3:$IL$295,3,FALSE)</f>
        <v>Kärkölä</v>
      </c>
      <c r="D266" s="32">
        <f>VLOOKUP($C266,PO!$B$2:$CJ$295,9,FALSE)</f>
        <v>47.299999237060547</v>
      </c>
      <c r="E266" s="32">
        <f>VLOOKUP($C266,PO!$B$2:$CJ$295,16,FALSE)</f>
        <v>66.400000000000006</v>
      </c>
      <c r="F266" s="35">
        <f>VLOOKUP($C266,PO!$B$2:$CJ$295,66,FALSE)</f>
        <v>-16.399373745918275</v>
      </c>
      <c r="G266" s="31">
        <f>VLOOKUP($C266,PO!$B$2:$CJ$295,67,FALSE)</f>
        <v>22992.5703125</v>
      </c>
      <c r="H266" s="35">
        <f>VLOOKUP($C266,PO!$B$2:$CJ$295,71,FALSE)</f>
        <v>0.45787546038627625</v>
      </c>
      <c r="I266" s="50">
        <f>_xlfn.XLOOKUP($C266,PO!$B$3:$B$295,PO!CH$3:CH$295)</f>
        <v>0.55555558204650879</v>
      </c>
      <c r="J266" s="22">
        <f>VLOOKUP($C266,PO!$B$2:$CJ$295,87,FALSE)</f>
        <v>404</v>
      </c>
      <c r="K266" s="72">
        <f>1-VLOOKUP(C266,PO!$B$3:$II$295,242,FALSE)/SUM($D$5:$J$5)</f>
        <v>-0.8164240752593146</v>
      </c>
      <c r="L266" s="22">
        <f>VLOOKUP($C266,PO!$B$2:$CJ$295,48,FALSE)</f>
        <v>9490.5422446406046</v>
      </c>
      <c r="M266" s="40"/>
      <c r="N266" s="22"/>
      <c r="O266" s="22"/>
      <c r="P266" s="22">
        <f>VLOOKUP($C266,PO!$B$2:$CJ$295,65,FALSE)</f>
        <v>404</v>
      </c>
      <c r="Q266" s="22">
        <f>VLOOKUP($C266,PO!$B$2:$CJ$295,26,FALSE)</f>
        <v>640</v>
      </c>
      <c r="R266" s="23"/>
    </row>
    <row r="267" spans="1:18" hidden="1" x14ac:dyDescent="0.2">
      <c r="A267" s="17">
        <v>257</v>
      </c>
      <c r="B267" s="27" t="str">
        <f t="shared" si="5"/>
        <v>*</v>
      </c>
      <c r="C267" t="str">
        <f>VLOOKUP(A267,PO!$IJ$3:$IL$295,3,FALSE)</f>
        <v>Pihtipudas</v>
      </c>
      <c r="D267" s="32">
        <f>VLOOKUP($C267,PO!$B$2:$CJ$295,9,FALSE)</f>
        <v>48.5</v>
      </c>
      <c r="E267" s="32">
        <f>VLOOKUP($C267,PO!$B$2:$CJ$295,16,FALSE)</f>
        <v>48.300000000000004</v>
      </c>
      <c r="F267" s="35">
        <f>VLOOKUP($C267,PO!$B$2:$CJ$295,66,FALSE)</f>
        <v>-13.511439418792724</v>
      </c>
      <c r="G267" s="31">
        <f>VLOOKUP($C267,PO!$B$2:$CJ$295,67,FALSE)</f>
        <v>18909.01171875</v>
      </c>
      <c r="H267" s="35">
        <f>VLOOKUP($C267,PO!$B$2:$CJ$295,71,FALSE)</f>
        <v>0</v>
      </c>
      <c r="I267" s="50">
        <f>_xlfn.XLOOKUP($C267,PO!$B$3:$B$295,PO!CH$3:CH$295)</f>
        <v>3.3942558765411377</v>
      </c>
      <c r="J267" s="22">
        <f>VLOOKUP($C267,PO!$B$2:$CJ$295,87,FALSE)</f>
        <v>432</v>
      </c>
      <c r="K267" s="72">
        <f>1-VLOOKUP(C267,PO!$B$3:$II$295,242,FALSE)/SUM($D$5:$J$5)</f>
        <v>-0.84706131080634894</v>
      </c>
      <c r="L267" s="22">
        <f>VLOOKUP($C267,PO!$B$2:$CJ$295,48,FALSE)</f>
        <v>9641.7556346381971</v>
      </c>
      <c r="M267" s="40"/>
      <c r="N267" s="22"/>
      <c r="O267" s="22"/>
      <c r="P267" s="22">
        <f>VLOOKUP($C267,PO!$B$2:$CJ$295,65,FALSE)</f>
        <v>232.5</v>
      </c>
      <c r="Q267" s="22">
        <f>VLOOKUP($C267,PO!$B$2:$CJ$295,26,FALSE)</f>
        <v>645</v>
      </c>
      <c r="R267" s="23"/>
    </row>
    <row r="268" spans="1:18" hidden="1" x14ac:dyDescent="0.2">
      <c r="A268" s="17">
        <v>258</v>
      </c>
      <c r="B268" s="27" t="str">
        <f t="shared" ref="B268:B302" si="6">IF(K268&lt;0,"*",IF(K268&lt;0.25,"**",IF(K268&lt;0.5,"***",IF(K268&lt;0.75,"****","*****"))))</f>
        <v>*</v>
      </c>
      <c r="C268" t="str">
        <f>VLOOKUP(A268,PO!$IJ$3:$IL$295,3,FALSE)</f>
        <v>Luhanka</v>
      </c>
      <c r="D268" s="32">
        <f>VLOOKUP($C268,PO!$B$2:$CJ$295,9,FALSE)</f>
        <v>56</v>
      </c>
      <c r="E268" s="32">
        <f>VLOOKUP($C268,PO!$B$2:$CJ$295,16,FALSE)</f>
        <v>0</v>
      </c>
      <c r="F268" s="35">
        <f>VLOOKUP($C268,PO!$B$2:$CJ$295,66,FALSE)</f>
        <v>-7.9783549308776855</v>
      </c>
      <c r="G268" s="31">
        <f>VLOOKUP($C268,PO!$B$2:$CJ$295,67,FALSE)</f>
        <v>21678.482421875</v>
      </c>
      <c r="H268" s="35">
        <f>VLOOKUP($C268,PO!$B$2:$CJ$295,71,FALSE)</f>
        <v>0</v>
      </c>
      <c r="I268" s="50">
        <f>_xlfn.XLOOKUP($C268,PO!$B$3:$B$295,PO!CH$3:CH$295)</f>
        <v>0</v>
      </c>
      <c r="J268" s="22">
        <f>VLOOKUP($C268,PO!$B$2:$CJ$295,87,FALSE)</f>
        <v>38</v>
      </c>
      <c r="K268" s="72">
        <f>1-VLOOKUP(C268,PO!$B$3:$II$295,242,FALSE)/SUM($D$5:$J$5)</f>
        <v>-0.90050788440692386</v>
      </c>
      <c r="L268" s="22">
        <f>VLOOKUP($C268,PO!$B$2:$CJ$295,48,FALSE)</f>
        <v>12400</v>
      </c>
      <c r="M268" s="40"/>
      <c r="N268" s="22"/>
      <c r="O268" s="22"/>
      <c r="P268" s="22">
        <f>VLOOKUP($C268,PO!$B$2:$CJ$295,65,FALSE)</f>
        <v>44</v>
      </c>
      <c r="Q268" s="22">
        <f>VLOOKUP($C268,PO!$B$2:$CJ$295,26,FALSE)</f>
        <v>800</v>
      </c>
      <c r="R268" s="23"/>
    </row>
    <row r="269" spans="1:18" hidden="1" x14ac:dyDescent="0.2">
      <c r="A269" s="17">
        <v>259</v>
      </c>
      <c r="B269" s="27" t="str">
        <f t="shared" si="6"/>
        <v>*</v>
      </c>
      <c r="C269" t="str">
        <f>VLOOKUP(A269,PO!$IJ$3:$IL$295,3,FALSE)</f>
        <v>Myrskylä</v>
      </c>
      <c r="D269" s="32">
        <f>VLOOKUP($C269,PO!$B$2:$CJ$295,9,FALSE)</f>
        <v>47.200000762939453</v>
      </c>
      <c r="E269" s="32">
        <f>VLOOKUP($C269,PO!$B$2:$CJ$295,16,FALSE)</f>
        <v>48.400000000000006</v>
      </c>
      <c r="F269" s="35">
        <f>VLOOKUP($C269,PO!$B$2:$CJ$295,66,FALSE)</f>
        <v>0.94439054727554317</v>
      </c>
      <c r="G269" s="31">
        <f>VLOOKUP($C269,PO!$B$2:$CJ$295,67,FALSE)</f>
        <v>21957.986328125</v>
      </c>
      <c r="H269" s="35">
        <f>VLOOKUP($C269,PO!$B$2:$CJ$295,71,FALSE)</f>
        <v>9.3517532348632813</v>
      </c>
      <c r="I269" s="50">
        <f>_xlfn.XLOOKUP($C269,PO!$B$3:$B$295,PO!CH$3:CH$295)</f>
        <v>0.83333331346511841</v>
      </c>
      <c r="J269" s="22">
        <f>VLOOKUP($C269,PO!$B$2:$CJ$295,87,FALSE)</f>
        <v>129</v>
      </c>
      <c r="K269" s="72">
        <f>1-VLOOKUP(C269,PO!$B$3:$II$295,242,FALSE)/SUM($D$5:$J$5)</f>
        <v>-0.9636703703476992</v>
      </c>
      <c r="L269" s="22">
        <f>VLOOKUP($C269,PO!$B$2:$CJ$295,48,FALSE)</f>
        <v>8695.2789699570822</v>
      </c>
      <c r="M269" s="40"/>
      <c r="N269" s="22"/>
      <c r="O269" s="22"/>
      <c r="P269" s="22">
        <f>VLOOKUP($C269,PO!$B$2:$CJ$295,65,FALSE)</f>
        <v>144</v>
      </c>
      <c r="Q269" s="22">
        <f>VLOOKUP($C269,PO!$B$2:$CJ$295,26,FALSE)</f>
        <v>874</v>
      </c>
      <c r="R269" s="23"/>
    </row>
    <row r="270" spans="1:18" hidden="1" x14ac:dyDescent="0.2">
      <c r="A270" s="17">
        <v>260</v>
      </c>
      <c r="B270" s="27" t="str">
        <f t="shared" si="6"/>
        <v>*</v>
      </c>
      <c r="C270" t="str">
        <f>VLOOKUP(A270,PO!$IJ$3:$IL$295,3,FALSE)</f>
        <v>Soini</v>
      </c>
      <c r="D270" s="32">
        <f>VLOOKUP($C270,PO!$B$2:$CJ$295,9,FALSE)</f>
        <v>47.700000762939453</v>
      </c>
      <c r="E270" s="32">
        <f>VLOOKUP($C270,PO!$B$2:$CJ$295,16,FALSE)</f>
        <v>47.7</v>
      </c>
      <c r="F270" s="35">
        <f>VLOOKUP($C270,PO!$B$2:$CJ$295,66,FALSE)</f>
        <v>-16.693414974212647</v>
      </c>
      <c r="G270" s="31">
        <f>VLOOKUP($C270,PO!$B$2:$CJ$295,67,FALSE)</f>
        <v>18776.9609375</v>
      </c>
      <c r="H270" s="35">
        <f>VLOOKUP($C270,PO!$B$2:$CJ$295,71,FALSE)</f>
        <v>9.7465887665748596E-2</v>
      </c>
      <c r="I270" s="50">
        <f>_xlfn.XLOOKUP($C270,PO!$B$3:$B$295,PO!CH$3:CH$295)</f>
        <v>0</v>
      </c>
      <c r="J270" s="22">
        <f>VLOOKUP($C270,PO!$B$2:$CJ$295,87,FALSE)</f>
        <v>234</v>
      </c>
      <c r="K270" s="72">
        <f>1-VLOOKUP(C270,PO!$B$3:$II$295,242,FALSE)/SUM($D$5:$J$5)</f>
        <v>-1.086505941385143</v>
      </c>
      <c r="L270" s="22">
        <f>VLOOKUP($C270,PO!$B$2:$CJ$295,48,FALSE)</f>
        <v>9548.3870967741932</v>
      </c>
      <c r="M270" s="40"/>
      <c r="N270" s="22"/>
      <c r="O270" s="22"/>
      <c r="P270" s="22">
        <f>VLOOKUP($C270,PO!$B$2:$CJ$295,65,FALSE)</f>
        <v>265</v>
      </c>
      <c r="Q270" s="22">
        <f>VLOOKUP($C270,PO!$B$2:$CJ$295,26,FALSE)</f>
        <v>697</v>
      </c>
      <c r="R270" s="23"/>
    </row>
    <row r="271" spans="1:18" hidden="1" x14ac:dyDescent="0.2">
      <c r="A271" s="17">
        <v>261</v>
      </c>
      <c r="B271" s="27" t="str">
        <f t="shared" si="6"/>
        <v>*</v>
      </c>
      <c r="C271" t="str">
        <f>VLOOKUP(A271,PO!$IJ$3:$IL$295,3,FALSE)</f>
        <v>Tampere</v>
      </c>
      <c r="D271" s="32">
        <f>VLOOKUP($C271,PO!$B$2:$CJ$295,9,FALSE)</f>
        <v>40.900001525878906</v>
      </c>
      <c r="E271" s="32">
        <f>VLOOKUP($C271,PO!$B$2:$CJ$295,16,FALSE)</f>
        <v>98.7</v>
      </c>
      <c r="F271" s="35">
        <f>VLOOKUP($C271,PO!$B$2:$CJ$295,66,FALSE)</f>
        <v>3.1976711273193361</v>
      </c>
      <c r="G271" s="31">
        <f>VLOOKUP($C271,PO!$B$2:$CJ$295,67,FALSE)</f>
        <v>24261.8046875</v>
      </c>
      <c r="H271" s="35">
        <f>VLOOKUP($C271,PO!$B$2:$CJ$295,71,FALSE)</f>
        <v>0.53078019618988037</v>
      </c>
      <c r="I271" s="50">
        <f>_xlfn.XLOOKUP($C271,PO!$B$3:$B$295,PO!CH$3:CH$295)</f>
        <v>1.7972681522369385</v>
      </c>
      <c r="J271" s="22">
        <f>VLOOKUP($C271,PO!$B$2:$CJ$295,87,FALSE)</f>
        <v>17936</v>
      </c>
      <c r="K271" s="72">
        <f>1-VLOOKUP(C271,PO!$B$3:$II$295,242,FALSE)/SUM($D$5:$J$5)</f>
        <v>-1.0995759521411874</v>
      </c>
      <c r="L271" s="22">
        <f>VLOOKUP($C271,PO!$B$2:$CJ$295,48,FALSE)</f>
        <v>8969.1763796055911</v>
      </c>
      <c r="M271" s="40"/>
      <c r="N271" s="22"/>
      <c r="O271" s="22"/>
      <c r="P271" s="22">
        <f>VLOOKUP($C271,PO!$B$2:$CJ$295,65,FALSE)</f>
        <v>648.20001220703125</v>
      </c>
      <c r="Q271" s="22">
        <f>VLOOKUP($C271,PO!$B$2:$CJ$295,26,FALSE)</f>
        <v>488</v>
      </c>
      <c r="R271" s="23"/>
    </row>
    <row r="272" spans="1:18" hidden="1" x14ac:dyDescent="0.2">
      <c r="A272" s="17">
        <v>262</v>
      </c>
      <c r="B272" s="27" t="str">
        <f t="shared" si="6"/>
        <v>*</v>
      </c>
      <c r="C272" t="str">
        <f>VLOOKUP(A272,PO!$IJ$3:$IL$295,3,FALSE)</f>
        <v>Turku</v>
      </c>
      <c r="D272" s="32">
        <f>VLOOKUP($C272,PO!$B$2:$CJ$295,9,FALSE)</f>
        <v>41.900001525878906</v>
      </c>
      <c r="E272" s="32">
        <f>VLOOKUP($C272,PO!$B$2:$CJ$295,16,FALSE)</f>
        <v>99.100000000000009</v>
      </c>
      <c r="F272" s="35">
        <f>VLOOKUP($C272,PO!$B$2:$CJ$295,66,FALSE)</f>
        <v>1.0626777708530426</v>
      </c>
      <c r="G272" s="31">
        <f>VLOOKUP($C272,PO!$B$2:$CJ$295,67,FALSE)</f>
        <v>23926.80078125</v>
      </c>
      <c r="H272" s="35">
        <f>VLOOKUP($C272,PO!$B$2:$CJ$295,71,FALSE)</f>
        <v>5.5026378631591797</v>
      </c>
      <c r="I272" s="50">
        <f>_xlfn.XLOOKUP($C272,PO!$B$3:$B$295,PO!CH$3:CH$295)</f>
        <v>3.5516002178192139</v>
      </c>
      <c r="J272" s="22">
        <f>VLOOKUP($C272,PO!$B$2:$CJ$295,87,FALSE)</f>
        <v>14079</v>
      </c>
      <c r="K272" s="72">
        <f>1-VLOOKUP(C272,PO!$B$3:$II$295,242,FALSE)/SUM($D$5:$J$5)</f>
        <v>-1.233171297130792</v>
      </c>
      <c r="L272" s="22">
        <f>VLOOKUP($C272,PO!$B$2:$CJ$295,48,FALSE)</f>
        <v>8897.0583041988903</v>
      </c>
      <c r="M272" s="40"/>
      <c r="N272" s="22"/>
      <c r="O272" s="22"/>
      <c r="P272" s="22">
        <f>VLOOKUP($C272,PO!$B$2:$CJ$295,65,FALSE)</f>
        <v>461.1875</v>
      </c>
      <c r="Q272" s="22">
        <f>VLOOKUP($C272,PO!$B$2:$CJ$295,26,FALSE)</f>
        <v>445</v>
      </c>
      <c r="R272" s="23"/>
    </row>
    <row r="273" spans="1:18" hidden="1" x14ac:dyDescent="0.2">
      <c r="A273" s="17">
        <v>263</v>
      </c>
      <c r="B273" s="27" t="str">
        <f t="shared" si="6"/>
        <v>*</v>
      </c>
      <c r="C273" t="str">
        <f>VLOOKUP(A273,PO!$IJ$3:$IL$295,3,FALSE)</f>
        <v>Kokkola</v>
      </c>
      <c r="D273" s="32">
        <f>VLOOKUP($C273,PO!$B$2:$CJ$295,9,FALSE)</f>
        <v>41.799999237060547</v>
      </c>
      <c r="E273" s="32">
        <f>VLOOKUP($C273,PO!$B$2:$CJ$295,16,FALSE)</f>
        <v>88.4</v>
      </c>
      <c r="F273" s="35">
        <f>VLOOKUP($C273,PO!$B$2:$CJ$295,66,FALSE)</f>
        <v>1.2624778330326081</v>
      </c>
      <c r="G273" s="31">
        <f>VLOOKUP($C273,PO!$B$2:$CJ$295,67,FALSE)</f>
        <v>22522.603515625</v>
      </c>
      <c r="H273" s="35">
        <f>VLOOKUP($C273,PO!$B$2:$CJ$295,71,FALSE)</f>
        <v>12.577337265014648</v>
      </c>
      <c r="I273" s="50">
        <f>_xlfn.XLOOKUP($C273,PO!$B$3:$B$295,PO!CH$3:CH$295)</f>
        <v>2.069758415222168</v>
      </c>
      <c r="J273" s="22">
        <f>VLOOKUP($C273,PO!$B$2:$CJ$295,87,FALSE)</f>
        <v>5556</v>
      </c>
      <c r="K273" s="72">
        <f>1-VLOOKUP(C273,PO!$B$3:$II$295,242,FALSE)/SUM($D$5:$J$5)</f>
        <v>-1.4184594902720269</v>
      </c>
      <c r="L273" s="22">
        <f>VLOOKUP($C273,PO!$B$2:$CJ$295,48,FALSE)</f>
        <v>8202.7921961696793</v>
      </c>
      <c r="M273" s="40"/>
      <c r="N273" s="22"/>
      <c r="O273" s="22"/>
      <c r="P273" s="22">
        <f>VLOOKUP($C273,PO!$B$2:$CJ$295,65,FALSE)</f>
        <v>190.17240905761719</v>
      </c>
      <c r="Q273" s="22">
        <f>VLOOKUP($C273,PO!$B$2:$CJ$295,26,FALSE)</f>
        <v>415</v>
      </c>
      <c r="R273" s="23"/>
    </row>
    <row r="274" spans="1:18" hidden="1" x14ac:dyDescent="0.2">
      <c r="A274" s="17">
        <v>264</v>
      </c>
      <c r="B274" s="27" t="str">
        <f t="shared" si="6"/>
        <v>*</v>
      </c>
      <c r="C274" t="str">
        <f>VLOOKUP(A274,PO!$IJ$3:$IL$295,3,FALSE)</f>
        <v>Oulu</v>
      </c>
      <c r="D274" s="32">
        <f>VLOOKUP($C274,PO!$B$2:$CJ$295,9,FALSE)</f>
        <v>38.799999237060547</v>
      </c>
      <c r="E274" s="32">
        <f>VLOOKUP($C274,PO!$B$2:$CJ$295,16,FALSE)</f>
        <v>96.7</v>
      </c>
      <c r="F274" s="35">
        <f>VLOOKUP($C274,PO!$B$2:$CJ$295,66,FALSE)</f>
        <v>1.7869909524917602</v>
      </c>
      <c r="G274" s="31">
        <f>VLOOKUP($C274,PO!$B$2:$CJ$295,67,FALSE)</f>
        <v>23597.09375</v>
      </c>
      <c r="H274" s="35">
        <f>VLOOKUP($C274,PO!$B$2:$CJ$295,71,FALSE)</f>
        <v>0.23018263280391693</v>
      </c>
      <c r="I274" s="50">
        <f>_xlfn.XLOOKUP($C274,PO!$B$3:$B$295,PO!CH$3:CH$295)</f>
        <v>1.558294415473938</v>
      </c>
      <c r="J274" s="22">
        <f>VLOOKUP($C274,PO!$B$2:$CJ$295,87,FALSE)</f>
        <v>22287</v>
      </c>
      <c r="K274" s="72">
        <f>1-VLOOKUP(C274,PO!$B$3:$II$295,242,FALSE)/SUM($D$5:$J$5)</f>
        <v>-1.4250925225583675</v>
      </c>
      <c r="L274" s="22">
        <f>VLOOKUP($C274,PO!$B$2:$CJ$295,48,FALSE)</f>
        <v>8510.6592833876221</v>
      </c>
      <c r="M274" s="40"/>
      <c r="N274" s="22"/>
      <c r="O274" s="22"/>
      <c r="P274" s="22">
        <f>VLOOKUP($C274,PO!$B$2:$CJ$295,65,FALSE)</f>
        <v>492.75</v>
      </c>
      <c r="Q274" s="22">
        <f>VLOOKUP($C274,PO!$B$2:$CJ$295,26,FALSE)</f>
        <v>320</v>
      </c>
      <c r="R274" s="23"/>
    </row>
    <row r="275" spans="1:18" hidden="1" x14ac:dyDescent="0.2">
      <c r="A275" s="17">
        <v>265</v>
      </c>
      <c r="B275" s="27" t="str">
        <f t="shared" si="6"/>
        <v>*</v>
      </c>
      <c r="C275" t="str">
        <f>VLOOKUP(A275,PO!$IJ$3:$IL$295,3,FALSE)</f>
        <v>Vantaa</v>
      </c>
      <c r="D275" s="32">
        <f>VLOOKUP($C275,PO!$B$2:$CJ$295,9,FALSE)</f>
        <v>39.299999237060547</v>
      </c>
      <c r="E275" s="32">
        <f>VLOOKUP($C275,PO!$B$2:$CJ$295,16,FALSE)</f>
        <v>99.7</v>
      </c>
      <c r="F275" s="35">
        <f>VLOOKUP($C275,PO!$B$2:$CJ$295,66,FALSE)</f>
        <v>1.8528488278388977</v>
      </c>
      <c r="G275" s="31">
        <f>VLOOKUP($C275,PO!$B$2:$CJ$295,67,FALSE)</f>
        <v>26407.376953125</v>
      </c>
      <c r="H275" s="35">
        <f>VLOOKUP($C275,PO!$B$2:$CJ$295,71,FALSE)</f>
        <v>2.3847715854644775</v>
      </c>
      <c r="I275" s="50">
        <f>_xlfn.XLOOKUP($C275,PO!$B$3:$B$295,PO!CH$3:CH$295)</f>
        <v>1.1948616504669189</v>
      </c>
      <c r="J275" s="22">
        <f>VLOOKUP($C275,PO!$B$2:$CJ$295,87,FALSE)</f>
        <v>23808</v>
      </c>
      <c r="K275" s="72">
        <f>1-VLOOKUP(C275,PO!$B$3:$II$295,242,FALSE)/SUM($D$5:$J$5)</f>
        <v>-1.9912591452392325</v>
      </c>
      <c r="L275" s="22">
        <f>VLOOKUP($C275,PO!$B$2:$CJ$295,48,FALSE)</f>
        <v>8787.6021760880449</v>
      </c>
      <c r="M275" s="40"/>
      <c r="N275" s="22"/>
      <c r="O275" s="22"/>
      <c r="P275" s="22">
        <f>VLOOKUP($C275,PO!$B$2:$CJ$295,65,FALSE)</f>
        <v>523.5777587890625</v>
      </c>
      <c r="Q275" s="22">
        <f>VLOOKUP($C275,PO!$B$2:$CJ$295,26,FALSE)</f>
        <v>311</v>
      </c>
      <c r="R275" s="23"/>
    </row>
    <row r="276" spans="1:18" hidden="1" x14ac:dyDescent="0.2">
      <c r="A276" s="17">
        <v>266</v>
      </c>
      <c r="B276" s="27" t="str">
        <f t="shared" si="6"/>
        <v>*</v>
      </c>
      <c r="C276" t="str">
        <f>VLOOKUP(A276,PO!$IJ$3:$IL$295,3,FALSE)</f>
        <v>Kirkkonummi</v>
      </c>
      <c r="D276" s="32">
        <f>VLOOKUP($C276,PO!$B$2:$CJ$295,9,FALSE)</f>
        <v>40.200000762939453</v>
      </c>
      <c r="E276" s="32">
        <f>VLOOKUP($C276,PO!$B$2:$CJ$295,16,FALSE)</f>
        <v>90.100000000000009</v>
      </c>
      <c r="F276" s="35">
        <f>VLOOKUP($C276,PO!$B$2:$CJ$295,66,FALSE)</f>
        <v>-5.4207211732864378E-2</v>
      </c>
      <c r="G276" s="31">
        <f>VLOOKUP($C276,PO!$B$2:$CJ$295,67,FALSE)</f>
        <v>29425.033203125</v>
      </c>
      <c r="H276" s="35">
        <f>VLOOKUP($C276,PO!$B$2:$CJ$295,71,FALSE)</f>
        <v>16.250694274902344</v>
      </c>
      <c r="I276" s="50">
        <f>_xlfn.XLOOKUP($C276,PO!$B$3:$B$295,PO!CH$3:CH$295)</f>
        <v>1.0410159826278687</v>
      </c>
      <c r="J276" s="22">
        <f>VLOOKUP($C276,PO!$B$2:$CJ$295,87,FALSE)</f>
        <v>5173</v>
      </c>
      <c r="K276" s="72">
        <f>1-VLOOKUP(C276,PO!$B$3:$II$295,242,FALSE)/SUM($D$5:$J$5)</f>
        <v>-2.1592123424622889</v>
      </c>
      <c r="L276" s="22">
        <f>VLOOKUP($C276,PO!$B$2:$CJ$295,48,FALSE)</f>
        <v>9773.2342281228794</v>
      </c>
      <c r="M276" s="40"/>
      <c r="N276" s="22"/>
      <c r="O276" s="22"/>
      <c r="P276" s="22">
        <f>VLOOKUP($C276,PO!$B$2:$CJ$295,65,FALSE)</f>
        <v>370.14285278320313</v>
      </c>
      <c r="Q276" s="22">
        <f>VLOOKUP($C276,PO!$B$2:$CJ$295,26,FALSE)</f>
        <v>376</v>
      </c>
      <c r="R276" s="23"/>
    </row>
    <row r="277" spans="1:18" hidden="1" x14ac:dyDescent="0.2">
      <c r="A277" s="17">
        <v>267</v>
      </c>
      <c r="B277" s="27" t="str">
        <f t="shared" si="6"/>
        <v>*</v>
      </c>
      <c r="C277" t="str">
        <f>VLOOKUP(A277,PO!$IJ$3:$IL$295,3,FALSE)</f>
        <v>Vaasa</v>
      </c>
      <c r="D277" s="32">
        <f>VLOOKUP($C277,PO!$B$2:$CJ$295,9,FALSE)</f>
        <v>41.200000762939453</v>
      </c>
      <c r="E277" s="32">
        <f>VLOOKUP($C277,PO!$B$2:$CJ$295,16,FALSE)</f>
        <v>98.300000000000011</v>
      </c>
      <c r="F277" s="35">
        <f>VLOOKUP($C277,PO!$B$2:$CJ$295,66,FALSE)</f>
        <v>0.64382270276546483</v>
      </c>
      <c r="G277" s="31">
        <f>VLOOKUP($C277,PO!$B$2:$CJ$295,67,FALSE)</f>
        <v>24104.578125</v>
      </c>
      <c r="H277" s="35">
        <f>VLOOKUP($C277,PO!$B$2:$CJ$295,71,FALSE)</f>
        <v>23.165178298950195</v>
      </c>
      <c r="I277" s="50">
        <f>_xlfn.XLOOKUP($C277,PO!$B$3:$B$295,PO!CH$3:CH$295)</f>
        <v>2.44748854637146</v>
      </c>
      <c r="J277" s="22">
        <f>VLOOKUP($C277,PO!$B$2:$CJ$295,87,FALSE)</f>
        <v>6002</v>
      </c>
      <c r="K277" s="72">
        <f>1-VLOOKUP(C277,PO!$B$3:$II$295,242,FALSE)/SUM($D$5:$J$5)</f>
        <v>-3.0827674764155004</v>
      </c>
      <c r="L277" s="22">
        <f>VLOOKUP($C277,PO!$B$2:$CJ$295,48,FALSE)</f>
        <v>10068.686531986532</v>
      </c>
      <c r="M277" s="40"/>
      <c r="N277" s="22"/>
      <c r="O277" s="22"/>
      <c r="P277" s="22">
        <f>VLOOKUP($C277,PO!$B$2:$CJ$295,65,FALSE)</f>
        <v>312.4761962890625</v>
      </c>
      <c r="Q277" s="22">
        <f>VLOOKUP($C277,PO!$B$2:$CJ$295,26,FALSE)</f>
        <v>528</v>
      </c>
      <c r="R277" s="23"/>
    </row>
    <row r="278" spans="1:18" hidden="1" x14ac:dyDescent="0.2">
      <c r="A278" s="17">
        <v>268</v>
      </c>
      <c r="B278" s="27" t="str">
        <f t="shared" si="6"/>
        <v>*</v>
      </c>
      <c r="C278" t="str">
        <f>VLOOKUP(A278,PO!$IJ$3:$IL$295,3,FALSE)</f>
        <v>Espoo</v>
      </c>
      <c r="D278" s="32">
        <f>VLOOKUP($C278,PO!$B$2:$CJ$295,9,FALSE)</f>
        <v>38.599998474121094</v>
      </c>
      <c r="E278" s="32">
        <f>VLOOKUP($C278,PO!$B$2:$CJ$295,16,FALSE)</f>
        <v>99.5</v>
      </c>
      <c r="F278" s="35">
        <f>VLOOKUP($C278,PO!$B$2:$CJ$295,66,FALSE)</f>
        <v>2.5533351898193359</v>
      </c>
      <c r="G278" s="31">
        <f>VLOOKUP($C278,PO!$B$2:$CJ$295,67,FALSE)</f>
        <v>31384.279296875</v>
      </c>
      <c r="H278" s="35">
        <f>VLOOKUP($C278,PO!$B$2:$CJ$295,71,FALSE)</f>
        <v>6.9143447875976563</v>
      </c>
      <c r="I278" s="50">
        <f>_xlfn.XLOOKUP($C278,PO!$B$3:$B$295,PO!CH$3:CH$295)</f>
        <v>1.4421901702880859</v>
      </c>
      <c r="J278" s="22">
        <f>VLOOKUP($C278,PO!$B$2:$CJ$295,87,FALSE)</f>
        <v>32069</v>
      </c>
      <c r="K278" s="72">
        <f>1-VLOOKUP(C278,PO!$B$3:$II$295,242,FALSE)/SUM($D$5:$J$5)</f>
        <v>-3.7382048330198687</v>
      </c>
      <c r="L278" s="22">
        <f>VLOOKUP($C278,PO!$B$2:$CJ$295,48,FALSE)</f>
        <v>9840.260207041867</v>
      </c>
      <c r="M278" s="40"/>
      <c r="N278" s="22"/>
      <c r="O278" s="22"/>
      <c r="P278" s="22">
        <f>VLOOKUP($C278,PO!$B$2:$CJ$295,65,FALSE)</f>
        <v>375.83721923828125</v>
      </c>
      <c r="Q278" s="22">
        <f>VLOOKUP($C278,PO!$B$2:$CJ$295,26,FALSE)</f>
        <v>338</v>
      </c>
      <c r="R278" s="23"/>
    </row>
    <row r="279" spans="1:18" hidden="1" x14ac:dyDescent="0.2">
      <c r="A279" s="17">
        <v>269</v>
      </c>
      <c r="B279" s="27" t="str">
        <f t="shared" si="6"/>
        <v>*</v>
      </c>
      <c r="C279" t="str">
        <f>VLOOKUP(A279,PO!$IJ$3:$IL$295,3,FALSE)</f>
        <v>Siuntio</v>
      </c>
      <c r="D279" s="32">
        <f>VLOOKUP($C279,PO!$B$2:$CJ$295,9,FALSE)</f>
        <v>42.400001525878906</v>
      </c>
      <c r="E279" s="32">
        <f>VLOOKUP($C279,PO!$B$2:$CJ$295,16,FALSE)</f>
        <v>49.1</v>
      </c>
      <c r="F279" s="35">
        <f>VLOOKUP($C279,PO!$B$2:$CJ$295,66,FALSE)</f>
        <v>-1.2980887651443482</v>
      </c>
      <c r="G279" s="31">
        <f>VLOOKUP($C279,PO!$B$2:$CJ$295,67,FALSE)</f>
        <v>27542.20703125</v>
      </c>
      <c r="H279" s="35">
        <f>VLOOKUP($C279,PO!$B$2:$CJ$295,71,FALSE)</f>
        <v>27.762409210205078</v>
      </c>
      <c r="I279" s="50">
        <f>_xlfn.XLOOKUP($C279,PO!$B$3:$B$295,PO!CH$3:CH$295)</f>
        <v>0.94043886661529541</v>
      </c>
      <c r="J279" s="22">
        <f>VLOOKUP($C279,PO!$B$2:$CJ$295,87,FALSE)</f>
        <v>682</v>
      </c>
      <c r="K279" s="72">
        <f>1-VLOOKUP(C279,PO!$B$3:$II$295,242,FALSE)/SUM($D$5:$J$5)</f>
        <v>-3.7917508664611956</v>
      </c>
      <c r="L279" s="22">
        <f>VLOOKUP($C279,PO!$B$2:$CJ$295,48,FALSE)</f>
        <v>10408.650260999255</v>
      </c>
      <c r="M279" s="40"/>
      <c r="N279" s="22"/>
      <c r="O279" s="22"/>
      <c r="P279" s="22">
        <f>VLOOKUP($C279,PO!$B$2:$CJ$295,65,FALSE)</f>
        <v>341</v>
      </c>
      <c r="Q279" s="22">
        <f>VLOOKUP($C279,PO!$B$2:$CJ$295,26,FALSE)</f>
        <v>370</v>
      </c>
      <c r="R279" s="23"/>
    </row>
    <row r="280" spans="1:18" hidden="1" x14ac:dyDescent="0.2">
      <c r="A280" s="17">
        <v>270</v>
      </c>
      <c r="B280" s="27" t="str">
        <f t="shared" si="6"/>
        <v>*</v>
      </c>
      <c r="C280" t="str">
        <f>VLOOKUP(A280,PO!$IJ$3:$IL$295,3,FALSE)</f>
        <v>Porvoo</v>
      </c>
      <c r="D280" s="32">
        <f>VLOOKUP($C280,PO!$B$2:$CJ$295,9,FALSE)</f>
        <v>42.900001525878906</v>
      </c>
      <c r="E280" s="32">
        <f>VLOOKUP($C280,PO!$B$2:$CJ$295,16,FALSE)</f>
        <v>84.800000000000011</v>
      </c>
      <c r="F280" s="35">
        <f>VLOOKUP($C280,PO!$B$2:$CJ$295,66,FALSE)</f>
        <v>0.15953486561775207</v>
      </c>
      <c r="G280" s="31">
        <f>VLOOKUP($C280,PO!$B$2:$CJ$295,67,FALSE)</f>
        <v>27071.013671875</v>
      </c>
      <c r="H280" s="35">
        <f>VLOOKUP($C280,PO!$B$2:$CJ$295,71,FALSE)</f>
        <v>28.924177169799805</v>
      </c>
      <c r="I280" s="50">
        <f>_xlfn.XLOOKUP($C280,PO!$B$3:$B$295,PO!CH$3:CH$295)</f>
        <v>1.1554014682769775</v>
      </c>
      <c r="J280" s="22">
        <f>VLOOKUP($C280,PO!$B$2:$CJ$295,87,FALSE)</f>
        <v>5601</v>
      </c>
      <c r="K280" s="72">
        <f>1-VLOOKUP(C280,PO!$B$3:$II$295,242,FALSE)/SUM($D$5:$J$5)</f>
        <v>-3.8720158099624324</v>
      </c>
      <c r="L280" s="22">
        <f>VLOOKUP($C280,PO!$B$2:$CJ$295,48,FALSE)</f>
        <v>10078.302556818182</v>
      </c>
      <c r="M280" s="40"/>
      <c r="N280" s="22"/>
      <c r="O280" s="22"/>
      <c r="P280" s="22">
        <f>VLOOKUP($C280,PO!$B$2:$CJ$295,65,FALSE)</f>
        <v>236.75</v>
      </c>
      <c r="Q280" s="22">
        <f>VLOOKUP($C280,PO!$B$2:$CJ$295,26,FALSE)</f>
        <v>532</v>
      </c>
      <c r="R280" s="23"/>
    </row>
    <row r="281" spans="1:18" hidden="1" x14ac:dyDescent="0.2">
      <c r="A281" s="17">
        <v>271</v>
      </c>
      <c r="B281" s="27" t="str">
        <f t="shared" si="6"/>
        <v>*</v>
      </c>
      <c r="C281" t="str">
        <f>VLOOKUP(A281,PO!$IJ$3:$IL$295,3,FALSE)</f>
        <v>Sipoo</v>
      </c>
      <c r="D281" s="32">
        <f>VLOOKUP($C281,PO!$B$2:$CJ$295,9,FALSE)</f>
        <v>41.5</v>
      </c>
      <c r="E281" s="32">
        <f>VLOOKUP($C281,PO!$B$2:$CJ$295,16,FALSE)</f>
        <v>83.5</v>
      </c>
      <c r="F281" s="35">
        <f>VLOOKUP($C281,PO!$B$2:$CJ$295,66,FALSE)</f>
        <v>0.52939710617065427</v>
      </c>
      <c r="G281" s="31">
        <f>VLOOKUP($C281,PO!$B$2:$CJ$295,67,FALSE)</f>
        <v>28743.888671875</v>
      </c>
      <c r="H281" s="35">
        <f>VLOOKUP($C281,PO!$B$2:$CJ$295,71,FALSE)</f>
        <v>30.722721099853516</v>
      </c>
      <c r="I281" s="50">
        <f>_xlfn.XLOOKUP($C281,PO!$B$3:$B$295,PO!CH$3:CH$295)</f>
        <v>0.50761419534683228</v>
      </c>
      <c r="J281" s="22">
        <f>VLOOKUP($C281,PO!$B$2:$CJ$295,87,FALSE)</f>
        <v>2599</v>
      </c>
      <c r="K281" s="72">
        <f>1-VLOOKUP(C281,PO!$B$3:$II$295,242,FALSE)/SUM($D$5:$J$5)</f>
        <v>-3.9909844530657566</v>
      </c>
      <c r="L281" s="22">
        <f>VLOOKUP($C281,PO!$B$2:$CJ$295,48,FALSE)</f>
        <v>10075.769615384615</v>
      </c>
      <c r="M281" s="40"/>
      <c r="N281" s="22"/>
      <c r="O281" s="22"/>
      <c r="P281" s="22">
        <f>VLOOKUP($C281,PO!$B$2:$CJ$295,65,FALSE)</f>
        <v>174.26666259765625</v>
      </c>
      <c r="Q281" s="22">
        <f>VLOOKUP($C281,PO!$B$2:$CJ$295,26,FALSE)</f>
        <v>466</v>
      </c>
      <c r="R281" s="23"/>
    </row>
    <row r="282" spans="1:18" hidden="1" x14ac:dyDescent="0.2">
      <c r="A282" s="17">
        <v>272</v>
      </c>
      <c r="B282" s="27" t="str">
        <f t="shared" si="6"/>
        <v>*</v>
      </c>
      <c r="C282" t="str">
        <f>VLOOKUP(A282,PO!$IJ$3:$IL$295,3,FALSE)</f>
        <v>Kaskinen</v>
      </c>
      <c r="D282" s="32">
        <f>VLOOKUP($C282,PO!$B$2:$CJ$295,9,FALSE)</f>
        <v>53.400001525878906</v>
      </c>
      <c r="E282" s="32">
        <f>VLOOKUP($C282,PO!$B$2:$CJ$295,16,FALSE)</f>
        <v>99.5</v>
      </c>
      <c r="F282" s="35">
        <f>VLOOKUP($C282,PO!$B$2:$CJ$295,66,FALSE)</f>
        <v>-2.320543646812439</v>
      </c>
      <c r="G282" s="31">
        <f>VLOOKUP($C282,PO!$B$2:$CJ$295,67,FALSE)</f>
        <v>25077.607421875</v>
      </c>
      <c r="H282" s="35">
        <f>VLOOKUP($C282,PO!$B$2:$CJ$295,71,FALSE)</f>
        <v>28.8924560546875</v>
      </c>
      <c r="I282" s="50">
        <f>_xlfn.XLOOKUP($C282,PO!$B$3:$B$295,PO!CH$3:CH$295)</f>
        <v>0</v>
      </c>
      <c r="J282" s="22">
        <f>VLOOKUP($C282,PO!$B$2:$CJ$295,87,FALSE)</f>
        <v>57</v>
      </c>
      <c r="K282" s="72">
        <f>1-VLOOKUP(C282,PO!$B$3:$II$295,242,FALSE)/SUM($D$5:$J$5)</f>
        <v>-4.2300001413441715</v>
      </c>
      <c r="L282" s="22">
        <f>VLOOKUP($C282,PO!$B$2:$CJ$295,48,FALSE)</f>
        <v>14601.769911504425</v>
      </c>
      <c r="M282" s="40"/>
      <c r="N282" s="22"/>
      <c r="O282" s="22"/>
      <c r="P282" s="22">
        <f>VLOOKUP($C282,PO!$B$2:$CJ$295,65,FALSE)</f>
        <v>28.5</v>
      </c>
      <c r="Q282" s="22">
        <f>VLOOKUP($C282,PO!$B$2:$CJ$295,26,FALSE)</f>
        <v>1036</v>
      </c>
      <c r="R282" s="23"/>
    </row>
    <row r="283" spans="1:18" hidden="1" x14ac:dyDescent="0.2">
      <c r="A283" s="17">
        <v>273</v>
      </c>
      <c r="B283" s="27" t="str">
        <f t="shared" si="6"/>
        <v>*</v>
      </c>
      <c r="C283" t="str">
        <f>VLOOKUP(A283,PO!$IJ$3:$IL$295,3,FALSE)</f>
        <v>Lapinjärvi</v>
      </c>
      <c r="D283" s="32">
        <f>VLOOKUP($C283,PO!$B$2:$CJ$295,9,FALSE)</f>
        <v>47.799999237060547</v>
      </c>
      <c r="E283" s="32">
        <f>VLOOKUP($C283,PO!$B$2:$CJ$295,16,FALSE)</f>
        <v>28.900000000000002</v>
      </c>
      <c r="F283" s="35">
        <f>VLOOKUP($C283,PO!$B$2:$CJ$295,66,FALSE)</f>
        <v>3.620013952255249</v>
      </c>
      <c r="G283" s="31">
        <f>VLOOKUP($C283,PO!$B$2:$CJ$295,67,FALSE)</f>
        <v>22138.841796875</v>
      </c>
      <c r="H283" s="35">
        <f>VLOOKUP($C283,PO!$B$2:$CJ$295,71,FALSE)</f>
        <v>30.39140510559082</v>
      </c>
      <c r="I283" s="50">
        <f>_xlfn.XLOOKUP($C283,PO!$B$3:$B$295,PO!CH$3:CH$295)</f>
        <v>1.1494252681732178</v>
      </c>
      <c r="J283" s="22">
        <f>VLOOKUP($C283,PO!$B$2:$CJ$295,87,FALSE)</f>
        <v>187</v>
      </c>
      <c r="K283" s="72">
        <f>1-VLOOKUP(C283,PO!$B$3:$II$295,242,FALSE)/SUM($D$5:$J$5)</f>
        <v>-4.4346344825220942</v>
      </c>
      <c r="L283" s="22">
        <f>VLOOKUP($C283,PO!$B$2:$CJ$295,48,FALSE)</f>
        <v>10940.17094017094</v>
      </c>
      <c r="M283" s="40"/>
      <c r="N283" s="22"/>
      <c r="O283" s="22"/>
      <c r="P283" s="22">
        <f>VLOOKUP($C283,PO!$B$2:$CJ$295,65,FALSE)</f>
        <v>70</v>
      </c>
      <c r="Q283" s="22">
        <f>VLOOKUP($C283,PO!$B$2:$CJ$295,26,FALSE)</f>
        <v>845</v>
      </c>
      <c r="R283" s="23"/>
    </row>
    <row r="284" spans="1:18" hidden="1" x14ac:dyDescent="0.2">
      <c r="A284" s="17">
        <v>274</v>
      </c>
      <c r="B284" s="27" t="str">
        <f t="shared" si="6"/>
        <v>*</v>
      </c>
      <c r="C284" t="str">
        <f>VLOOKUP(A284,PO!$IJ$3:$IL$295,3,FALSE)</f>
        <v>Helsinki</v>
      </c>
      <c r="D284" s="32">
        <f>VLOOKUP($C284,PO!$B$2:$CJ$295,9,FALSE)</f>
        <v>40.799999237060547</v>
      </c>
      <c r="E284" s="32">
        <f>VLOOKUP($C284,PO!$B$2:$CJ$295,16,FALSE)</f>
        <v>100</v>
      </c>
      <c r="F284" s="35">
        <f>VLOOKUP($C284,PO!$B$2:$CJ$295,66,FALSE)</f>
        <v>2.8133868217468261</v>
      </c>
      <c r="G284" s="31">
        <f>VLOOKUP($C284,PO!$B$2:$CJ$295,67,FALSE)</f>
        <v>29638.4921875</v>
      </c>
      <c r="H284" s="35">
        <f>VLOOKUP($C284,PO!$B$2:$CJ$295,71,FALSE)</f>
        <v>5.6076836585998535</v>
      </c>
      <c r="I284" s="50">
        <f>_xlfn.XLOOKUP($C284,PO!$B$3:$B$295,PO!CH$3:CH$295)</f>
        <v>1.8713328838348389</v>
      </c>
      <c r="J284" s="22">
        <f>VLOOKUP($C284,PO!$B$2:$CJ$295,87,FALSE)</f>
        <v>44688</v>
      </c>
      <c r="K284" s="72">
        <f>1-VLOOKUP(C284,PO!$B$3:$II$295,242,FALSE)/SUM($D$5:$J$5)</f>
        <v>-4.6348935529040238</v>
      </c>
      <c r="L284" s="22">
        <f>VLOOKUP($C284,PO!$B$2:$CJ$295,48,FALSE)</f>
        <v>10090.533864453666</v>
      </c>
      <c r="M284" s="40"/>
      <c r="N284" s="22"/>
      <c r="O284" s="22"/>
      <c r="P284" s="22">
        <f>VLOOKUP($C284,PO!$B$2:$CJ$295,65,FALSE)</f>
        <v>554.33673095703125</v>
      </c>
      <c r="Q284" s="22">
        <f>VLOOKUP($C284,PO!$B$2:$CJ$295,26,FALSE)</f>
        <v>410</v>
      </c>
      <c r="R284" s="23"/>
    </row>
    <row r="285" spans="1:18" hidden="1" x14ac:dyDescent="0.2">
      <c r="A285" s="17">
        <v>275</v>
      </c>
      <c r="B285" s="27" t="str">
        <f t="shared" si="6"/>
        <v>*</v>
      </c>
      <c r="C285" t="str">
        <f>VLOOKUP(A285,PO!$IJ$3:$IL$295,3,FALSE)</f>
        <v>Kauniainen</v>
      </c>
      <c r="D285" s="32">
        <f>VLOOKUP($C285,PO!$B$2:$CJ$295,9,FALSE)</f>
        <v>42.900001525878906</v>
      </c>
      <c r="E285" s="32">
        <f>VLOOKUP($C285,PO!$B$2:$CJ$295,16,FALSE)</f>
        <v>100</v>
      </c>
      <c r="F285" s="35">
        <f>VLOOKUP($C285,PO!$B$2:$CJ$295,66,FALSE)</f>
        <v>0.47997626364231111</v>
      </c>
      <c r="G285" s="31">
        <f>VLOOKUP($C285,PO!$B$2:$CJ$295,67,FALSE)</f>
        <v>43832.80859375</v>
      </c>
      <c r="H285" s="35">
        <f>VLOOKUP($C285,PO!$B$2:$CJ$295,71,FALSE)</f>
        <v>32.632438659667969</v>
      </c>
      <c r="I285" s="50">
        <f>_xlfn.XLOOKUP($C285,PO!$B$3:$B$295,PO!CH$3:CH$295)</f>
        <v>0.4216444194316864</v>
      </c>
      <c r="J285" s="22">
        <f>VLOOKUP($C285,PO!$B$2:$CJ$295,87,FALSE)</f>
        <v>1488</v>
      </c>
      <c r="K285" s="72">
        <f>1-VLOOKUP(C285,PO!$B$3:$II$295,242,FALSE)/SUM($D$5:$J$5)</f>
        <v>-4.7570857442809658</v>
      </c>
      <c r="L285" s="22">
        <f>VLOOKUP($C285,PO!$B$2:$CJ$295,48,FALSE)</f>
        <v>9326.3928811282749</v>
      </c>
      <c r="M285" s="40"/>
      <c r="N285" s="22"/>
      <c r="O285" s="22"/>
      <c r="P285" s="22">
        <f>VLOOKUP($C285,PO!$B$2:$CJ$295,65,FALSE)</f>
        <v>372</v>
      </c>
      <c r="Q285" s="22">
        <f>VLOOKUP($C285,PO!$B$2:$CJ$295,26,FALSE)</f>
        <v>615</v>
      </c>
      <c r="R285" s="23"/>
    </row>
    <row r="286" spans="1:18" hidden="1" x14ac:dyDescent="0.2">
      <c r="A286" s="17">
        <v>276</v>
      </c>
      <c r="B286" s="27" t="str">
        <f t="shared" si="6"/>
        <v>*</v>
      </c>
      <c r="C286" t="str">
        <f>VLOOKUP(A286,PO!$IJ$3:$IL$295,3,FALSE)</f>
        <v>Loviisa</v>
      </c>
      <c r="D286" s="32">
        <f>VLOOKUP($C286,PO!$B$2:$CJ$295,9,FALSE)</f>
        <v>47.900001525878906</v>
      </c>
      <c r="E286" s="32">
        <f>VLOOKUP($C286,PO!$B$2:$CJ$295,16,FALSE)</f>
        <v>74.5</v>
      </c>
      <c r="F286" s="35">
        <f>VLOOKUP($C286,PO!$B$2:$CJ$295,66,FALSE)</f>
        <v>-1.3898731589317321</v>
      </c>
      <c r="G286" s="31">
        <f>VLOOKUP($C286,PO!$B$2:$CJ$295,67,FALSE)</f>
        <v>24077.80078125</v>
      </c>
      <c r="H286" s="35">
        <f>VLOOKUP($C286,PO!$B$2:$CJ$295,71,FALSE)</f>
        <v>40.468452453613281</v>
      </c>
      <c r="I286" s="50">
        <f>_xlfn.XLOOKUP($C286,PO!$B$3:$B$295,PO!CH$3:CH$295)</f>
        <v>2.0684168338775635</v>
      </c>
      <c r="J286" s="22">
        <f>VLOOKUP($C286,PO!$B$2:$CJ$295,87,FALSE)</f>
        <v>1448</v>
      </c>
      <c r="K286" s="72">
        <f>1-VLOOKUP(C286,PO!$B$3:$II$295,242,FALSE)/SUM($D$5:$J$5)</f>
        <v>-5.4661540908392627</v>
      </c>
      <c r="L286" s="22">
        <f>VLOOKUP($C286,PO!$B$2:$CJ$295,48,FALSE)</f>
        <v>12199.516741456679</v>
      </c>
      <c r="M286" s="40"/>
      <c r="N286" s="22"/>
      <c r="O286" s="22"/>
      <c r="P286" s="22">
        <f>VLOOKUP($C286,PO!$B$2:$CJ$295,65,FALSE)</f>
        <v>105.80000305175781</v>
      </c>
      <c r="Q286" s="22">
        <f>VLOOKUP($C286,PO!$B$2:$CJ$295,26,FALSE)</f>
        <v>597</v>
      </c>
      <c r="R286" s="23"/>
    </row>
    <row r="287" spans="1:18" hidden="1" x14ac:dyDescent="0.2">
      <c r="A287" s="17">
        <v>277</v>
      </c>
      <c r="B287" s="27" t="str">
        <f t="shared" si="6"/>
        <v>*</v>
      </c>
      <c r="C287" t="str">
        <f>VLOOKUP(A287,PO!$IJ$3:$IL$295,3,FALSE)</f>
        <v>Hanko</v>
      </c>
      <c r="D287" s="32">
        <f>VLOOKUP($C287,PO!$B$2:$CJ$295,9,FALSE)</f>
        <v>49.5</v>
      </c>
      <c r="E287" s="32">
        <f>VLOOKUP($C287,PO!$B$2:$CJ$295,16,FALSE)</f>
        <v>96.5</v>
      </c>
      <c r="F287" s="35">
        <f>VLOOKUP($C287,PO!$B$2:$CJ$295,66,FALSE)</f>
        <v>-1.1873422503471374</v>
      </c>
      <c r="G287" s="31">
        <f>VLOOKUP($C287,PO!$B$2:$CJ$295,67,FALSE)</f>
        <v>25728.5625</v>
      </c>
      <c r="H287" s="35">
        <f>VLOOKUP($C287,PO!$B$2:$CJ$295,71,FALSE)</f>
        <v>42.834491729736328</v>
      </c>
      <c r="I287" s="50">
        <f>_xlfn.XLOOKUP($C287,PO!$B$3:$B$295,PO!CH$3:CH$295)</f>
        <v>1.0590015649795532</v>
      </c>
      <c r="J287" s="22">
        <f>VLOOKUP($C287,PO!$B$2:$CJ$295,87,FALSE)</f>
        <v>766</v>
      </c>
      <c r="K287" s="72">
        <f>1-VLOOKUP(C287,PO!$B$3:$II$295,242,FALSE)/SUM($D$5:$J$5)</f>
        <v>-5.9789998097160364</v>
      </c>
      <c r="L287" s="22">
        <f>VLOOKUP($C287,PO!$B$2:$CJ$295,48,FALSE)</f>
        <v>9089.6921017402947</v>
      </c>
      <c r="M287" s="40"/>
      <c r="N287" s="22"/>
      <c r="O287" s="22"/>
      <c r="P287" s="22">
        <f>VLOOKUP($C287,PO!$B$2:$CJ$295,65,FALSE)</f>
        <v>96.25</v>
      </c>
      <c r="Q287" s="22">
        <f>VLOOKUP($C287,PO!$B$2:$CJ$295,26,FALSE)</f>
        <v>533</v>
      </c>
      <c r="R287" s="23"/>
    </row>
    <row r="288" spans="1:18" hidden="1" x14ac:dyDescent="0.2">
      <c r="A288" s="17">
        <v>278</v>
      </c>
      <c r="B288" s="27" t="str">
        <f t="shared" si="6"/>
        <v>*</v>
      </c>
      <c r="C288" t="str">
        <f>VLOOKUP(A288,PO!$IJ$3:$IL$295,3,FALSE)</f>
        <v>Pietarsaari</v>
      </c>
      <c r="D288" s="32">
        <f>VLOOKUP($C288,PO!$B$2:$CJ$295,9,FALSE)</f>
        <v>44.700000762939453</v>
      </c>
      <c r="E288" s="32">
        <f>VLOOKUP($C288,PO!$B$2:$CJ$295,16,FALSE)</f>
        <v>98.4</v>
      </c>
      <c r="F288" s="35">
        <f>VLOOKUP($C288,PO!$B$2:$CJ$295,66,FALSE)</f>
        <v>-0.42829230427742004</v>
      </c>
      <c r="G288" s="31">
        <f>VLOOKUP($C288,PO!$B$2:$CJ$295,67,FALSE)</f>
        <v>23490.279296875</v>
      </c>
      <c r="H288" s="35">
        <f>VLOOKUP($C288,PO!$B$2:$CJ$295,71,FALSE)</f>
        <v>56.179718017578125</v>
      </c>
      <c r="I288" s="50">
        <f>_xlfn.XLOOKUP($C288,PO!$B$3:$B$295,PO!CH$3:CH$295)</f>
        <v>2.7657265663146973</v>
      </c>
      <c r="J288" s="22">
        <f>VLOOKUP($C288,PO!$B$2:$CJ$295,87,FALSE)</f>
        <v>2025</v>
      </c>
      <c r="K288" s="72">
        <f>1-VLOOKUP(C288,PO!$B$3:$II$295,242,FALSE)/SUM($D$5:$J$5)</f>
        <v>-7.5144025691936616</v>
      </c>
      <c r="L288" s="22">
        <f>VLOOKUP($C288,PO!$B$2:$CJ$295,48,FALSE)</f>
        <v>9818.0019782393665</v>
      </c>
      <c r="M288" s="40"/>
      <c r="N288" s="22"/>
      <c r="O288" s="22"/>
      <c r="P288" s="22">
        <f>VLOOKUP($C288,PO!$B$2:$CJ$295,65,FALSE)</f>
        <v>243.88888549804688</v>
      </c>
      <c r="Q288" s="22">
        <f>VLOOKUP($C288,PO!$B$2:$CJ$295,26,FALSE)</f>
        <v>403</v>
      </c>
      <c r="R288" s="23"/>
    </row>
    <row r="289" spans="1:18" hidden="1" x14ac:dyDescent="0.2">
      <c r="A289" s="17">
        <v>279</v>
      </c>
      <c r="B289" s="27" t="str">
        <f t="shared" si="6"/>
        <v>*</v>
      </c>
      <c r="C289" t="str">
        <f>VLOOKUP(A289,PO!$IJ$3:$IL$295,3,FALSE)</f>
        <v>Inkoo</v>
      </c>
      <c r="D289" s="32">
        <f>VLOOKUP($C289,PO!$B$2:$CJ$295,9,FALSE)</f>
        <v>46</v>
      </c>
      <c r="E289" s="32">
        <f>VLOOKUP($C289,PO!$B$2:$CJ$295,16,FALSE)</f>
        <v>41</v>
      </c>
      <c r="F289" s="35">
        <f>VLOOKUP($C289,PO!$B$2:$CJ$295,66,FALSE)</f>
        <v>-2.0855639576911926</v>
      </c>
      <c r="G289" s="31">
        <f>VLOOKUP($C289,PO!$B$2:$CJ$295,67,FALSE)</f>
        <v>27340.134765625</v>
      </c>
      <c r="H289" s="35">
        <f>VLOOKUP($C289,PO!$B$2:$CJ$295,71,FALSE)</f>
        <v>52.227996826171875</v>
      </c>
      <c r="I289" s="50">
        <f>_xlfn.XLOOKUP($C289,PO!$B$3:$B$295,PO!CH$3:CH$295)</f>
        <v>1.0989011526107788</v>
      </c>
      <c r="J289" s="22">
        <f>VLOOKUP($C289,PO!$B$2:$CJ$295,87,FALSE)</f>
        <v>386</v>
      </c>
      <c r="K289" s="72">
        <f>1-VLOOKUP(C289,PO!$B$3:$II$295,242,FALSE)/SUM($D$5:$J$5)</f>
        <v>-7.5701021464530527</v>
      </c>
      <c r="L289" s="22">
        <f>VLOOKUP($C289,PO!$B$2:$CJ$295,48,FALSE)</f>
        <v>12286.088426527958</v>
      </c>
      <c r="M289" s="40"/>
      <c r="N289" s="22"/>
      <c r="O289" s="22"/>
      <c r="P289" s="22">
        <f>VLOOKUP($C289,PO!$B$2:$CJ$295,65,FALSE)</f>
        <v>111.25</v>
      </c>
      <c r="Q289" s="22">
        <f>VLOOKUP($C289,PO!$B$2:$CJ$295,26,FALSE)</f>
        <v>239</v>
      </c>
      <c r="R289" s="23"/>
    </row>
    <row r="290" spans="1:18" hidden="1" x14ac:dyDescent="0.2">
      <c r="A290" s="17">
        <v>280</v>
      </c>
      <c r="B290" s="27" t="str">
        <f t="shared" si="6"/>
        <v>*</v>
      </c>
      <c r="C290" t="str">
        <f>VLOOKUP(A290,PO!$IJ$3:$IL$295,3,FALSE)</f>
        <v>Parainen</v>
      </c>
      <c r="D290" s="32">
        <f>VLOOKUP($C290,PO!$B$2:$CJ$295,9,FALSE)</f>
        <v>46.599998474121094</v>
      </c>
      <c r="E290" s="32">
        <f>VLOOKUP($C290,PO!$B$2:$CJ$295,16,FALSE)</f>
        <v>67.600000000000009</v>
      </c>
      <c r="F290" s="35">
        <f>VLOOKUP($C290,PO!$B$2:$CJ$295,66,FALSE)</f>
        <v>-1.0243255257606507</v>
      </c>
      <c r="G290" s="31">
        <f>VLOOKUP($C290,PO!$B$2:$CJ$295,67,FALSE)</f>
        <v>25737.853515625</v>
      </c>
      <c r="H290" s="35">
        <f>VLOOKUP($C290,PO!$B$2:$CJ$295,71,FALSE)</f>
        <v>55.148029327392578</v>
      </c>
      <c r="I290" s="50">
        <f>_xlfn.XLOOKUP($C290,PO!$B$3:$B$295,PO!CH$3:CH$295)</f>
        <v>2.7739250659942627</v>
      </c>
      <c r="J290" s="22">
        <f>VLOOKUP($C290,PO!$B$2:$CJ$295,87,FALSE)</f>
        <v>1602</v>
      </c>
      <c r="K290" s="72">
        <f>1-VLOOKUP(C290,PO!$B$3:$II$295,242,FALSE)/SUM($D$5:$J$5)</f>
        <v>-7.644545706063532</v>
      </c>
      <c r="L290" s="22">
        <f>VLOOKUP($C290,PO!$B$2:$CJ$295,48,FALSE)</f>
        <v>12553.046705845964</v>
      </c>
      <c r="M290" s="40"/>
      <c r="N290" s="22"/>
      <c r="O290" s="22"/>
      <c r="P290" s="22">
        <f>VLOOKUP($C290,PO!$B$2:$CJ$295,65,FALSE)</f>
        <v>116.07142639160156</v>
      </c>
      <c r="Q290" s="22">
        <f>VLOOKUP($C290,PO!$B$2:$CJ$295,26,FALSE)</f>
        <v>665</v>
      </c>
      <c r="R290" s="23"/>
    </row>
    <row r="291" spans="1:18" hidden="1" x14ac:dyDescent="0.2">
      <c r="A291" s="17">
        <v>281</v>
      </c>
      <c r="B291" s="27" t="str">
        <f t="shared" si="6"/>
        <v>*</v>
      </c>
      <c r="C291" t="str">
        <f>VLOOKUP(A291,PO!$IJ$3:$IL$295,3,FALSE)</f>
        <v>Kristiinankaupunki</v>
      </c>
      <c r="D291" s="32">
        <f>VLOOKUP($C291,PO!$B$2:$CJ$295,9,FALSE)</f>
        <v>51.200000762939453</v>
      </c>
      <c r="E291" s="32">
        <f>VLOOKUP($C291,PO!$B$2:$CJ$295,16,FALSE)</f>
        <v>67.900000000000006</v>
      </c>
      <c r="F291" s="35">
        <f>VLOOKUP($C291,PO!$B$2:$CJ$295,66,FALSE)</f>
        <v>1.228163766860962</v>
      </c>
      <c r="G291" s="31">
        <f>VLOOKUP($C291,PO!$B$2:$CJ$295,67,FALSE)</f>
        <v>22718.88671875</v>
      </c>
      <c r="H291" s="35">
        <f>VLOOKUP($C291,PO!$B$2:$CJ$295,71,FALSE)</f>
        <v>54.563674926757813</v>
      </c>
      <c r="I291" s="50">
        <f>_xlfn.XLOOKUP($C291,PO!$B$3:$B$295,PO!CH$3:CH$295)</f>
        <v>2.6315789222717285</v>
      </c>
      <c r="J291" s="22">
        <f>VLOOKUP($C291,PO!$B$2:$CJ$295,87,FALSE)</f>
        <v>576</v>
      </c>
      <c r="K291" s="72">
        <f>1-VLOOKUP(C291,PO!$B$3:$II$295,242,FALSE)/SUM($D$5:$J$5)</f>
        <v>-7.7583044619327346</v>
      </c>
      <c r="L291" s="22">
        <f>VLOOKUP($C291,PO!$B$2:$CJ$295,48,FALSE)</f>
        <v>11913.276106194689</v>
      </c>
      <c r="M291" s="40"/>
      <c r="N291" s="22"/>
      <c r="O291" s="22"/>
      <c r="P291" s="22">
        <f>VLOOKUP($C291,PO!$B$2:$CJ$295,65,FALSE)</f>
        <v>103.5</v>
      </c>
      <c r="Q291" s="22">
        <f>VLOOKUP($C291,PO!$B$2:$CJ$295,26,FALSE)</f>
        <v>811</v>
      </c>
      <c r="R291" s="23"/>
    </row>
    <row r="292" spans="1:18" hidden="1" x14ac:dyDescent="0.2">
      <c r="A292" s="17">
        <v>282</v>
      </c>
      <c r="B292" s="27" t="str">
        <f t="shared" si="6"/>
        <v>*</v>
      </c>
      <c r="C292" t="str">
        <f>VLOOKUP(A292,PO!$IJ$3:$IL$295,3,FALSE)</f>
        <v>Raasepori</v>
      </c>
      <c r="D292" s="32">
        <f>VLOOKUP($C292,PO!$B$2:$CJ$295,9,FALSE)</f>
        <v>46.5</v>
      </c>
      <c r="E292" s="32">
        <f>VLOOKUP($C292,PO!$B$2:$CJ$295,16,FALSE)</f>
        <v>77.2</v>
      </c>
      <c r="F292" s="35">
        <f>VLOOKUP($C292,PO!$B$2:$CJ$295,66,FALSE)</f>
        <v>-0.50005724132061002</v>
      </c>
      <c r="G292" s="31">
        <f>VLOOKUP($C292,PO!$B$2:$CJ$295,67,FALSE)</f>
        <v>23604.416015625</v>
      </c>
      <c r="H292" s="35">
        <f>VLOOKUP($C292,PO!$B$2:$CJ$295,71,FALSE)</f>
        <v>64.562751770019531</v>
      </c>
      <c r="I292" s="50">
        <f>_xlfn.XLOOKUP($C292,PO!$B$3:$B$295,PO!CH$3:CH$295)</f>
        <v>1.4297729730606079</v>
      </c>
      <c r="J292" s="22">
        <f>VLOOKUP($C292,PO!$B$2:$CJ$295,87,FALSE)</f>
        <v>2609</v>
      </c>
      <c r="K292" s="72">
        <f>1-VLOOKUP(C292,PO!$B$3:$II$295,242,FALSE)/SUM($D$5:$J$5)</f>
        <v>-8.9154120592194488</v>
      </c>
      <c r="L292" s="22">
        <f>VLOOKUP($C292,PO!$B$2:$CJ$295,48,FALSE)</f>
        <v>11863.775901765157</v>
      </c>
      <c r="M292" s="40"/>
      <c r="N292" s="22"/>
      <c r="O292" s="22"/>
      <c r="P292" s="22">
        <f>VLOOKUP($C292,PO!$B$2:$CJ$295,65,FALSE)</f>
        <v>137</v>
      </c>
      <c r="Q292" s="22">
        <f>VLOOKUP($C292,PO!$B$2:$CJ$295,26,FALSE)</f>
        <v>576</v>
      </c>
      <c r="R292" s="23"/>
    </row>
    <row r="293" spans="1:18" hidden="1" x14ac:dyDescent="0.2">
      <c r="A293" s="17">
        <v>283</v>
      </c>
      <c r="B293" s="27" t="str">
        <f t="shared" si="6"/>
        <v>*</v>
      </c>
      <c r="C293" t="str">
        <f>VLOOKUP(A293,PO!$IJ$3:$IL$295,3,FALSE)</f>
        <v>Mustasaari</v>
      </c>
      <c r="D293" s="32">
        <f>VLOOKUP($C293,PO!$B$2:$CJ$295,9,FALSE)</f>
        <v>42.200000762939453</v>
      </c>
      <c r="E293" s="32">
        <f>VLOOKUP($C293,PO!$B$2:$CJ$295,16,FALSE)</f>
        <v>80.7</v>
      </c>
      <c r="F293" s="35">
        <f>VLOOKUP($C293,PO!$B$2:$CJ$295,66,FALSE)</f>
        <v>2.1146818518638613</v>
      </c>
      <c r="G293" s="31">
        <f>VLOOKUP($C293,PO!$B$2:$CJ$295,67,FALSE)</f>
        <v>24461.44140625</v>
      </c>
      <c r="H293" s="35">
        <f>VLOOKUP($C293,PO!$B$2:$CJ$295,71,FALSE)</f>
        <v>68.521186828613281</v>
      </c>
      <c r="I293" s="50">
        <f>_xlfn.XLOOKUP($C293,PO!$B$3:$B$295,PO!CH$3:CH$295)</f>
        <v>1.1914893388748169</v>
      </c>
      <c r="J293" s="22">
        <f>VLOOKUP($C293,PO!$B$2:$CJ$295,87,FALSE)</f>
        <v>2462</v>
      </c>
      <c r="K293" s="72">
        <f>1-VLOOKUP(C293,PO!$B$3:$II$295,242,FALSE)/SUM($D$5:$J$5)</f>
        <v>-9.5826118506888776</v>
      </c>
      <c r="L293" s="22">
        <f>VLOOKUP($C293,PO!$B$2:$CJ$295,48,FALSE)</f>
        <v>9955.5824752675144</v>
      </c>
      <c r="M293" s="40"/>
      <c r="N293" s="22"/>
      <c r="O293" s="22"/>
      <c r="P293" s="22">
        <f>VLOOKUP($C293,PO!$B$2:$CJ$295,65,FALSE)</f>
        <v>224.09091186523438</v>
      </c>
      <c r="Q293" s="22">
        <f>VLOOKUP($C293,PO!$B$2:$CJ$295,26,FALSE)</f>
        <v>530</v>
      </c>
      <c r="R293" s="23"/>
    </row>
    <row r="294" spans="1:18" hidden="1" x14ac:dyDescent="0.2">
      <c r="A294" s="17">
        <v>284</v>
      </c>
      <c r="B294" s="27" t="str">
        <f t="shared" si="6"/>
        <v>*</v>
      </c>
      <c r="C294" t="str">
        <f>VLOOKUP(A294,PO!$IJ$3:$IL$295,3,FALSE)</f>
        <v>Kemiönsaari</v>
      </c>
      <c r="D294" s="32">
        <f>VLOOKUP($C294,PO!$B$2:$CJ$295,9,FALSE)</f>
        <v>50</v>
      </c>
      <c r="E294" s="32">
        <f>VLOOKUP($C294,PO!$B$2:$CJ$295,16,FALSE)</f>
        <v>51.1</v>
      </c>
      <c r="F294" s="35">
        <f>VLOOKUP($C294,PO!$B$2:$CJ$295,66,FALSE)</f>
        <v>-1.3933179378509521</v>
      </c>
      <c r="G294" s="31">
        <f>VLOOKUP($C294,PO!$B$2:$CJ$295,67,FALSE)</f>
        <v>21961.302734375</v>
      </c>
      <c r="H294" s="35">
        <f>VLOOKUP($C294,PO!$B$2:$CJ$295,71,FALSE)</f>
        <v>68.042167663574219</v>
      </c>
      <c r="I294" s="50">
        <f>_xlfn.XLOOKUP($C294,PO!$B$3:$B$295,PO!CH$3:CH$295)</f>
        <v>1.663585901260376</v>
      </c>
      <c r="J294" s="22">
        <f>VLOOKUP($C294,PO!$B$2:$CJ$295,87,FALSE)</f>
        <v>576</v>
      </c>
      <c r="K294" s="72">
        <f>1-VLOOKUP(C294,PO!$B$3:$II$295,242,FALSE)/SUM($D$5:$J$5)</f>
        <v>-9.8792543962402153</v>
      </c>
      <c r="L294" s="22">
        <f>VLOOKUP($C294,PO!$B$2:$CJ$295,48,FALSE)</f>
        <v>13369.622475856015</v>
      </c>
      <c r="M294" s="40"/>
      <c r="N294" s="22"/>
      <c r="O294" s="22"/>
      <c r="P294" s="22">
        <f>VLOOKUP($C294,PO!$B$2:$CJ$295,65,FALSE)</f>
        <v>82.714286804199219</v>
      </c>
      <c r="Q294" s="22">
        <f>VLOOKUP($C294,PO!$B$2:$CJ$295,26,FALSE)</f>
        <v>775</v>
      </c>
      <c r="R294" s="23"/>
    </row>
    <row r="295" spans="1:18" hidden="1" x14ac:dyDescent="0.2">
      <c r="A295" s="17">
        <v>285</v>
      </c>
      <c r="B295" s="27" t="str">
        <f t="shared" si="6"/>
        <v>*</v>
      </c>
      <c r="C295" t="str">
        <f>VLOOKUP(A295,PO!$IJ$3:$IL$295,3,FALSE)</f>
        <v>Kruunupyy</v>
      </c>
      <c r="D295" s="32">
        <f>VLOOKUP($C295,PO!$B$2:$CJ$295,9,FALSE)</f>
        <v>44.5</v>
      </c>
      <c r="E295" s="32">
        <f>VLOOKUP($C295,PO!$B$2:$CJ$295,16,FALSE)</f>
        <v>54.900000000000006</v>
      </c>
      <c r="F295" s="35">
        <f>VLOOKUP($C295,PO!$B$2:$CJ$295,66,FALSE)</f>
        <v>-0.35099524259567261</v>
      </c>
      <c r="G295" s="31">
        <f>VLOOKUP($C295,PO!$B$2:$CJ$295,67,FALSE)</f>
        <v>21831.173828125</v>
      </c>
      <c r="H295" s="35">
        <f>VLOOKUP($C295,PO!$B$2:$CJ$295,71,FALSE)</f>
        <v>77.722465515136719</v>
      </c>
      <c r="I295" s="50">
        <f>_xlfn.XLOOKUP($C295,PO!$B$3:$B$295,PO!CH$3:CH$295)</f>
        <v>0.61538463830947876</v>
      </c>
      <c r="J295" s="22">
        <f>VLOOKUP($C295,PO!$B$2:$CJ$295,87,FALSE)</f>
        <v>693</v>
      </c>
      <c r="K295" s="72">
        <f>1-VLOOKUP(C295,PO!$B$3:$II$295,242,FALSE)/SUM($D$5:$J$5)</f>
        <v>-10.961735113925476</v>
      </c>
      <c r="L295" s="22">
        <f>VLOOKUP($C295,PO!$B$2:$CJ$295,48,FALSE)</f>
        <v>8724.0875912408756</v>
      </c>
      <c r="M295" s="40"/>
      <c r="N295" s="22"/>
      <c r="O295" s="22"/>
      <c r="P295" s="22">
        <f>VLOOKUP($C295,PO!$B$2:$CJ$295,65,FALSE)</f>
        <v>138.60000610351563</v>
      </c>
      <c r="Q295" s="22">
        <f>VLOOKUP($C295,PO!$B$2:$CJ$295,26,FALSE)</f>
        <v>531</v>
      </c>
      <c r="R295" s="23"/>
    </row>
    <row r="296" spans="1:18" hidden="1" x14ac:dyDescent="0.2">
      <c r="A296" s="17">
        <v>286</v>
      </c>
      <c r="B296" s="27" t="str">
        <f t="shared" si="6"/>
        <v>*</v>
      </c>
      <c r="C296" t="str">
        <f>VLOOKUP(A296,PO!$IJ$3:$IL$295,3,FALSE)</f>
        <v>Närpiö</v>
      </c>
      <c r="D296" s="32">
        <f>VLOOKUP($C296,PO!$B$2:$CJ$295,9,FALSE)</f>
        <v>46.599998474121094</v>
      </c>
      <c r="E296" s="32">
        <f>VLOOKUP($C296,PO!$B$2:$CJ$295,16,FALSE)</f>
        <v>59</v>
      </c>
      <c r="F296" s="35">
        <f>VLOOKUP($C296,PO!$B$2:$CJ$295,66,FALSE)</f>
        <v>2.0177255421876907</v>
      </c>
      <c r="G296" s="31">
        <f>VLOOKUP($C296,PO!$B$2:$CJ$295,67,FALSE)</f>
        <v>21254.837890625</v>
      </c>
      <c r="H296" s="35">
        <f>VLOOKUP($C296,PO!$B$2:$CJ$295,71,FALSE)</f>
        <v>78.974578857421875</v>
      </c>
      <c r="I296" s="50">
        <f>_xlfn.XLOOKUP($C296,PO!$B$3:$B$295,PO!CH$3:CH$295)</f>
        <v>1.9181585311889648</v>
      </c>
      <c r="J296" s="22">
        <f>VLOOKUP($C296,PO!$B$2:$CJ$295,87,FALSE)</f>
        <v>852</v>
      </c>
      <c r="K296" s="72">
        <f>1-VLOOKUP(C296,PO!$B$3:$II$295,242,FALSE)/SUM($D$5:$J$5)</f>
        <v>-11.325073624294443</v>
      </c>
      <c r="L296" s="22">
        <f>VLOOKUP($C296,PO!$B$2:$CJ$295,48,FALSE)</f>
        <v>11679.494543365881</v>
      </c>
      <c r="M296" s="40"/>
      <c r="N296" s="22"/>
      <c r="O296" s="22"/>
      <c r="P296" s="22">
        <f>VLOOKUP($C296,PO!$B$2:$CJ$295,65,FALSE)</f>
        <v>116.875</v>
      </c>
      <c r="Q296" s="22">
        <f>VLOOKUP($C296,PO!$B$2:$CJ$295,26,FALSE)</f>
        <v>677</v>
      </c>
      <c r="R296" s="23"/>
    </row>
    <row r="297" spans="1:18" hidden="1" x14ac:dyDescent="0.2">
      <c r="A297" s="17">
        <v>287</v>
      </c>
      <c r="B297" s="27" t="str">
        <f t="shared" si="6"/>
        <v>*</v>
      </c>
      <c r="C297" t="str">
        <f>VLOOKUP(A297,PO!$IJ$3:$IL$295,3,FALSE)</f>
        <v>Vöyri</v>
      </c>
      <c r="D297" s="32">
        <f>VLOOKUP($C297,PO!$B$2:$CJ$295,9,FALSE)</f>
        <v>44.900001525878906</v>
      </c>
      <c r="E297" s="32">
        <f>VLOOKUP($C297,PO!$B$2:$CJ$295,16,FALSE)</f>
        <v>51</v>
      </c>
      <c r="F297" s="35">
        <f>VLOOKUP($C297,PO!$B$2:$CJ$295,66,FALSE)</f>
        <v>2.127907431125641</v>
      </c>
      <c r="G297" s="31">
        <f>VLOOKUP($C297,PO!$B$2:$CJ$295,67,FALSE)</f>
        <v>21863.564453125</v>
      </c>
      <c r="H297" s="35">
        <f>VLOOKUP($C297,PO!$B$2:$CJ$295,71,FALSE)</f>
        <v>81.411544799804688</v>
      </c>
      <c r="I297" s="50">
        <f>_xlfn.XLOOKUP($C297,PO!$B$3:$B$295,PO!CH$3:CH$295)</f>
        <v>2.4115755558013916</v>
      </c>
      <c r="J297" s="22">
        <f>VLOOKUP($C297,PO!$B$2:$CJ$295,87,FALSE)</f>
        <v>698</v>
      </c>
      <c r="K297" s="72">
        <f>1-VLOOKUP(C297,PO!$B$3:$II$295,242,FALSE)/SUM($D$5:$J$5)</f>
        <v>-11.651593790842293</v>
      </c>
      <c r="L297" s="22">
        <f>VLOOKUP($C297,PO!$B$2:$CJ$295,48,FALSE)</f>
        <v>11136.363636363636</v>
      </c>
      <c r="M297" s="40"/>
      <c r="N297" s="22"/>
      <c r="O297" s="22"/>
      <c r="P297" s="22">
        <f>VLOOKUP($C297,PO!$B$2:$CJ$295,65,FALSE)</f>
        <v>62.909091949462891</v>
      </c>
      <c r="Q297" s="22">
        <f>VLOOKUP($C297,PO!$B$2:$CJ$295,26,FALSE)</f>
        <v>814</v>
      </c>
      <c r="R297" s="23"/>
    </row>
    <row r="298" spans="1:18" hidden="1" x14ac:dyDescent="0.2">
      <c r="A298" s="17">
        <v>288</v>
      </c>
      <c r="B298" s="27" t="str">
        <f t="shared" si="6"/>
        <v>*</v>
      </c>
      <c r="C298" t="str">
        <f>VLOOKUP(A298,PO!$IJ$3:$IL$295,3,FALSE)</f>
        <v>Maalahti</v>
      </c>
      <c r="D298" s="32">
        <f>VLOOKUP($C298,PO!$B$2:$CJ$295,9,FALSE)</f>
        <v>46.5</v>
      </c>
      <c r="E298" s="32">
        <f>VLOOKUP($C298,PO!$B$2:$CJ$295,16,FALSE)</f>
        <v>71.8</v>
      </c>
      <c r="F298" s="35">
        <f>VLOOKUP($C298,PO!$B$2:$CJ$295,66,FALSE)</f>
        <v>8.7986946105957035E-3</v>
      </c>
      <c r="G298" s="31">
        <f>VLOOKUP($C298,PO!$B$2:$CJ$295,67,FALSE)</f>
        <v>22766.470703125</v>
      </c>
      <c r="H298" s="35">
        <f>VLOOKUP($C298,PO!$B$2:$CJ$295,71,FALSE)</f>
        <v>85.132423400878906</v>
      </c>
      <c r="I298" s="50">
        <f>_xlfn.XLOOKUP($C298,PO!$B$3:$B$295,PO!CH$3:CH$295)</f>
        <v>1.523809552192688</v>
      </c>
      <c r="J298" s="22">
        <f>VLOOKUP($C298,PO!$B$2:$CJ$295,87,FALSE)</f>
        <v>551</v>
      </c>
      <c r="K298" s="72">
        <f>1-VLOOKUP(C298,PO!$B$3:$II$295,242,FALSE)/SUM($D$5:$J$5)</f>
        <v>-12.030683951053661</v>
      </c>
      <c r="L298" s="22">
        <f>VLOOKUP($C298,PO!$B$2:$CJ$295,48,FALSE)</f>
        <v>12047.957371225577</v>
      </c>
      <c r="M298" s="40"/>
      <c r="N298" s="22"/>
      <c r="O298" s="22"/>
      <c r="P298" s="22">
        <f>VLOOKUP($C298,PO!$B$2:$CJ$295,65,FALSE)</f>
        <v>92.5</v>
      </c>
      <c r="Q298" s="22">
        <f>VLOOKUP($C298,PO!$B$2:$CJ$295,26,FALSE)</f>
        <v>692</v>
      </c>
      <c r="R298" s="23"/>
    </row>
    <row r="299" spans="1:18" hidden="1" x14ac:dyDescent="0.2">
      <c r="A299" s="17">
        <v>289</v>
      </c>
      <c r="B299" s="27" t="str">
        <f t="shared" si="6"/>
        <v>*</v>
      </c>
      <c r="C299" t="str">
        <f>VLOOKUP(A299,PO!$IJ$3:$IL$295,3,FALSE)</f>
        <v>Uusikaarlepyy</v>
      </c>
      <c r="D299" s="32">
        <f>VLOOKUP($C299,PO!$B$2:$CJ$295,9,FALSE)</f>
        <v>43.700000762939453</v>
      </c>
      <c r="E299" s="32">
        <f>VLOOKUP($C299,PO!$B$2:$CJ$295,16,FALSE)</f>
        <v>60.900000000000006</v>
      </c>
      <c r="F299" s="35">
        <f>VLOOKUP($C299,PO!$B$2:$CJ$295,66,FALSE)</f>
        <v>2.6035639643669128</v>
      </c>
      <c r="G299" s="31">
        <f>VLOOKUP($C299,PO!$B$2:$CJ$295,67,FALSE)</f>
        <v>21195.26953125</v>
      </c>
      <c r="H299" s="35">
        <f>VLOOKUP($C299,PO!$B$2:$CJ$295,71,FALSE)</f>
        <v>85.878883361816406</v>
      </c>
      <c r="I299" s="50">
        <f>_xlfn.XLOOKUP($C299,PO!$B$3:$B$295,PO!CH$3:CH$295)</f>
        <v>1.3681591749191284</v>
      </c>
      <c r="J299" s="22">
        <f>VLOOKUP($C299,PO!$B$2:$CJ$295,87,FALSE)</f>
        <v>854</v>
      </c>
      <c r="K299" s="72">
        <f>1-VLOOKUP(C299,PO!$B$3:$II$295,242,FALSE)/SUM($D$5:$J$5)</f>
        <v>-12.310513529210647</v>
      </c>
      <c r="L299" s="22">
        <f>VLOOKUP($C299,PO!$B$2:$CJ$295,48,FALSE)</f>
        <v>10387.92218350755</v>
      </c>
      <c r="M299" s="40"/>
      <c r="N299" s="22"/>
      <c r="O299" s="22"/>
      <c r="P299" s="22">
        <f>VLOOKUP($C299,PO!$B$2:$CJ$295,65,FALSE)</f>
        <v>131.71427917480469</v>
      </c>
      <c r="Q299" s="22">
        <f>VLOOKUP($C299,PO!$B$2:$CJ$295,26,FALSE)</f>
        <v>499</v>
      </c>
      <c r="R299" s="23"/>
    </row>
    <row r="300" spans="1:18" hidden="1" x14ac:dyDescent="0.2">
      <c r="A300" s="17">
        <v>290</v>
      </c>
      <c r="B300" s="27" t="str">
        <f t="shared" si="6"/>
        <v>*</v>
      </c>
      <c r="C300" t="str">
        <f>VLOOKUP(A300,PO!$IJ$3:$IL$295,3,FALSE)</f>
        <v>Korsnäs</v>
      </c>
      <c r="D300" s="32">
        <f>VLOOKUP($C300,PO!$B$2:$CJ$295,9,FALSE)</f>
        <v>46.799999237060547</v>
      </c>
      <c r="E300" s="32">
        <f>VLOOKUP($C300,PO!$B$2:$CJ$295,16,FALSE)</f>
        <v>67.7</v>
      </c>
      <c r="F300" s="35">
        <f>VLOOKUP($C300,PO!$B$2:$CJ$295,66,FALSE)</f>
        <v>3.7200814127922057</v>
      </c>
      <c r="G300" s="31">
        <f>VLOOKUP($C300,PO!$B$2:$CJ$295,67,FALSE)</f>
        <v>20704.62890625</v>
      </c>
      <c r="H300" s="35">
        <f>VLOOKUP($C300,PO!$B$2:$CJ$295,71,FALSE)</f>
        <v>85.748672485351563</v>
      </c>
      <c r="I300" s="50">
        <f>_xlfn.XLOOKUP($C300,PO!$B$3:$B$295,PO!CH$3:CH$295)</f>
        <v>6.2992124557495117</v>
      </c>
      <c r="J300" s="22">
        <f>VLOOKUP($C300,PO!$B$2:$CJ$295,87,FALSE)</f>
        <v>137</v>
      </c>
      <c r="K300" s="72">
        <f>1-VLOOKUP(C300,PO!$B$3:$II$295,242,FALSE)/SUM($D$5:$J$5)</f>
        <v>-12.534847914003183</v>
      </c>
      <c r="L300" s="22">
        <f>VLOOKUP($C300,PO!$B$2:$CJ$295,48,FALSE)</f>
        <v>12819.188191881918</v>
      </c>
      <c r="M300" s="40"/>
      <c r="N300" s="22"/>
      <c r="O300" s="22"/>
      <c r="P300" s="22">
        <f>VLOOKUP($C300,PO!$B$2:$CJ$295,65,FALSE)</f>
        <v>49.666667938232422</v>
      </c>
      <c r="Q300" s="22">
        <f>VLOOKUP($C300,PO!$B$2:$CJ$295,26,FALSE)</f>
        <v>1286</v>
      </c>
      <c r="R300" s="23"/>
    </row>
    <row r="301" spans="1:18" hidden="1" x14ac:dyDescent="0.2">
      <c r="A301" s="17">
        <v>291</v>
      </c>
      <c r="B301" s="27" t="str">
        <f t="shared" si="6"/>
        <v>*</v>
      </c>
      <c r="C301" t="str">
        <f>VLOOKUP(A301,PO!$IJ$3:$IL$295,3,FALSE)</f>
        <v>Pedersören kunta</v>
      </c>
      <c r="D301" s="32">
        <f>VLOOKUP($C301,PO!$B$2:$CJ$295,9,FALSE)</f>
        <v>38.299999237060547</v>
      </c>
      <c r="E301" s="32">
        <f>VLOOKUP($C301,PO!$B$2:$CJ$295,16,FALSE)</f>
        <v>73.8</v>
      </c>
      <c r="F301" s="35">
        <f>VLOOKUP($C301,PO!$B$2:$CJ$295,66,FALSE)</f>
        <v>1.3532287299633026</v>
      </c>
      <c r="G301" s="31">
        <f>VLOOKUP($C301,PO!$B$2:$CJ$295,67,FALSE)</f>
        <v>20567.404296875</v>
      </c>
      <c r="H301" s="35">
        <f>VLOOKUP($C301,PO!$B$2:$CJ$295,71,FALSE)</f>
        <v>88.7916259765625</v>
      </c>
      <c r="I301" s="50">
        <f>_xlfn.XLOOKUP($C301,PO!$B$3:$B$295,PO!CH$3:CH$295)</f>
        <v>1.1560693979263306</v>
      </c>
      <c r="J301" s="22">
        <f>VLOOKUP($C301,PO!$B$2:$CJ$295,87,FALSE)</f>
        <v>1635</v>
      </c>
      <c r="K301" s="72">
        <f>1-VLOOKUP(C301,PO!$B$3:$II$295,242,FALSE)/SUM($D$5:$J$5)</f>
        <v>-12.773970538037242</v>
      </c>
      <c r="L301" s="22">
        <f>VLOOKUP($C301,PO!$B$2:$CJ$295,48,FALSE)</f>
        <v>9521.3780375269143</v>
      </c>
      <c r="M301" s="40"/>
      <c r="N301" s="22"/>
      <c r="O301" s="22"/>
      <c r="P301" s="22">
        <f>VLOOKUP($C301,PO!$B$2:$CJ$295,65,FALSE)</f>
        <v>117.57142639160156</v>
      </c>
      <c r="Q301" s="22">
        <f>VLOOKUP($C301,PO!$B$2:$CJ$295,26,FALSE)</f>
        <v>539</v>
      </c>
      <c r="R301" s="23"/>
    </row>
    <row r="302" spans="1:18" hidden="1" x14ac:dyDescent="0.2">
      <c r="A302" s="17">
        <v>292</v>
      </c>
      <c r="B302" s="27" t="str">
        <f t="shared" si="6"/>
        <v>*</v>
      </c>
      <c r="C302" t="str">
        <f>VLOOKUP(A302,PO!$IJ$3:$IL$295,3,FALSE)</f>
        <v>Luoto</v>
      </c>
      <c r="D302" s="32">
        <f>VLOOKUP($C302,PO!$B$2:$CJ$295,9,FALSE)</f>
        <v>34.200000762939453</v>
      </c>
      <c r="E302" s="32">
        <f>VLOOKUP($C302,PO!$B$2:$CJ$295,16,FALSE)</f>
        <v>88.7</v>
      </c>
      <c r="F302" s="35">
        <f>VLOOKUP($C302,PO!$B$2:$CJ$295,66,FALSE)</f>
        <v>2.5530484437942507</v>
      </c>
      <c r="G302" s="31">
        <f>VLOOKUP($C302,PO!$B$2:$CJ$295,67,FALSE)</f>
        <v>20101.85546875</v>
      </c>
      <c r="H302" s="35">
        <f>VLOOKUP($C302,PO!$B$2:$CJ$295,71,FALSE)</f>
        <v>91.840499877929688</v>
      </c>
      <c r="I302" s="50">
        <f>_xlfn.XLOOKUP($C302,PO!$B$3:$B$295,PO!CH$3:CH$295)</f>
        <v>0.47003525495529175</v>
      </c>
      <c r="J302" s="22">
        <f>VLOOKUP($C302,PO!$B$2:$CJ$295,87,FALSE)</f>
        <v>903</v>
      </c>
      <c r="K302" s="72">
        <f>1-VLOOKUP(C302,PO!$B$3:$II$295,242,FALSE)/SUM($D$5:$J$5)</f>
        <v>-13.542207817189231</v>
      </c>
      <c r="L302" s="22">
        <f>VLOOKUP($C302,PO!$B$2:$CJ$295,48,FALSE)</f>
        <v>8880.9135399673742</v>
      </c>
      <c r="M302" s="40"/>
      <c r="N302" s="22"/>
      <c r="O302" s="22"/>
      <c r="P302" s="22">
        <f>VLOOKUP($C302,PO!$B$2:$CJ$295,65,FALSE)</f>
        <v>205.39999389648438</v>
      </c>
      <c r="Q302" s="22">
        <f>VLOOKUP($C302,PO!$B$2:$CJ$295,26,FALSE)</f>
        <v>469</v>
      </c>
      <c r="R302" s="23"/>
    </row>
    <row r="303" spans="1:18" x14ac:dyDescent="0.2">
      <c r="D303" s="32"/>
      <c r="E303" s="32"/>
      <c r="F303" s="35"/>
      <c r="G303" s="35"/>
      <c r="H303" s="35"/>
      <c r="I303" s="9"/>
      <c r="J303" s="9"/>
      <c r="K303" s="9"/>
      <c r="L303" s="40"/>
      <c r="M303" s="40"/>
      <c r="N303" s="22"/>
      <c r="O303" s="22"/>
      <c r="P303"/>
      <c r="Q303" s="22"/>
      <c r="R303" s="23"/>
    </row>
    <row r="304" spans="1:18" x14ac:dyDescent="0.2">
      <c r="C304" s="54"/>
      <c r="D304" s="32"/>
      <c r="E304" s="33"/>
      <c r="F304" s="35"/>
      <c r="G304" s="35"/>
      <c r="H304" s="35"/>
      <c r="I304" s="8"/>
      <c r="J304" s="8"/>
      <c r="K304" s="54" t="s">
        <v>824</v>
      </c>
      <c r="L304" s="40">
        <f>_xlfn.QUARTILE.INC(PO!$AW$3:$AW$295,1)</f>
        <v>9135.5795222196703</v>
      </c>
      <c r="M304" s="55">
        <f>_xlfn.QUARTILE.INC(PO!$AC$3:$AC$295,1)</f>
        <v>14.222222328186035</v>
      </c>
      <c r="N304" s="40">
        <f>_xlfn.QUARTILE.INC(PO!$Z$3:$Z$295,1)</f>
        <v>349</v>
      </c>
      <c r="O304" s="40">
        <f>_xlfn.QUARTILE.INC(PO!$AB$3:$AB$295,1)</f>
        <v>1339.5</v>
      </c>
      <c r="P304" s="22">
        <f>_xlfn.QUARTILE.INC(PO!$BN$3:$BN$295,1)</f>
        <v>123.5</v>
      </c>
      <c r="Q304" s="40">
        <f>_xlfn.QUARTILE.INC(PO!$AA$3:$AA$295,1)</f>
        <v>510.5</v>
      </c>
      <c r="R304" s="23"/>
    </row>
    <row r="305" spans="2:17" x14ac:dyDescent="0.2">
      <c r="C305" s="54"/>
      <c r="D305" s="32"/>
      <c r="K305" s="54" t="s">
        <v>822</v>
      </c>
      <c r="L305" s="40">
        <f>MEDIAN(PO!$AW$3:$AW$295)</f>
        <v>9951.66163141994</v>
      </c>
      <c r="M305" s="55">
        <f>MEDIAN(PO!$AC$3:$AC$295)</f>
        <v>16</v>
      </c>
      <c r="N305" s="40">
        <f>MEDIAN(PO!$Z$3:$Z$295)</f>
        <v>643</v>
      </c>
      <c r="O305" s="40">
        <f>MEDIAN(PO!$AB$3:$AB$295)</f>
        <v>1722</v>
      </c>
      <c r="P305" s="22">
        <f>MEDIAN(PO!$BN$3:$BN$295)</f>
        <v>170.80000305175781</v>
      </c>
      <c r="Q305" s="40">
        <f>MEDIAN(PO!$AA$3:$AA$295)</f>
        <v>614</v>
      </c>
    </row>
    <row r="306" spans="2:17" x14ac:dyDescent="0.2">
      <c r="B306" s="8"/>
      <c r="C306" s="54"/>
      <c r="D306" s="32"/>
      <c r="E306" s="33"/>
      <c r="F306" s="35"/>
      <c r="G306" s="35"/>
      <c r="H306" s="35"/>
      <c r="I306" s="8"/>
      <c r="J306" s="8"/>
      <c r="K306" s="54" t="s">
        <v>823</v>
      </c>
      <c r="L306" s="40">
        <f>_xlfn.QUARTILE.INC(PO!$AW$3:$AW$295,3)</f>
        <v>11485.229382890209</v>
      </c>
      <c r="M306" s="55">
        <f>_xlfn.QUARTILE.INC(PO!$AC$3:$AC$295,3)</f>
        <v>17.441860198974609</v>
      </c>
      <c r="N306" s="40">
        <f>_xlfn.QUARTILE.INC(PO!$Z$3:$Z$295,3)</f>
        <v>983</v>
      </c>
      <c r="O306" s="40">
        <f>_xlfn.QUARTILE.INC(PO!$AB$3:$AB$295,3)</f>
        <v>2285.5</v>
      </c>
      <c r="P306" s="22">
        <f>_xlfn.QUARTILE.INC(PO!$BN$3:$BN$295,3)</f>
        <v>243.88888549804688</v>
      </c>
      <c r="Q306" s="40">
        <f>_xlfn.QUARTILE.INC(PO!$AA$3:$AA$295,3)</f>
        <v>711</v>
      </c>
    </row>
    <row r="307" spans="2:17" x14ac:dyDescent="0.2">
      <c r="B307" s="8"/>
      <c r="C307" s="63"/>
      <c r="D307" s="33"/>
      <c r="E307" s="33"/>
      <c r="F307" s="35"/>
      <c r="G307" s="35"/>
      <c r="H307" s="35"/>
      <c r="I307" s="8"/>
      <c r="J307" s="8"/>
      <c r="K307" s="56" t="s">
        <v>825</v>
      </c>
      <c r="N307" s="22"/>
      <c r="O307" s="22"/>
      <c r="P307" s="22"/>
    </row>
    <row r="308" spans="2:17" x14ac:dyDescent="0.2">
      <c r="B308" s="8"/>
      <c r="D308" s="33"/>
      <c r="E308" s="33"/>
      <c r="F308" s="35"/>
      <c r="G308" s="35"/>
      <c r="H308" s="35"/>
      <c r="I308" s="8"/>
      <c r="J308" s="8"/>
      <c r="M308" s="40"/>
      <c r="N308" s="22"/>
      <c r="O308" s="22"/>
      <c r="P308" s="22"/>
    </row>
    <row r="309" spans="2:17" x14ac:dyDescent="0.2">
      <c r="B309" s="8"/>
      <c r="D309" s="33"/>
      <c r="E309" s="33"/>
      <c r="F309" s="35"/>
      <c r="G309" s="35"/>
      <c r="H309" s="35"/>
      <c r="I309" s="8"/>
      <c r="J309" s="8"/>
      <c r="K309" s="8"/>
      <c r="L309" s="40"/>
      <c r="M309" s="40"/>
      <c r="N309" s="22"/>
      <c r="O309" s="22"/>
      <c r="P309" s="22"/>
    </row>
    <row r="310" spans="2:17" x14ac:dyDescent="0.2">
      <c r="B310" s="8"/>
      <c r="D310" s="33"/>
      <c r="E310" s="33"/>
      <c r="F310" s="35"/>
      <c r="G310" s="35"/>
      <c r="H310" s="35"/>
      <c r="I310" s="8"/>
      <c r="J310" s="8"/>
      <c r="K310" s="8"/>
      <c r="L310" s="40"/>
      <c r="N310" s="22"/>
      <c r="O310" s="22"/>
      <c r="P310" s="22"/>
    </row>
    <row r="311" spans="2:17" x14ac:dyDescent="0.2">
      <c r="B311" s="8"/>
      <c r="D311" s="33"/>
      <c r="E311" s="33"/>
      <c r="F311" s="35"/>
      <c r="G311" s="35"/>
      <c r="H311" s="35"/>
      <c r="I311" s="8"/>
      <c r="J311" s="8"/>
      <c r="K311" s="8"/>
      <c r="L311" s="40"/>
      <c r="M311" s="40"/>
      <c r="N311" s="22"/>
      <c r="O311" s="22"/>
      <c r="P311" s="22"/>
    </row>
    <row r="312" spans="2:17" x14ac:dyDescent="0.2">
      <c r="B312" s="8"/>
      <c r="D312" s="33"/>
      <c r="E312" s="33"/>
      <c r="F312" s="35"/>
      <c r="G312" s="35"/>
      <c r="H312" s="35"/>
      <c r="I312" s="8"/>
      <c r="J312" s="8"/>
      <c r="K312" s="8"/>
      <c r="L312" s="40"/>
      <c r="M312" s="40"/>
      <c r="N312" s="22"/>
      <c r="O312" s="22"/>
      <c r="P312" s="22"/>
    </row>
    <row r="313" spans="2:17" x14ac:dyDescent="0.2">
      <c r="B313" s="8"/>
      <c r="D313" s="33"/>
      <c r="E313" s="33"/>
      <c r="F313" s="35"/>
      <c r="G313" s="35"/>
      <c r="H313" s="35"/>
      <c r="I313" s="8"/>
      <c r="J313" s="8"/>
      <c r="K313" s="8"/>
      <c r="L313" s="40"/>
      <c r="M313" s="40"/>
      <c r="N313" s="22"/>
      <c r="O313" s="22"/>
      <c r="P313" s="22"/>
    </row>
    <row r="314" spans="2:17" x14ac:dyDescent="0.2">
      <c r="B314" s="8"/>
      <c r="D314" s="33"/>
      <c r="E314" s="33"/>
      <c r="F314" s="35"/>
      <c r="G314" s="35"/>
      <c r="H314" s="35"/>
      <c r="I314" s="8"/>
      <c r="J314" s="8"/>
      <c r="K314" s="8"/>
      <c r="L314" s="40"/>
      <c r="M314" s="40"/>
      <c r="N314" s="22"/>
      <c r="O314" s="22"/>
      <c r="P314" s="22"/>
    </row>
    <row r="315" spans="2:17" x14ac:dyDescent="0.2">
      <c r="B315" s="8"/>
      <c r="D315" s="33"/>
      <c r="E315" s="33"/>
      <c r="F315" s="35"/>
      <c r="G315" s="35"/>
      <c r="H315" s="35"/>
      <c r="I315" s="8"/>
      <c r="J315" s="8"/>
      <c r="K315" s="8"/>
      <c r="L315" s="40"/>
      <c r="M315" s="40"/>
      <c r="N315" s="22"/>
      <c r="O315" s="22"/>
      <c r="P315" s="22"/>
    </row>
    <row r="316" spans="2:17" x14ac:dyDescent="0.2">
      <c r="B316" s="8"/>
      <c r="D316" s="33"/>
      <c r="E316" s="33"/>
      <c r="F316" s="35"/>
      <c r="G316" s="35"/>
      <c r="H316" s="35"/>
      <c r="I316" s="8"/>
      <c r="J316" s="8"/>
      <c r="K316" s="8"/>
      <c r="L316" s="40"/>
      <c r="M316" s="40"/>
      <c r="N316" s="22"/>
      <c r="O316" s="22"/>
      <c r="P316" s="22"/>
    </row>
    <row r="317" spans="2:17" x14ac:dyDescent="0.2">
      <c r="B317" s="8"/>
      <c r="D317" s="33"/>
      <c r="E317" s="33"/>
      <c r="F317" s="35"/>
      <c r="G317" s="35"/>
      <c r="H317" s="35"/>
      <c r="I317" s="8"/>
      <c r="J317" s="8"/>
      <c r="K317" s="8"/>
      <c r="L317" s="22"/>
      <c r="M317" s="22"/>
      <c r="N317" s="22"/>
      <c r="O317" s="22"/>
      <c r="P317" s="22"/>
    </row>
    <row r="318" spans="2:17" x14ac:dyDescent="0.2">
      <c r="B318" s="8"/>
      <c r="D318" s="33"/>
      <c r="E318" s="33"/>
      <c r="F318" s="35"/>
      <c r="G318" s="35"/>
      <c r="H318" s="35"/>
      <c r="I318" s="8"/>
      <c r="J318" s="8"/>
      <c r="K318" s="8"/>
      <c r="L318" s="22"/>
      <c r="M318" s="22"/>
      <c r="N318" s="22"/>
      <c r="O318" s="22"/>
      <c r="P318" s="22"/>
    </row>
    <row r="319" spans="2:17" x14ac:dyDescent="0.2">
      <c r="B319" s="8"/>
      <c r="D319" s="33"/>
      <c r="E319" s="33"/>
      <c r="F319" s="35"/>
      <c r="G319" s="35"/>
      <c r="H319" s="35"/>
      <c r="I319" s="8"/>
      <c r="J319" s="8"/>
      <c r="K319" s="8"/>
      <c r="L319" s="22"/>
      <c r="M319" s="22"/>
      <c r="N319" s="22"/>
      <c r="O319" s="22"/>
      <c r="P319" s="22"/>
    </row>
    <row r="320" spans="2:17" x14ac:dyDescent="0.2">
      <c r="B320" s="8"/>
      <c r="D320" s="33"/>
      <c r="E320" s="33"/>
      <c r="F320" s="35"/>
      <c r="G320" s="35"/>
      <c r="H320" s="35"/>
      <c r="I320" s="8"/>
      <c r="J320" s="8"/>
      <c r="K320" s="8"/>
      <c r="L320" s="22"/>
      <c r="M320" s="22"/>
      <c r="N320" s="22"/>
      <c r="O320" s="22"/>
      <c r="P320" s="22"/>
    </row>
    <row r="321" spans="2:16" x14ac:dyDescent="0.2">
      <c r="B321" s="8"/>
      <c r="D321" s="33"/>
      <c r="E321" s="33"/>
      <c r="F321" s="35"/>
      <c r="G321" s="35"/>
      <c r="H321" s="35"/>
      <c r="I321" s="8"/>
      <c r="J321" s="8"/>
      <c r="K321" s="8"/>
      <c r="L321" s="22"/>
      <c r="M321" s="22"/>
      <c r="N321" s="22"/>
      <c r="O321" s="22"/>
      <c r="P321" s="22"/>
    </row>
    <row r="322" spans="2:16" x14ac:dyDescent="0.2">
      <c r="B322" s="8"/>
      <c r="D322" s="33"/>
      <c r="E322" s="33"/>
      <c r="F322" s="35"/>
      <c r="G322" s="35"/>
      <c r="H322" s="35"/>
      <c r="I322" s="8"/>
      <c r="J322" s="8"/>
      <c r="K322" s="8"/>
      <c r="L322" s="22"/>
      <c r="M322" s="22"/>
      <c r="N322" s="22"/>
      <c r="O322" s="22"/>
      <c r="P322" s="22"/>
    </row>
    <row r="323" spans="2:16" x14ac:dyDescent="0.2">
      <c r="B323" s="8"/>
      <c r="D323" s="33"/>
      <c r="E323" s="33"/>
      <c r="F323" s="35"/>
      <c r="G323" s="35"/>
      <c r="H323" s="35"/>
      <c r="I323" s="8"/>
      <c r="J323" s="8"/>
      <c r="K323" s="8"/>
      <c r="L323" s="22"/>
      <c r="M323" s="22"/>
      <c r="N323" s="22"/>
      <c r="O323" s="22"/>
      <c r="P323" s="22"/>
    </row>
    <row r="324" spans="2:16" x14ac:dyDescent="0.2">
      <c r="B324" s="8"/>
      <c r="D324" s="33"/>
      <c r="E324" s="33"/>
      <c r="F324" s="35"/>
      <c r="G324" s="35"/>
      <c r="H324" s="35"/>
      <c r="I324" s="8"/>
      <c r="J324" s="8"/>
      <c r="K324" s="8"/>
      <c r="L324" s="22"/>
      <c r="M324" s="22"/>
      <c r="N324" s="22"/>
      <c r="O324" s="22"/>
      <c r="P324" s="22"/>
    </row>
    <row r="325" spans="2:16" x14ac:dyDescent="0.2">
      <c r="B325" s="8"/>
      <c r="D325" s="33"/>
      <c r="E325" s="33"/>
      <c r="F325" s="35"/>
      <c r="G325" s="35"/>
      <c r="H325" s="35"/>
      <c r="I325" s="8"/>
      <c r="J325" s="8"/>
      <c r="K325" s="8"/>
      <c r="L325" s="22"/>
      <c r="M325" s="22"/>
      <c r="N325" s="22"/>
      <c r="O325" s="22"/>
      <c r="P325" s="22"/>
    </row>
    <row r="326" spans="2:16" x14ac:dyDescent="0.2">
      <c r="B326" s="8"/>
      <c r="D326" s="33"/>
      <c r="E326" s="33"/>
      <c r="F326" s="35"/>
      <c r="G326" s="35"/>
      <c r="H326" s="35"/>
      <c r="I326" s="8"/>
      <c r="J326" s="8"/>
      <c r="K326" s="8"/>
      <c r="L326" s="22"/>
      <c r="M326" s="22"/>
      <c r="N326" s="22"/>
      <c r="O326" s="22"/>
      <c r="P326" s="22"/>
    </row>
    <row r="327" spans="2:16" x14ac:dyDescent="0.2">
      <c r="B327" s="8"/>
      <c r="D327" s="33"/>
      <c r="E327" s="33"/>
      <c r="F327" s="35"/>
      <c r="G327" s="35"/>
      <c r="H327" s="35"/>
      <c r="I327" s="8"/>
      <c r="J327" s="8"/>
      <c r="K327" s="8"/>
      <c r="L327" s="22"/>
      <c r="M327" s="22"/>
      <c r="N327" s="22"/>
      <c r="O327" s="22"/>
      <c r="P327" s="22"/>
    </row>
    <row r="328" spans="2:16" x14ac:dyDescent="0.2">
      <c r="B328" s="8"/>
      <c r="D328" s="33"/>
      <c r="E328" s="33"/>
      <c r="F328" s="35"/>
      <c r="G328" s="35"/>
      <c r="H328" s="35"/>
      <c r="I328" s="8"/>
      <c r="J328" s="8"/>
      <c r="K328" s="8"/>
      <c r="L328" s="22"/>
      <c r="M328" s="22"/>
      <c r="N328" s="22"/>
      <c r="O328" s="22"/>
      <c r="P328" s="22"/>
    </row>
    <row r="329" spans="2:16" x14ac:dyDescent="0.2">
      <c r="B329" s="8"/>
      <c r="D329" s="33"/>
      <c r="E329" s="33"/>
      <c r="F329" s="35"/>
      <c r="G329" s="35"/>
      <c r="H329" s="35"/>
      <c r="I329" s="8"/>
      <c r="J329" s="8"/>
      <c r="K329" s="8"/>
      <c r="L329" s="22"/>
      <c r="M329" s="22"/>
      <c r="N329" s="22"/>
      <c r="O329" s="22"/>
      <c r="P329" s="22"/>
    </row>
    <row r="330" spans="2:16" x14ac:dyDescent="0.2">
      <c r="B330" s="8"/>
      <c r="D330" s="33"/>
      <c r="E330" s="33"/>
      <c r="F330" s="35"/>
      <c r="G330" s="35"/>
      <c r="H330" s="35"/>
      <c r="I330" s="8"/>
      <c r="J330" s="8"/>
      <c r="K330" s="8"/>
      <c r="L330" s="22"/>
      <c r="M330" s="22"/>
      <c r="N330" s="22"/>
      <c r="O330" s="22"/>
      <c r="P330" s="22"/>
    </row>
    <row r="331" spans="2:16" x14ac:dyDescent="0.2">
      <c r="B331" s="8"/>
      <c r="D331" s="33"/>
      <c r="E331" s="33"/>
      <c r="F331" s="35"/>
      <c r="G331" s="35"/>
      <c r="H331" s="35"/>
      <c r="I331" s="8"/>
      <c r="J331" s="8"/>
      <c r="K331" s="8"/>
      <c r="L331" s="22"/>
      <c r="M331" s="22"/>
      <c r="N331" s="22"/>
      <c r="O331" s="22"/>
      <c r="P331" s="22"/>
    </row>
    <row r="332" spans="2:16" x14ac:dyDescent="0.2">
      <c r="B332" s="8"/>
      <c r="D332" s="33"/>
      <c r="E332" s="33"/>
      <c r="F332" s="35"/>
      <c r="G332" s="35"/>
      <c r="H332" s="35"/>
      <c r="I332" s="8"/>
      <c r="J332" s="8"/>
      <c r="K332" s="8"/>
      <c r="L332" s="22"/>
      <c r="M332" s="22"/>
      <c r="N332" s="22"/>
      <c r="O332" s="22"/>
      <c r="P332" s="22"/>
    </row>
    <row r="333" spans="2:16" x14ac:dyDescent="0.2">
      <c r="B333" s="8"/>
      <c r="D333" s="33"/>
      <c r="E333" s="33"/>
      <c r="F333" s="35"/>
      <c r="G333" s="35"/>
      <c r="H333" s="35"/>
      <c r="I333" s="8"/>
      <c r="J333" s="8"/>
      <c r="K333" s="8"/>
      <c r="L333" s="22"/>
      <c r="M333" s="22"/>
      <c r="N333" s="22"/>
      <c r="O333" s="22"/>
      <c r="P333" s="22"/>
    </row>
    <row r="334" spans="2:16" x14ac:dyDescent="0.2">
      <c r="B334" s="8"/>
      <c r="D334" s="33"/>
      <c r="E334" s="33"/>
      <c r="F334" s="35"/>
      <c r="G334" s="35"/>
      <c r="H334" s="35"/>
      <c r="I334" s="8"/>
      <c r="J334" s="8"/>
      <c r="K334" s="8"/>
      <c r="L334" s="22"/>
      <c r="M334" s="22"/>
      <c r="N334" s="22"/>
      <c r="O334" s="22"/>
      <c r="P334" s="22"/>
    </row>
    <row r="335" spans="2:16" x14ac:dyDescent="0.2">
      <c r="B335" s="8"/>
      <c r="D335" s="33"/>
      <c r="E335" s="33"/>
      <c r="F335" s="35"/>
      <c r="G335" s="35"/>
      <c r="H335" s="35"/>
      <c r="I335" s="8"/>
      <c r="J335" s="8"/>
      <c r="K335" s="8"/>
      <c r="L335" s="22"/>
      <c r="M335" s="22"/>
      <c r="N335" s="22"/>
      <c r="O335" s="22"/>
      <c r="P335" s="22"/>
    </row>
    <row r="336" spans="2:16" x14ac:dyDescent="0.2">
      <c r="B336" s="8"/>
      <c r="D336" s="33"/>
      <c r="E336" s="33"/>
      <c r="F336" s="35"/>
      <c r="G336" s="35"/>
      <c r="H336" s="35"/>
      <c r="I336" s="8"/>
      <c r="J336" s="8"/>
      <c r="K336" s="8"/>
      <c r="L336" s="22"/>
      <c r="M336" s="22"/>
      <c r="N336" s="22"/>
      <c r="O336" s="22"/>
      <c r="P336" s="22"/>
    </row>
    <row r="337" spans="2:16" x14ac:dyDescent="0.2">
      <c r="B337" s="8"/>
      <c r="D337" s="33"/>
      <c r="E337" s="33"/>
      <c r="F337" s="35"/>
      <c r="G337" s="35"/>
      <c r="H337" s="35"/>
      <c r="I337" s="8"/>
      <c r="J337" s="8"/>
      <c r="K337" s="8"/>
      <c r="L337" s="22"/>
      <c r="M337" s="22"/>
      <c r="N337" s="22"/>
      <c r="O337" s="22"/>
      <c r="P337" s="22"/>
    </row>
    <row r="338" spans="2:16" x14ac:dyDescent="0.2">
      <c r="B338" s="8"/>
      <c r="D338" s="33"/>
      <c r="E338" s="33"/>
      <c r="F338" s="35"/>
      <c r="G338" s="35"/>
      <c r="H338" s="35"/>
      <c r="I338" s="8"/>
      <c r="J338" s="8"/>
      <c r="K338" s="8"/>
      <c r="L338" s="22"/>
      <c r="M338" s="22"/>
      <c r="N338" s="22"/>
      <c r="O338" s="22"/>
      <c r="P338" s="22"/>
    </row>
    <row r="339" spans="2:16" x14ac:dyDescent="0.2">
      <c r="B339" s="8"/>
      <c r="D339" s="33"/>
      <c r="E339" s="33"/>
      <c r="F339" s="35"/>
      <c r="G339" s="35"/>
      <c r="H339" s="35"/>
      <c r="I339" s="8"/>
      <c r="J339" s="8"/>
      <c r="K339" s="8"/>
      <c r="L339" s="22"/>
      <c r="M339" s="22"/>
      <c r="N339" s="22"/>
      <c r="O339" s="22"/>
      <c r="P339" s="22"/>
    </row>
    <row r="340" spans="2:16" x14ac:dyDescent="0.2">
      <c r="B340" s="8"/>
      <c r="D340" s="33"/>
      <c r="E340" s="33"/>
      <c r="F340" s="35"/>
      <c r="G340" s="35"/>
      <c r="H340" s="35"/>
      <c r="I340" s="8"/>
      <c r="J340" s="8"/>
      <c r="K340" s="8"/>
      <c r="L340" s="22"/>
      <c r="M340" s="22"/>
      <c r="N340" s="22"/>
      <c r="O340" s="22"/>
      <c r="P340" s="22"/>
    </row>
    <row r="341" spans="2:16" x14ac:dyDescent="0.2">
      <c r="B341" s="8"/>
      <c r="D341" s="33"/>
      <c r="E341" s="33"/>
      <c r="F341" s="35"/>
      <c r="G341" s="35"/>
      <c r="H341" s="35"/>
      <c r="I341" s="8"/>
      <c r="J341" s="8"/>
      <c r="K341" s="8"/>
      <c r="L341" s="22"/>
      <c r="M341" s="22"/>
      <c r="N341" s="22"/>
      <c r="O341" s="22"/>
      <c r="P341" s="22"/>
    </row>
    <row r="342" spans="2:16" x14ac:dyDescent="0.2">
      <c r="B342" s="8"/>
      <c r="D342" s="33"/>
      <c r="E342" s="33"/>
      <c r="F342" s="35"/>
      <c r="G342" s="35"/>
      <c r="H342" s="35"/>
      <c r="I342" s="8"/>
      <c r="J342" s="8"/>
      <c r="K342" s="8"/>
      <c r="L342" s="22"/>
      <c r="M342" s="22"/>
      <c r="N342" s="22"/>
      <c r="O342" s="22"/>
      <c r="P342" s="22"/>
    </row>
    <row r="343" spans="2:16" x14ac:dyDescent="0.2">
      <c r="B343" s="8"/>
      <c r="D343" s="33"/>
      <c r="E343" s="33"/>
      <c r="F343" s="35"/>
      <c r="G343" s="35"/>
      <c r="H343" s="35"/>
      <c r="I343" s="8"/>
      <c r="J343" s="8"/>
      <c r="K343" s="8"/>
      <c r="L343" s="22"/>
      <c r="M343" s="22"/>
      <c r="N343" s="22"/>
      <c r="O343" s="22"/>
      <c r="P343" s="22"/>
    </row>
    <row r="344" spans="2:16" x14ac:dyDescent="0.2">
      <c r="B344" s="8"/>
      <c r="D344" s="33"/>
      <c r="E344" s="33"/>
      <c r="F344" s="35"/>
      <c r="G344" s="35"/>
      <c r="H344" s="35"/>
      <c r="I344" s="8"/>
      <c r="J344" s="8"/>
      <c r="K344" s="8"/>
      <c r="L344" s="22"/>
      <c r="M344" s="22"/>
      <c r="N344" s="22"/>
      <c r="O344" s="22"/>
      <c r="P344" s="22"/>
    </row>
    <row r="345" spans="2:16" x14ac:dyDescent="0.2">
      <c r="B345" s="8"/>
      <c r="D345" s="33"/>
      <c r="E345" s="33"/>
      <c r="F345" s="35"/>
      <c r="G345" s="35"/>
      <c r="H345" s="35"/>
      <c r="I345" s="8"/>
      <c r="J345" s="8"/>
      <c r="K345" s="8"/>
      <c r="L345" s="22"/>
      <c r="M345" s="22"/>
      <c r="N345" s="22"/>
      <c r="O345" s="22"/>
      <c r="P345" s="22"/>
    </row>
    <row r="346" spans="2:16" x14ac:dyDescent="0.2">
      <c r="B346" s="8"/>
      <c r="D346" s="33"/>
      <c r="E346" s="33"/>
      <c r="F346" s="35"/>
      <c r="G346" s="35"/>
      <c r="H346" s="35"/>
      <c r="I346" s="8"/>
      <c r="J346" s="8"/>
      <c r="K346" s="8"/>
      <c r="L346" s="22"/>
      <c r="M346" s="22"/>
      <c r="N346" s="22"/>
      <c r="O346" s="22"/>
      <c r="P346" s="22"/>
    </row>
    <row r="347" spans="2:16" x14ac:dyDescent="0.2">
      <c r="B347" s="8"/>
      <c r="D347" s="33"/>
      <c r="E347" s="33"/>
      <c r="F347" s="35"/>
      <c r="G347" s="35"/>
      <c r="H347" s="35"/>
      <c r="I347" s="8"/>
      <c r="J347" s="8"/>
      <c r="K347" s="8"/>
      <c r="L347" s="22"/>
      <c r="M347" s="22"/>
      <c r="N347" s="22"/>
      <c r="O347" s="22"/>
      <c r="P347" s="22"/>
    </row>
    <row r="348" spans="2:16" x14ac:dyDescent="0.2">
      <c r="B348" s="8"/>
      <c r="D348" s="33"/>
      <c r="E348" s="33"/>
      <c r="F348" s="35"/>
      <c r="G348" s="35"/>
      <c r="H348" s="35"/>
      <c r="I348" s="8"/>
      <c r="J348" s="8"/>
      <c r="K348" s="8"/>
      <c r="L348" s="22"/>
      <c r="M348" s="22"/>
      <c r="N348" s="22"/>
      <c r="O348" s="22"/>
      <c r="P348" s="22"/>
    </row>
    <row r="349" spans="2:16" x14ac:dyDescent="0.2">
      <c r="B349" s="8"/>
      <c r="D349" s="33"/>
      <c r="E349" s="33"/>
      <c r="F349" s="35"/>
      <c r="G349" s="35"/>
      <c r="H349" s="35"/>
      <c r="I349" s="8"/>
      <c r="J349" s="8"/>
      <c r="K349" s="8"/>
      <c r="L349" s="22"/>
      <c r="M349" s="22"/>
      <c r="N349" s="22"/>
      <c r="O349" s="22"/>
      <c r="P349" s="22"/>
    </row>
    <row r="350" spans="2:16" x14ac:dyDescent="0.2">
      <c r="B350" s="8"/>
      <c r="D350" s="33"/>
      <c r="E350" s="33"/>
      <c r="F350" s="35"/>
      <c r="G350" s="35"/>
      <c r="H350" s="35"/>
      <c r="I350" s="8"/>
      <c r="J350" s="8"/>
      <c r="K350" s="8"/>
      <c r="L350" s="22"/>
      <c r="M350" s="22"/>
      <c r="N350" s="22"/>
      <c r="O350" s="22"/>
      <c r="P350" s="22"/>
    </row>
    <row r="351" spans="2:16" x14ac:dyDescent="0.2">
      <c r="B351" s="8"/>
      <c r="D351" s="33"/>
      <c r="E351" s="33"/>
      <c r="F351" s="35"/>
      <c r="G351" s="35"/>
      <c r="H351" s="35"/>
      <c r="I351" s="8"/>
      <c r="J351" s="8"/>
      <c r="K351" s="8"/>
      <c r="L351" s="22"/>
      <c r="M351" s="22"/>
      <c r="N351" s="22"/>
      <c r="O351" s="22"/>
      <c r="P351" s="22"/>
    </row>
    <row r="352" spans="2:16" x14ac:dyDescent="0.2">
      <c r="B352" s="8"/>
      <c r="D352" s="33"/>
      <c r="E352" s="33"/>
      <c r="F352" s="35"/>
      <c r="G352" s="35"/>
      <c r="H352" s="35"/>
      <c r="I352" s="8"/>
      <c r="J352" s="8"/>
      <c r="K352" s="8"/>
      <c r="L352" s="22"/>
      <c r="M352" s="22"/>
      <c r="N352" s="22"/>
      <c r="O352" s="22"/>
      <c r="P352" s="22"/>
    </row>
    <row r="353" spans="2:16" x14ac:dyDescent="0.2">
      <c r="B353" s="8"/>
      <c r="D353" s="33"/>
      <c r="E353" s="33"/>
      <c r="F353" s="35"/>
      <c r="G353" s="35"/>
      <c r="H353" s="35"/>
      <c r="I353" s="8"/>
      <c r="J353" s="8"/>
      <c r="K353" s="8"/>
      <c r="L353" s="22"/>
      <c r="M353" s="22"/>
      <c r="N353" s="22"/>
      <c r="O353" s="22"/>
      <c r="P353" s="22"/>
    </row>
    <row r="354" spans="2:16" x14ac:dyDescent="0.2">
      <c r="B354" s="8"/>
      <c r="D354" s="33"/>
      <c r="E354" s="33"/>
      <c r="F354" s="35"/>
      <c r="G354" s="35"/>
      <c r="H354" s="35"/>
      <c r="I354" s="8"/>
      <c r="J354" s="8"/>
      <c r="K354" s="8"/>
      <c r="L354" s="22"/>
      <c r="M354" s="22"/>
      <c r="N354" s="22"/>
      <c r="O354" s="22"/>
      <c r="P354" s="22"/>
    </row>
    <row r="355" spans="2:16" x14ac:dyDescent="0.2">
      <c r="B355" s="8"/>
      <c r="D355" s="33"/>
      <c r="E355" s="33"/>
      <c r="F355" s="35"/>
      <c r="G355" s="35"/>
      <c r="H355" s="35"/>
      <c r="I355" s="8"/>
      <c r="J355" s="8"/>
      <c r="K355" s="8"/>
      <c r="L355" s="22"/>
      <c r="M355" s="22"/>
      <c r="N355" s="22"/>
      <c r="O355" s="22"/>
      <c r="P355" s="22"/>
    </row>
    <row r="356" spans="2:16" x14ac:dyDescent="0.2">
      <c r="B356" s="8"/>
      <c r="D356" s="33"/>
      <c r="E356" s="33"/>
      <c r="F356" s="35"/>
      <c r="G356" s="35"/>
      <c r="H356" s="35"/>
      <c r="I356" s="8"/>
      <c r="J356" s="8"/>
      <c r="K356" s="8"/>
      <c r="L356" s="22"/>
      <c r="M356" s="22"/>
      <c r="N356" s="22"/>
      <c r="O356" s="22"/>
      <c r="P356" s="22"/>
    </row>
    <row r="357" spans="2:16" x14ac:dyDescent="0.2">
      <c r="B357" s="8"/>
      <c r="D357" s="33"/>
      <c r="E357" s="33"/>
      <c r="F357" s="35"/>
      <c r="G357" s="35"/>
      <c r="H357" s="35"/>
      <c r="I357" s="8"/>
      <c r="J357" s="8"/>
      <c r="K357" s="8"/>
      <c r="L357" s="22"/>
      <c r="M357" s="22"/>
      <c r="N357" s="22"/>
      <c r="O357" s="22"/>
      <c r="P357" s="22"/>
    </row>
    <row r="358" spans="2:16" x14ac:dyDescent="0.2">
      <c r="B358" s="8"/>
      <c r="D358" s="33"/>
      <c r="E358" s="33"/>
      <c r="F358" s="35"/>
      <c r="G358" s="35"/>
      <c r="H358" s="35"/>
      <c r="I358" s="8"/>
      <c r="J358" s="8"/>
      <c r="K358" s="8"/>
      <c r="L358" s="22"/>
      <c r="M358" s="22"/>
      <c r="N358" s="22"/>
      <c r="O358" s="22"/>
      <c r="P358" s="22"/>
    </row>
    <row r="359" spans="2:16" x14ac:dyDescent="0.2">
      <c r="B359" s="8"/>
      <c r="D359" s="33"/>
      <c r="E359" s="33"/>
      <c r="F359" s="35"/>
      <c r="G359" s="35"/>
      <c r="H359" s="35"/>
      <c r="I359" s="8"/>
      <c r="J359" s="8"/>
      <c r="K359" s="8"/>
      <c r="L359" s="22"/>
      <c r="M359" s="22"/>
      <c r="N359" s="22"/>
      <c r="O359" s="22"/>
      <c r="P359" s="22"/>
    </row>
    <row r="360" spans="2:16" x14ac:dyDescent="0.2">
      <c r="B360" s="8"/>
      <c r="D360" s="33"/>
      <c r="E360" s="33"/>
      <c r="F360" s="35"/>
      <c r="G360" s="35"/>
      <c r="H360" s="35"/>
      <c r="I360" s="8"/>
      <c r="J360" s="8"/>
      <c r="K360" s="8"/>
      <c r="L360" s="22"/>
      <c r="M360" s="22"/>
      <c r="N360" s="22"/>
      <c r="O360" s="22"/>
      <c r="P360" s="22"/>
    </row>
    <row r="361" spans="2:16" x14ac:dyDescent="0.2">
      <c r="B361" s="8"/>
      <c r="D361" s="33"/>
      <c r="E361" s="33"/>
      <c r="F361" s="35"/>
      <c r="G361" s="35"/>
      <c r="H361" s="35"/>
      <c r="I361" s="8"/>
      <c r="J361" s="8"/>
      <c r="K361" s="8"/>
      <c r="L361" s="22"/>
      <c r="M361" s="22"/>
      <c r="N361" s="22"/>
      <c r="O361" s="22"/>
      <c r="P361" s="22"/>
    </row>
    <row r="362" spans="2:16" x14ac:dyDescent="0.2">
      <c r="B362" s="8"/>
      <c r="D362" s="33"/>
      <c r="E362" s="33"/>
      <c r="F362" s="35"/>
      <c r="G362" s="35"/>
      <c r="H362" s="35"/>
      <c r="I362" s="8"/>
      <c r="J362" s="8"/>
      <c r="K362" s="8"/>
      <c r="L362" s="22"/>
      <c r="M362" s="22"/>
      <c r="N362" s="22"/>
      <c r="O362" s="22"/>
      <c r="P362" s="22"/>
    </row>
    <row r="363" spans="2:16" x14ac:dyDescent="0.2">
      <c r="B363" s="8"/>
      <c r="D363" s="33"/>
      <c r="E363" s="33"/>
      <c r="F363" s="35"/>
      <c r="G363" s="35"/>
      <c r="H363" s="35"/>
      <c r="I363" s="8"/>
      <c r="J363" s="8"/>
      <c r="K363" s="8"/>
      <c r="L363" s="22"/>
      <c r="M363" s="22"/>
      <c r="N363" s="22"/>
      <c r="O363" s="22"/>
      <c r="P363" s="22"/>
    </row>
    <row r="364" spans="2:16" x14ac:dyDescent="0.2">
      <c r="B364" s="8"/>
      <c r="D364" s="33"/>
      <c r="E364" s="33"/>
      <c r="F364" s="35"/>
      <c r="G364" s="35"/>
      <c r="H364" s="35"/>
      <c r="I364" s="8"/>
      <c r="J364" s="8"/>
      <c r="K364" s="8"/>
      <c r="L364" s="22"/>
      <c r="M364" s="22"/>
      <c r="N364" s="22"/>
      <c r="O364" s="22"/>
      <c r="P364" s="22"/>
    </row>
    <row r="365" spans="2:16" x14ac:dyDescent="0.2">
      <c r="B365" s="8"/>
      <c r="D365" s="33"/>
      <c r="E365" s="33"/>
      <c r="F365" s="35"/>
      <c r="G365" s="35"/>
      <c r="H365" s="35"/>
      <c r="I365" s="8"/>
      <c r="J365" s="8"/>
      <c r="K365" s="8"/>
      <c r="L365" s="22"/>
      <c r="M365" s="22"/>
      <c r="N365" s="22"/>
      <c r="O365" s="22"/>
      <c r="P365" s="22"/>
    </row>
    <row r="366" spans="2:16" x14ac:dyDescent="0.2">
      <c r="B366" s="8"/>
      <c r="D366" s="33"/>
      <c r="E366" s="33"/>
      <c r="F366" s="35"/>
      <c r="G366" s="35"/>
      <c r="H366" s="35"/>
      <c r="I366" s="8"/>
      <c r="J366" s="8"/>
      <c r="K366" s="8"/>
      <c r="L366" s="22"/>
      <c r="M366" s="22"/>
      <c r="N366" s="22"/>
      <c r="O366" s="22"/>
      <c r="P366" s="22"/>
    </row>
    <row r="367" spans="2:16" x14ac:dyDescent="0.2">
      <c r="B367" s="8"/>
      <c r="D367" s="33"/>
      <c r="E367" s="33"/>
      <c r="F367" s="35"/>
      <c r="G367" s="35"/>
      <c r="H367" s="35"/>
      <c r="I367" s="8"/>
      <c r="J367" s="8"/>
      <c r="K367" s="8"/>
      <c r="L367" s="22"/>
      <c r="M367" s="22"/>
      <c r="N367" s="22"/>
      <c r="O367" s="22"/>
      <c r="P367" s="22"/>
    </row>
    <row r="368" spans="2:16" x14ac:dyDescent="0.2">
      <c r="B368" s="8"/>
      <c r="D368" s="33"/>
      <c r="E368" s="33"/>
      <c r="F368" s="35"/>
      <c r="G368" s="35"/>
      <c r="H368" s="35"/>
      <c r="I368" s="8"/>
      <c r="J368" s="8"/>
      <c r="K368" s="8"/>
      <c r="L368" s="22"/>
      <c r="M368" s="22"/>
      <c r="N368" s="22"/>
      <c r="O368" s="22"/>
      <c r="P368" s="22"/>
    </row>
    <row r="369" spans="2:16" x14ac:dyDescent="0.2">
      <c r="B369" s="8"/>
      <c r="D369" s="33"/>
      <c r="E369" s="33"/>
      <c r="F369" s="35"/>
      <c r="G369" s="35"/>
      <c r="H369" s="35"/>
      <c r="I369" s="8"/>
      <c r="J369" s="8"/>
      <c r="K369" s="8"/>
      <c r="L369" s="22"/>
      <c r="M369" s="22"/>
      <c r="N369" s="22"/>
      <c r="O369" s="22"/>
      <c r="P369" s="22"/>
    </row>
    <row r="370" spans="2:16" x14ac:dyDescent="0.2">
      <c r="B370" s="8"/>
      <c r="D370" s="33"/>
      <c r="E370" s="33"/>
      <c r="F370" s="35"/>
      <c r="G370" s="35"/>
      <c r="H370" s="35"/>
      <c r="I370" s="8"/>
      <c r="J370" s="8"/>
      <c r="K370" s="8"/>
      <c r="L370" s="22"/>
      <c r="M370" s="22"/>
      <c r="N370" s="22"/>
      <c r="O370" s="22"/>
      <c r="P370" s="22"/>
    </row>
    <row r="371" spans="2:16" x14ac:dyDescent="0.2">
      <c r="B371" s="8"/>
      <c r="D371" s="33"/>
      <c r="E371" s="33"/>
      <c r="F371" s="35"/>
      <c r="G371" s="35"/>
      <c r="H371" s="35"/>
      <c r="I371" s="8"/>
      <c r="J371" s="8"/>
      <c r="K371" s="8"/>
      <c r="L371" s="22"/>
      <c r="M371" s="22"/>
      <c r="N371" s="22"/>
      <c r="O371" s="22"/>
      <c r="P371" s="22"/>
    </row>
    <row r="372" spans="2:16" x14ac:dyDescent="0.2">
      <c r="B372" s="8"/>
      <c r="D372" s="33"/>
      <c r="E372" s="33"/>
      <c r="F372" s="35"/>
      <c r="G372" s="35"/>
      <c r="H372" s="35"/>
      <c r="I372" s="8"/>
      <c r="J372" s="8"/>
      <c r="K372" s="8"/>
      <c r="L372" s="22"/>
      <c r="M372" s="22"/>
      <c r="N372" s="22"/>
      <c r="O372" s="22"/>
      <c r="P372" s="22"/>
    </row>
    <row r="373" spans="2:16" x14ac:dyDescent="0.2">
      <c r="B373" s="8"/>
      <c r="D373" s="33"/>
      <c r="E373" s="33"/>
      <c r="F373" s="35"/>
      <c r="G373" s="35"/>
      <c r="H373" s="35"/>
      <c r="I373" s="8"/>
      <c r="J373" s="8"/>
      <c r="K373" s="8"/>
      <c r="L373" s="22"/>
      <c r="M373" s="22"/>
      <c r="N373" s="22"/>
      <c r="O373" s="22"/>
      <c r="P373" s="22"/>
    </row>
    <row r="374" spans="2:16" x14ac:dyDescent="0.2">
      <c r="B374" s="8"/>
      <c r="D374" s="33"/>
      <c r="E374" s="33"/>
      <c r="F374" s="35"/>
      <c r="G374" s="35"/>
      <c r="H374" s="35"/>
      <c r="I374" s="8"/>
      <c r="J374" s="8"/>
      <c r="K374" s="8"/>
      <c r="L374" s="22"/>
      <c r="M374" s="22"/>
      <c r="N374" s="22"/>
      <c r="O374" s="22"/>
      <c r="P374" s="22"/>
    </row>
    <row r="375" spans="2:16" x14ac:dyDescent="0.2">
      <c r="B375" s="8"/>
      <c r="D375" s="33"/>
      <c r="E375" s="33"/>
      <c r="F375" s="35"/>
      <c r="G375" s="35"/>
      <c r="H375" s="35"/>
      <c r="I375" s="8"/>
      <c r="J375" s="8"/>
      <c r="K375" s="8"/>
      <c r="L375" s="22"/>
      <c r="M375" s="22"/>
      <c r="N375" s="22"/>
      <c r="O375" s="22"/>
      <c r="P375" s="22"/>
    </row>
    <row r="376" spans="2:16" x14ac:dyDescent="0.2">
      <c r="B376" s="8"/>
      <c r="D376" s="33"/>
      <c r="E376" s="33"/>
      <c r="F376" s="35"/>
      <c r="G376" s="35"/>
      <c r="H376" s="35"/>
      <c r="I376" s="8"/>
      <c r="J376" s="8"/>
      <c r="K376" s="8"/>
      <c r="L376" s="22"/>
      <c r="M376" s="22"/>
      <c r="N376" s="22"/>
      <c r="O376" s="22"/>
      <c r="P376" s="22"/>
    </row>
    <row r="377" spans="2:16" x14ac:dyDescent="0.2">
      <c r="B377" s="8"/>
      <c r="D377" s="33"/>
      <c r="E377" s="33"/>
      <c r="F377" s="35"/>
      <c r="G377" s="35"/>
      <c r="H377" s="35"/>
      <c r="I377" s="8"/>
      <c r="J377" s="8"/>
      <c r="K377" s="8"/>
      <c r="L377" s="22"/>
      <c r="M377" s="22"/>
      <c r="N377" s="22"/>
      <c r="O377" s="22"/>
      <c r="P377" s="22"/>
    </row>
    <row r="378" spans="2:16" x14ac:dyDescent="0.2">
      <c r="B378" s="8"/>
      <c r="D378" s="33"/>
      <c r="E378" s="33"/>
      <c r="F378" s="35"/>
      <c r="G378" s="35"/>
      <c r="H378" s="35"/>
      <c r="I378" s="8"/>
      <c r="J378" s="8"/>
      <c r="K378" s="8"/>
      <c r="L378" s="22"/>
      <c r="M378" s="22"/>
      <c r="N378" s="22"/>
      <c r="O378" s="22"/>
      <c r="P378" s="22"/>
    </row>
    <row r="379" spans="2:16" x14ac:dyDescent="0.2">
      <c r="B379" s="8"/>
      <c r="D379" s="33"/>
      <c r="E379" s="33"/>
      <c r="F379" s="35"/>
      <c r="G379" s="35"/>
      <c r="H379" s="35"/>
      <c r="I379" s="8"/>
      <c r="J379" s="8"/>
      <c r="K379" s="8"/>
      <c r="L379" s="22"/>
      <c r="M379" s="22"/>
      <c r="N379" s="22"/>
      <c r="O379" s="22"/>
      <c r="P379" s="22"/>
    </row>
    <row r="380" spans="2:16" x14ac:dyDescent="0.2">
      <c r="B380" s="8"/>
      <c r="D380" s="33"/>
      <c r="E380" s="33"/>
      <c r="F380" s="35"/>
      <c r="G380" s="35"/>
      <c r="H380" s="35"/>
      <c r="I380" s="8"/>
      <c r="J380" s="8"/>
      <c r="K380" s="8"/>
      <c r="L380" s="22"/>
      <c r="M380" s="22"/>
      <c r="N380" s="22"/>
      <c r="O380" s="22"/>
      <c r="P380" s="22"/>
    </row>
    <row r="381" spans="2:16" x14ac:dyDescent="0.2">
      <c r="B381" s="8"/>
      <c r="D381" s="33"/>
      <c r="E381" s="33"/>
      <c r="F381" s="35"/>
      <c r="G381" s="35"/>
      <c r="H381" s="35"/>
      <c r="I381" s="8"/>
      <c r="J381" s="8"/>
      <c r="K381" s="8"/>
      <c r="L381" s="22"/>
      <c r="M381" s="22"/>
      <c r="N381" s="22"/>
      <c r="O381" s="22"/>
      <c r="P381" s="22"/>
    </row>
    <row r="382" spans="2:16" x14ac:dyDescent="0.2">
      <c r="B382" s="8"/>
      <c r="D382" s="33"/>
      <c r="E382" s="33"/>
      <c r="F382" s="35"/>
      <c r="G382" s="35"/>
      <c r="H382" s="35"/>
      <c r="I382" s="8"/>
      <c r="J382" s="8"/>
      <c r="K382" s="8"/>
      <c r="L382" s="22"/>
      <c r="M382" s="22"/>
      <c r="N382" s="22"/>
      <c r="O382" s="22"/>
      <c r="P382" s="22"/>
    </row>
    <row r="383" spans="2:16" x14ac:dyDescent="0.2">
      <c r="B383" s="8"/>
      <c r="D383" s="33"/>
      <c r="E383" s="33"/>
      <c r="F383" s="35"/>
      <c r="G383" s="35"/>
      <c r="H383" s="35"/>
      <c r="I383" s="8"/>
      <c r="J383" s="8"/>
      <c r="K383" s="8"/>
      <c r="L383" s="22"/>
      <c r="M383" s="22"/>
      <c r="N383" s="22"/>
      <c r="O383" s="22"/>
      <c r="P383" s="22"/>
    </row>
    <row r="384" spans="2:16" x14ac:dyDescent="0.2">
      <c r="B384" s="8"/>
      <c r="D384" s="33"/>
      <c r="E384" s="33"/>
      <c r="F384" s="35"/>
      <c r="G384" s="35"/>
      <c r="H384" s="35"/>
      <c r="I384" s="8"/>
      <c r="J384" s="8"/>
      <c r="K384" s="8"/>
      <c r="L384" s="22"/>
      <c r="M384" s="22"/>
      <c r="N384" s="22"/>
      <c r="O384" s="22"/>
      <c r="P384" s="22"/>
    </row>
    <row r="385" spans="2:16" x14ac:dyDescent="0.2">
      <c r="B385" s="8"/>
      <c r="D385" s="33"/>
      <c r="E385" s="33"/>
      <c r="F385" s="35"/>
      <c r="G385" s="35"/>
      <c r="H385" s="35"/>
      <c r="I385" s="8"/>
      <c r="J385" s="8"/>
      <c r="K385" s="8"/>
      <c r="L385" s="22"/>
      <c r="M385" s="22"/>
      <c r="N385" s="22"/>
      <c r="O385" s="22"/>
      <c r="P385" s="22"/>
    </row>
    <row r="386" spans="2:16" x14ac:dyDescent="0.2">
      <c r="B386" s="8"/>
      <c r="D386" s="33"/>
      <c r="E386" s="33"/>
      <c r="F386" s="35"/>
      <c r="G386" s="35"/>
      <c r="H386" s="35"/>
      <c r="I386" s="8"/>
      <c r="J386" s="8"/>
      <c r="K386" s="8"/>
      <c r="L386" s="22"/>
      <c r="M386" s="22"/>
      <c r="N386" s="22"/>
      <c r="O386" s="22"/>
      <c r="P386" s="22"/>
    </row>
    <row r="387" spans="2:16" x14ac:dyDescent="0.2">
      <c r="B387" s="8"/>
      <c r="D387" s="33"/>
      <c r="E387" s="33"/>
      <c r="F387" s="35"/>
      <c r="G387" s="35"/>
      <c r="H387" s="35"/>
      <c r="I387" s="8"/>
      <c r="J387" s="8"/>
      <c r="K387" s="8"/>
      <c r="L387" s="22"/>
      <c r="M387" s="22"/>
      <c r="N387" s="22"/>
      <c r="O387" s="22"/>
      <c r="P387" s="22"/>
    </row>
    <row r="388" spans="2:16" x14ac:dyDescent="0.2">
      <c r="B388" s="8"/>
      <c r="D388" s="33"/>
      <c r="E388" s="33"/>
      <c r="F388" s="35"/>
      <c r="G388" s="35"/>
      <c r="H388" s="35"/>
      <c r="I388" s="8"/>
      <c r="J388" s="8"/>
      <c r="K388" s="8"/>
      <c r="L388" s="22"/>
      <c r="M388" s="22"/>
      <c r="N388" s="22"/>
      <c r="O388" s="22"/>
      <c r="P388" s="22"/>
    </row>
    <row r="389" spans="2:16" x14ac:dyDescent="0.2">
      <c r="B389" s="8"/>
      <c r="D389" s="33"/>
      <c r="E389" s="33"/>
      <c r="F389" s="35"/>
      <c r="G389" s="35"/>
      <c r="H389" s="35"/>
      <c r="I389" s="8"/>
      <c r="J389" s="8"/>
      <c r="K389" s="8"/>
      <c r="L389" s="22"/>
      <c r="M389" s="22"/>
      <c r="N389" s="22"/>
      <c r="O389" s="22"/>
      <c r="P389" s="22"/>
    </row>
    <row r="390" spans="2:16" x14ac:dyDescent="0.2">
      <c r="B390" s="8"/>
      <c r="D390" s="33"/>
      <c r="E390" s="33"/>
      <c r="F390" s="35"/>
      <c r="G390" s="35"/>
      <c r="H390" s="35"/>
      <c r="I390" s="8"/>
      <c r="J390" s="8"/>
      <c r="K390" s="8"/>
      <c r="L390" s="22"/>
      <c r="M390" s="22"/>
      <c r="N390" s="22"/>
      <c r="O390" s="22"/>
      <c r="P390" s="22"/>
    </row>
    <row r="391" spans="2:16" x14ac:dyDescent="0.2">
      <c r="B391" s="8"/>
      <c r="D391" s="33"/>
      <c r="E391" s="33"/>
      <c r="F391" s="35"/>
      <c r="G391" s="35"/>
      <c r="H391" s="35"/>
      <c r="I391" s="8"/>
      <c r="J391" s="8"/>
      <c r="K391" s="8"/>
      <c r="L391" s="22"/>
      <c r="M391" s="22"/>
      <c r="N391" s="22"/>
      <c r="O391" s="22"/>
      <c r="P391" s="22"/>
    </row>
    <row r="392" spans="2:16" x14ac:dyDescent="0.2">
      <c r="B392" s="8"/>
      <c r="D392" s="33"/>
      <c r="E392" s="33"/>
      <c r="F392" s="35"/>
      <c r="G392" s="35"/>
      <c r="H392" s="35"/>
      <c r="I392" s="8"/>
      <c r="J392" s="8"/>
      <c r="K392" s="8"/>
      <c r="L392" s="22"/>
      <c r="M392" s="22"/>
      <c r="N392" s="22"/>
      <c r="O392" s="22"/>
      <c r="P392" s="22"/>
    </row>
    <row r="393" spans="2:16" x14ac:dyDescent="0.2">
      <c r="B393" s="8"/>
      <c r="D393" s="33"/>
      <c r="E393" s="33"/>
      <c r="F393" s="35"/>
      <c r="G393" s="35"/>
      <c r="H393" s="35"/>
      <c r="I393" s="8"/>
      <c r="J393" s="8"/>
      <c r="K393" s="8"/>
      <c r="L393" s="22"/>
      <c r="M393" s="22"/>
      <c r="N393" s="22"/>
      <c r="O393" s="22"/>
      <c r="P393" s="22"/>
    </row>
    <row r="394" spans="2:16" x14ac:dyDescent="0.2">
      <c r="B394" s="8"/>
      <c r="D394" s="33"/>
      <c r="E394" s="33"/>
      <c r="F394" s="35"/>
      <c r="G394" s="35"/>
      <c r="H394" s="35"/>
      <c r="I394" s="8"/>
      <c r="J394" s="8"/>
      <c r="K394" s="8"/>
      <c r="L394" s="22"/>
      <c r="M394" s="22"/>
      <c r="N394" s="22"/>
      <c r="O394" s="22"/>
      <c r="P394" s="22"/>
    </row>
    <row r="395" spans="2:16" x14ac:dyDescent="0.2">
      <c r="B395" s="8"/>
      <c r="D395" s="33"/>
      <c r="E395" s="33"/>
      <c r="F395" s="35"/>
      <c r="G395" s="35"/>
      <c r="H395" s="35"/>
      <c r="I395" s="8"/>
      <c r="J395" s="8"/>
      <c r="K395" s="8"/>
      <c r="L395" s="22"/>
      <c r="M395" s="22"/>
      <c r="N395" s="22"/>
      <c r="O395" s="22"/>
      <c r="P395" s="22"/>
    </row>
    <row r="396" spans="2:16" x14ac:dyDescent="0.2">
      <c r="B396" s="8"/>
      <c r="D396" s="33"/>
      <c r="E396" s="33"/>
      <c r="F396" s="35"/>
      <c r="G396" s="35"/>
      <c r="H396" s="35"/>
      <c r="I396" s="8"/>
      <c r="J396" s="8"/>
      <c r="K396" s="8"/>
      <c r="L396" s="22"/>
      <c r="M396" s="22"/>
      <c r="N396" s="22"/>
      <c r="O396" s="22"/>
      <c r="P396" s="22"/>
    </row>
    <row r="397" spans="2:16" x14ac:dyDescent="0.2">
      <c r="B397" s="8"/>
      <c r="D397" s="33"/>
      <c r="E397" s="33"/>
      <c r="F397" s="35"/>
      <c r="G397" s="35"/>
      <c r="H397" s="35"/>
      <c r="I397" s="8"/>
      <c r="J397" s="8"/>
      <c r="K397" s="8"/>
      <c r="L397" s="22"/>
      <c r="M397" s="22"/>
      <c r="N397" s="22"/>
      <c r="O397" s="22"/>
      <c r="P397" s="22"/>
    </row>
    <row r="398" spans="2:16" x14ac:dyDescent="0.2">
      <c r="B398" s="8"/>
      <c r="D398" s="33"/>
      <c r="E398" s="33"/>
      <c r="F398" s="35"/>
      <c r="G398" s="35"/>
      <c r="H398" s="35"/>
      <c r="I398" s="8"/>
      <c r="J398" s="8"/>
      <c r="K398" s="8"/>
      <c r="L398" s="22"/>
      <c r="M398" s="22"/>
      <c r="N398" s="22"/>
      <c r="O398" s="22"/>
      <c r="P398" s="22"/>
    </row>
    <row r="399" spans="2:16" x14ac:dyDescent="0.2">
      <c r="B399" s="8"/>
      <c r="D399" s="33"/>
      <c r="E399" s="33"/>
      <c r="F399" s="35"/>
      <c r="G399" s="35"/>
      <c r="H399" s="35"/>
      <c r="I399" s="8"/>
      <c r="J399" s="8"/>
      <c r="K399" s="8"/>
      <c r="L399" s="22"/>
      <c r="M399" s="22"/>
      <c r="N399" s="22"/>
      <c r="O399" s="22"/>
      <c r="P399" s="22"/>
    </row>
    <row r="400" spans="2:16" x14ac:dyDescent="0.2">
      <c r="B400" s="8"/>
      <c r="D400" s="33"/>
      <c r="E400" s="33"/>
      <c r="F400" s="35"/>
      <c r="G400" s="35"/>
      <c r="H400" s="35"/>
      <c r="I400" s="8"/>
      <c r="J400" s="8"/>
      <c r="K400" s="8"/>
      <c r="L400" s="22"/>
      <c r="M400" s="22"/>
      <c r="N400" s="22"/>
      <c r="O400" s="22"/>
      <c r="P400" s="22"/>
    </row>
    <row r="401" spans="2:16" x14ac:dyDescent="0.2">
      <c r="B401" s="8"/>
      <c r="D401" s="33"/>
      <c r="E401" s="33"/>
      <c r="F401" s="35"/>
      <c r="G401" s="35"/>
      <c r="H401" s="35"/>
      <c r="I401" s="8"/>
      <c r="J401" s="8"/>
      <c r="K401" s="8"/>
      <c r="L401" s="22"/>
      <c r="M401" s="22"/>
      <c r="N401" s="22"/>
      <c r="O401" s="22"/>
      <c r="P401" s="22"/>
    </row>
    <row r="402" spans="2:16" x14ac:dyDescent="0.2">
      <c r="B402" s="8"/>
      <c r="D402" s="33"/>
      <c r="E402" s="33"/>
      <c r="F402" s="35"/>
      <c r="G402" s="35"/>
      <c r="H402" s="35"/>
      <c r="I402" s="8"/>
      <c r="J402" s="8"/>
      <c r="K402" s="8"/>
      <c r="L402" s="22"/>
      <c r="M402" s="22"/>
      <c r="N402" s="22"/>
      <c r="O402" s="22"/>
      <c r="P402" s="22"/>
    </row>
    <row r="403" spans="2:16" x14ac:dyDescent="0.2">
      <c r="B403" s="8"/>
      <c r="D403" s="33"/>
      <c r="E403" s="33"/>
      <c r="F403" s="35"/>
      <c r="G403" s="35"/>
      <c r="H403" s="35"/>
      <c r="I403" s="8"/>
      <c r="J403" s="8"/>
      <c r="K403" s="8"/>
      <c r="L403" s="22"/>
      <c r="M403" s="22"/>
      <c r="N403" s="22"/>
      <c r="O403" s="22"/>
      <c r="P403" s="22"/>
    </row>
    <row r="404" spans="2:16" x14ac:dyDescent="0.2">
      <c r="B404" s="8"/>
      <c r="D404" s="33"/>
      <c r="E404" s="33"/>
      <c r="F404" s="35"/>
      <c r="G404" s="35"/>
      <c r="H404" s="35"/>
      <c r="I404" s="8"/>
      <c r="J404" s="8"/>
      <c r="K404" s="8"/>
      <c r="L404" s="22"/>
      <c r="M404" s="22"/>
      <c r="N404" s="22"/>
      <c r="O404" s="22"/>
      <c r="P404" s="22"/>
    </row>
    <row r="405" spans="2:16" x14ac:dyDescent="0.2">
      <c r="B405" s="8"/>
      <c r="D405" s="33"/>
      <c r="E405" s="33"/>
      <c r="F405" s="35"/>
      <c r="G405" s="35"/>
      <c r="H405" s="35"/>
      <c r="I405" s="8"/>
      <c r="J405" s="8"/>
      <c r="K405" s="8"/>
      <c r="L405" s="22"/>
      <c r="M405" s="22"/>
      <c r="N405" s="22"/>
      <c r="O405" s="22"/>
      <c r="P405" s="22"/>
    </row>
    <row r="406" spans="2:16" x14ac:dyDescent="0.2">
      <c r="B406" s="8"/>
      <c r="D406" s="33"/>
      <c r="E406" s="33"/>
      <c r="F406" s="35"/>
      <c r="G406" s="35"/>
      <c r="H406" s="35"/>
      <c r="I406" s="8"/>
      <c r="J406" s="8"/>
      <c r="K406" s="8"/>
      <c r="L406" s="22"/>
      <c r="M406" s="22"/>
      <c r="N406" s="22"/>
      <c r="O406" s="22"/>
      <c r="P406" s="22"/>
    </row>
    <row r="407" spans="2:16" x14ac:dyDescent="0.2">
      <c r="B407" s="8"/>
      <c r="D407" s="33"/>
      <c r="E407" s="33"/>
      <c r="F407" s="35"/>
      <c r="G407" s="35"/>
      <c r="H407" s="35"/>
      <c r="I407" s="8"/>
      <c r="J407" s="8"/>
      <c r="K407" s="8"/>
      <c r="L407" s="22"/>
      <c r="M407" s="22"/>
      <c r="N407" s="22"/>
      <c r="O407" s="22"/>
      <c r="P407" s="22"/>
    </row>
    <row r="408" spans="2:16" x14ac:dyDescent="0.2">
      <c r="B408" s="8"/>
      <c r="D408" s="33"/>
      <c r="E408" s="33"/>
      <c r="F408" s="35"/>
      <c r="G408" s="35"/>
      <c r="H408" s="35"/>
      <c r="I408" s="8"/>
      <c r="J408" s="8"/>
      <c r="K408" s="8"/>
      <c r="L408" s="22"/>
      <c r="M408" s="22"/>
      <c r="N408" s="22"/>
      <c r="O408" s="22"/>
      <c r="P408" s="22"/>
    </row>
    <row r="409" spans="2:16" x14ac:dyDescent="0.2">
      <c r="B409" s="8"/>
      <c r="D409" s="33"/>
      <c r="E409" s="33"/>
      <c r="F409" s="35"/>
      <c r="G409" s="35"/>
      <c r="H409" s="35"/>
      <c r="I409" s="8"/>
      <c r="J409" s="8"/>
      <c r="K409" s="8"/>
      <c r="L409" s="22"/>
      <c r="M409" s="22"/>
      <c r="N409" s="22"/>
      <c r="O409" s="22"/>
      <c r="P409" s="22"/>
    </row>
    <row r="410" spans="2:16" x14ac:dyDescent="0.2">
      <c r="B410" s="8"/>
      <c r="D410" s="33"/>
      <c r="E410" s="33"/>
      <c r="F410" s="35"/>
      <c r="G410" s="35"/>
      <c r="H410" s="35"/>
      <c r="I410" s="8"/>
      <c r="J410" s="8"/>
      <c r="K410" s="8"/>
      <c r="L410" s="22"/>
      <c r="M410" s="22"/>
      <c r="N410" s="22"/>
      <c r="O410" s="22"/>
      <c r="P410" s="22"/>
    </row>
    <row r="411" spans="2:16" x14ac:dyDescent="0.2">
      <c r="B411" s="8"/>
      <c r="D411" s="33"/>
      <c r="E411" s="33"/>
      <c r="F411" s="35"/>
      <c r="G411" s="35"/>
      <c r="H411" s="35"/>
      <c r="I411" s="8"/>
      <c r="J411" s="8"/>
      <c r="K411" s="8"/>
      <c r="L411" s="22"/>
      <c r="M411" s="22"/>
      <c r="N411" s="22"/>
      <c r="O411" s="22"/>
      <c r="P411" s="22"/>
    </row>
    <row r="412" spans="2:16" x14ac:dyDescent="0.2">
      <c r="B412" s="8"/>
      <c r="D412" s="33"/>
      <c r="E412" s="33"/>
      <c r="F412" s="35"/>
      <c r="G412" s="35"/>
      <c r="H412" s="35"/>
      <c r="I412" s="8"/>
      <c r="J412" s="8"/>
      <c r="K412" s="8"/>
      <c r="L412" s="22"/>
      <c r="M412" s="22"/>
      <c r="N412" s="22"/>
      <c r="O412" s="22"/>
      <c r="P412" s="22"/>
    </row>
    <row r="413" spans="2:16" x14ac:dyDescent="0.2">
      <c r="B413" s="8"/>
      <c r="D413" s="33"/>
      <c r="E413" s="33"/>
      <c r="F413" s="35"/>
      <c r="G413" s="35"/>
      <c r="H413" s="35"/>
      <c r="I413" s="8"/>
      <c r="J413" s="8"/>
      <c r="K413" s="8"/>
      <c r="L413" s="22"/>
      <c r="M413" s="22"/>
      <c r="N413" s="22"/>
      <c r="O413" s="22"/>
      <c r="P413" s="22"/>
    </row>
    <row r="414" spans="2:16" x14ac:dyDescent="0.2">
      <c r="B414" s="8"/>
      <c r="D414" s="33"/>
      <c r="E414" s="33"/>
      <c r="F414" s="35"/>
      <c r="G414" s="35"/>
      <c r="H414" s="35"/>
      <c r="I414" s="8"/>
      <c r="J414" s="8"/>
      <c r="K414" s="8"/>
      <c r="L414" s="22"/>
      <c r="M414" s="22"/>
      <c r="N414" s="22"/>
      <c r="O414" s="22"/>
      <c r="P414" s="22"/>
    </row>
    <row r="415" spans="2:16" x14ac:dyDescent="0.2">
      <c r="B415" s="8"/>
      <c r="D415" s="33"/>
      <c r="E415" s="33"/>
      <c r="F415" s="35"/>
      <c r="G415" s="35"/>
      <c r="H415" s="35"/>
      <c r="I415" s="8"/>
      <c r="J415" s="8"/>
      <c r="K415" s="8"/>
      <c r="L415" s="22"/>
      <c r="M415" s="22"/>
      <c r="N415" s="22"/>
      <c r="O415" s="22"/>
      <c r="P415" s="22"/>
    </row>
    <row r="416" spans="2:16" x14ac:dyDescent="0.2">
      <c r="B416" s="8"/>
      <c r="D416" s="33"/>
      <c r="E416" s="33"/>
      <c r="F416" s="35"/>
      <c r="G416" s="35"/>
      <c r="H416" s="35"/>
      <c r="I416" s="8"/>
      <c r="J416" s="8"/>
      <c r="K416" s="8"/>
      <c r="L416" s="22"/>
      <c r="M416" s="22"/>
      <c r="N416" s="22"/>
      <c r="O416" s="22"/>
      <c r="P416" s="22"/>
    </row>
    <row r="417" spans="2:16" x14ac:dyDescent="0.2">
      <c r="B417" s="8"/>
      <c r="D417" s="33"/>
      <c r="E417" s="33"/>
      <c r="F417" s="35"/>
      <c r="G417" s="35"/>
      <c r="H417" s="35"/>
      <c r="I417" s="8"/>
      <c r="J417" s="8"/>
      <c r="K417" s="8"/>
      <c r="L417" s="22"/>
      <c r="M417" s="22"/>
      <c r="N417" s="22"/>
      <c r="O417" s="22"/>
      <c r="P417" s="22"/>
    </row>
    <row r="418" spans="2:16" x14ac:dyDescent="0.2">
      <c r="B418" s="8"/>
      <c r="D418" s="33"/>
      <c r="E418" s="33"/>
      <c r="F418" s="35"/>
      <c r="G418" s="35"/>
      <c r="H418" s="35"/>
      <c r="I418" s="8"/>
      <c r="J418" s="8"/>
      <c r="K418" s="8"/>
      <c r="L418" s="22"/>
      <c r="M418" s="22"/>
      <c r="N418" s="22"/>
      <c r="O418" s="22"/>
      <c r="P418" s="22"/>
    </row>
    <row r="419" spans="2:16" x14ac:dyDescent="0.2">
      <c r="B419" s="8"/>
      <c r="D419" s="33"/>
      <c r="E419" s="33"/>
      <c r="F419" s="35"/>
      <c r="G419" s="35"/>
      <c r="H419" s="35"/>
      <c r="I419" s="8"/>
      <c r="J419" s="8"/>
      <c r="K419" s="8"/>
      <c r="L419" s="22"/>
      <c r="M419" s="22"/>
      <c r="N419" s="22"/>
      <c r="O419" s="22"/>
      <c r="P419" s="22"/>
    </row>
    <row r="420" spans="2:16" x14ac:dyDescent="0.2">
      <c r="B420" s="8"/>
      <c r="D420" s="33"/>
      <c r="E420" s="33"/>
      <c r="F420" s="35"/>
      <c r="G420" s="35"/>
      <c r="H420" s="35"/>
      <c r="I420" s="8"/>
      <c r="J420" s="8"/>
      <c r="K420" s="8"/>
      <c r="L420" s="22"/>
      <c r="M420" s="22"/>
      <c r="N420" s="22"/>
      <c r="O420" s="22"/>
      <c r="P420" s="22"/>
    </row>
    <row r="421" spans="2:16" x14ac:dyDescent="0.2">
      <c r="B421" s="8"/>
      <c r="D421" s="33"/>
      <c r="E421" s="33"/>
      <c r="F421" s="35"/>
      <c r="G421" s="35"/>
      <c r="H421" s="35"/>
      <c r="I421" s="8"/>
      <c r="J421" s="8"/>
      <c r="K421" s="8"/>
      <c r="L421" s="22"/>
      <c r="M421" s="22"/>
      <c r="N421" s="22"/>
      <c r="O421" s="22"/>
      <c r="P421" s="22"/>
    </row>
    <row r="422" spans="2:16" x14ac:dyDescent="0.2">
      <c r="B422" s="8"/>
      <c r="D422" s="33"/>
      <c r="E422" s="33"/>
      <c r="F422" s="35"/>
      <c r="G422" s="35"/>
      <c r="H422" s="35"/>
      <c r="I422" s="8"/>
      <c r="J422" s="8"/>
      <c r="K422" s="8"/>
      <c r="L422" s="22"/>
      <c r="M422" s="22"/>
      <c r="N422" s="22"/>
      <c r="O422" s="22"/>
      <c r="P422" s="22"/>
    </row>
    <row r="423" spans="2:16" x14ac:dyDescent="0.2">
      <c r="B423" s="8"/>
      <c r="D423" s="33"/>
      <c r="E423" s="33"/>
      <c r="F423" s="35"/>
      <c r="G423" s="35"/>
      <c r="H423" s="35"/>
      <c r="I423" s="8"/>
      <c r="J423" s="8"/>
      <c r="K423" s="8"/>
      <c r="L423" s="22"/>
      <c r="M423" s="22"/>
      <c r="N423" s="22"/>
      <c r="O423" s="22"/>
      <c r="P423" s="22"/>
    </row>
    <row r="424" spans="2:16" x14ac:dyDescent="0.2">
      <c r="B424" s="8"/>
      <c r="D424" s="33"/>
      <c r="E424" s="33"/>
      <c r="F424" s="35"/>
      <c r="G424" s="35"/>
      <c r="H424" s="35"/>
      <c r="I424" s="8"/>
      <c r="J424" s="8"/>
      <c r="K424" s="8"/>
      <c r="L424" s="22"/>
      <c r="M424" s="22"/>
      <c r="N424" s="22"/>
      <c r="O424" s="22"/>
      <c r="P424" s="22"/>
    </row>
    <row r="425" spans="2:16" x14ac:dyDescent="0.2">
      <c r="B425" s="8"/>
      <c r="D425" s="33"/>
      <c r="E425" s="33"/>
      <c r="F425" s="35"/>
      <c r="G425" s="35"/>
      <c r="H425" s="35"/>
      <c r="I425" s="8"/>
      <c r="J425" s="8"/>
      <c r="K425" s="8"/>
      <c r="L425" s="22"/>
      <c r="M425" s="22"/>
      <c r="N425" s="22"/>
      <c r="O425" s="22"/>
      <c r="P425" s="22"/>
    </row>
    <row r="426" spans="2:16" x14ac:dyDescent="0.2">
      <c r="B426" s="8"/>
      <c r="D426" s="33"/>
      <c r="E426" s="33"/>
      <c r="F426" s="35"/>
      <c r="G426" s="35"/>
      <c r="H426" s="35"/>
      <c r="I426" s="8"/>
      <c r="J426" s="8"/>
      <c r="K426" s="8"/>
      <c r="L426" s="22"/>
      <c r="M426" s="22"/>
      <c r="N426" s="22"/>
      <c r="O426" s="22"/>
      <c r="P426" s="22"/>
    </row>
    <row r="427" spans="2:16" x14ac:dyDescent="0.2">
      <c r="B427" s="8"/>
      <c r="D427" s="33"/>
      <c r="E427" s="33"/>
      <c r="F427" s="35"/>
      <c r="G427" s="35"/>
      <c r="H427" s="35"/>
      <c r="I427" s="8"/>
      <c r="J427" s="8"/>
      <c r="K427" s="8"/>
      <c r="L427" s="22"/>
      <c r="M427" s="22"/>
      <c r="N427" s="22"/>
      <c r="O427" s="22"/>
      <c r="P427" s="22"/>
    </row>
    <row r="428" spans="2:16" x14ac:dyDescent="0.2">
      <c r="B428" s="8"/>
      <c r="D428" s="33"/>
      <c r="E428" s="33"/>
      <c r="F428" s="35"/>
      <c r="G428" s="35"/>
      <c r="H428" s="35"/>
      <c r="I428" s="8"/>
      <c r="J428" s="8"/>
      <c r="K428" s="8"/>
      <c r="L428" s="22"/>
      <c r="M428" s="22"/>
      <c r="N428" s="22"/>
      <c r="O428" s="22"/>
      <c r="P428" s="22"/>
    </row>
    <row r="429" spans="2:16" x14ac:dyDescent="0.2">
      <c r="B429" s="8"/>
      <c r="D429" s="33"/>
      <c r="E429" s="33"/>
      <c r="F429" s="35"/>
      <c r="G429" s="35"/>
      <c r="H429" s="35"/>
      <c r="I429" s="8"/>
      <c r="J429" s="8"/>
      <c r="K429" s="8"/>
      <c r="L429" s="22"/>
      <c r="M429" s="22"/>
      <c r="N429" s="22"/>
      <c r="O429" s="22"/>
      <c r="P429" s="22"/>
    </row>
    <row r="430" spans="2:16" x14ac:dyDescent="0.2">
      <c r="B430" s="8"/>
      <c r="D430" s="33"/>
      <c r="E430" s="33"/>
      <c r="F430" s="35"/>
      <c r="G430" s="35"/>
      <c r="H430" s="35"/>
      <c r="I430" s="8"/>
      <c r="J430" s="8"/>
      <c r="K430" s="8"/>
      <c r="L430" s="22"/>
      <c r="M430" s="22"/>
      <c r="N430" s="22"/>
      <c r="O430" s="22"/>
      <c r="P430" s="22"/>
    </row>
    <row r="431" spans="2:16" x14ac:dyDescent="0.2">
      <c r="B431" s="8"/>
      <c r="D431" s="33"/>
      <c r="E431" s="33"/>
      <c r="F431" s="35"/>
      <c r="G431" s="35"/>
      <c r="H431" s="35"/>
      <c r="I431" s="8"/>
      <c r="J431" s="8"/>
      <c r="K431" s="8"/>
      <c r="L431" s="22"/>
      <c r="M431" s="22"/>
      <c r="N431" s="22"/>
      <c r="O431" s="22"/>
      <c r="P431" s="22"/>
    </row>
    <row r="432" spans="2:16" x14ac:dyDescent="0.2">
      <c r="B432" s="8"/>
      <c r="D432" s="33"/>
      <c r="E432" s="33"/>
      <c r="F432" s="35"/>
      <c r="G432" s="35"/>
      <c r="H432" s="35"/>
      <c r="I432" s="8"/>
      <c r="J432" s="8"/>
      <c r="K432" s="8"/>
      <c r="L432" s="22"/>
      <c r="M432" s="22"/>
      <c r="N432" s="22"/>
      <c r="O432" s="22"/>
      <c r="P432" s="22"/>
    </row>
    <row r="433" spans="2:16" x14ac:dyDescent="0.2">
      <c r="B433" s="8"/>
      <c r="D433" s="33"/>
      <c r="E433" s="33"/>
      <c r="F433" s="35"/>
      <c r="G433" s="35"/>
      <c r="H433" s="35"/>
      <c r="I433" s="8"/>
      <c r="J433" s="8"/>
      <c r="K433" s="8"/>
      <c r="L433" s="22"/>
      <c r="M433" s="22"/>
      <c r="N433" s="22"/>
      <c r="O433" s="22"/>
      <c r="P433" s="22"/>
    </row>
    <row r="434" spans="2:16" x14ac:dyDescent="0.2">
      <c r="B434" s="8"/>
      <c r="D434" s="33"/>
      <c r="E434" s="33"/>
      <c r="F434" s="35"/>
      <c r="G434" s="35"/>
      <c r="H434" s="35"/>
      <c r="I434" s="8"/>
      <c r="J434" s="8"/>
      <c r="K434" s="8"/>
      <c r="L434" s="22"/>
      <c r="M434" s="22"/>
      <c r="N434" s="22"/>
      <c r="O434" s="22"/>
      <c r="P434" s="22"/>
    </row>
    <row r="435" spans="2:16" x14ac:dyDescent="0.2">
      <c r="B435" s="8"/>
      <c r="D435" s="33"/>
      <c r="E435" s="33"/>
      <c r="F435" s="35"/>
      <c r="G435" s="35"/>
      <c r="H435" s="35"/>
      <c r="I435" s="8"/>
      <c r="J435" s="8"/>
      <c r="K435" s="8"/>
      <c r="L435" s="22"/>
      <c r="M435" s="22"/>
      <c r="N435" s="22"/>
      <c r="O435" s="22"/>
      <c r="P435" s="22"/>
    </row>
    <row r="436" spans="2:16" x14ac:dyDescent="0.2">
      <c r="B436" s="8"/>
      <c r="D436" s="33"/>
      <c r="E436" s="33"/>
      <c r="F436" s="35"/>
      <c r="G436" s="35"/>
      <c r="H436" s="35"/>
      <c r="I436" s="8"/>
      <c r="J436" s="8"/>
      <c r="K436" s="8"/>
      <c r="L436" s="22"/>
      <c r="M436" s="22"/>
      <c r="N436" s="22"/>
      <c r="O436" s="22"/>
      <c r="P436" s="22"/>
    </row>
    <row r="437" spans="2:16" x14ac:dyDescent="0.2">
      <c r="B437" s="8"/>
      <c r="D437" s="33"/>
      <c r="E437" s="33"/>
      <c r="F437" s="35"/>
      <c r="G437" s="35"/>
      <c r="H437" s="35"/>
      <c r="I437" s="8"/>
      <c r="J437" s="8"/>
      <c r="K437" s="8"/>
      <c r="L437" s="22"/>
      <c r="M437" s="22"/>
      <c r="N437" s="22"/>
      <c r="O437" s="22"/>
      <c r="P437" s="22"/>
    </row>
    <row r="438" spans="2:16" x14ac:dyDescent="0.2">
      <c r="B438" s="8"/>
      <c r="D438" s="33"/>
      <c r="E438" s="33"/>
      <c r="F438" s="35"/>
      <c r="G438" s="35"/>
      <c r="H438" s="35"/>
      <c r="I438" s="8"/>
      <c r="J438" s="8"/>
      <c r="K438" s="8"/>
      <c r="L438" s="22"/>
      <c r="M438" s="22"/>
      <c r="N438" s="22"/>
      <c r="O438" s="22"/>
      <c r="P438" s="22"/>
    </row>
    <row r="439" spans="2:16" x14ac:dyDescent="0.2">
      <c r="B439" s="8"/>
      <c r="D439" s="33"/>
      <c r="E439" s="33"/>
      <c r="F439" s="35"/>
      <c r="G439" s="35"/>
      <c r="H439" s="35"/>
      <c r="I439" s="8"/>
      <c r="J439" s="8"/>
      <c r="K439" s="8"/>
      <c r="L439" s="22"/>
      <c r="M439" s="22"/>
      <c r="N439" s="22"/>
      <c r="O439" s="22"/>
      <c r="P439" s="22"/>
    </row>
    <row r="440" spans="2:16" x14ac:dyDescent="0.2">
      <c r="B440" s="8"/>
      <c r="D440" s="33"/>
      <c r="E440" s="33"/>
      <c r="F440" s="35"/>
      <c r="G440" s="35"/>
      <c r="H440" s="35"/>
      <c r="I440" s="8"/>
      <c r="J440" s="8"/>
      <c r="K440" s="8"/>
      <c r="L440" s="22"/>
      <c r="M440" s="22"/>
      <c r="N440" s="22"/>
      <c r="O440" s="22"/>
      <c r="P440" s="22"/>
    </row>
    <row r="441" spans="2:16" x14ac:dyDescent="0.2">
      <c r="B441" s="8"/>
      <c r="D441" s="33"/>
      <c r="E441" s="33"/>
      <c r="F441" s="35"/>
      <c r="G441" s="35"/>
      <c r="H441" s="35"/>
      <c r="I441" s="8"/>
      <c r="J441" s="8"/>
      <c r="K441" s="8"/>
      <c r="L441" s="22"/>
      <c r="M441" s="22"/>
      <c r="N441" s="22"/>
      <c r="O441" s="22"/>
      <c r="P441" s="22"/>
    </row>
    <row r="442" spans="2:16" x14ac:dyDescent="0.2">
      <c r="B442" s="8"/>
      <c r="D442" s="33"/>
      <c r="E442" s="33"/>
      <c r="F442" s="35"/>
      <c r="G442" s="35"/>
      <c r="H442" s="35"/>
      <c r="I442" s="8"/>
      <c r="J442" s="8"/>
      <c r="K442" s="8"/>
      <c r="L442" s="22"/>
      <c r="M442" s="22"/>
      <c r="N442" s="22"/>
      <c r="O442" s="22"/>
      <c r="P442" s="22"/>
    </row>
    <row r="443" spans="2:16" x14ac:dyDescent="0.2">
      <c r="B443" s="8"/>
      <c r="D443" s="33"/>
      <c r="E443" s="33"/>
      <c r="F443" s="35"/>
      <c r="G443" s="35"/>
      <c r="H443" s="35"/>
      <c r="I443" s="8"/>
      <c r="J443" s="8"/>
      <c r="K443" s="8"/>
      <c r="L443" s="22"/>
      <c r="M443" s="22"/>
      <c r="N443" s="22"/>
      <c r="O443" s="22"/>
      <c r="P443" s="22"/>
    </row>
    <row r="444" spans="2:16" x14ac:dyDescent="0.2">
      <c r="B444" s="8"/>
      <c r="D444" s="33"/>
      <c r="E444" s="33"/>
      <c r="F444" s="35"/>
      <c r="G444" s="35"/>
      <c r="H444" s="35"/>
      <c r="I444" s="8"/>
      <c r="J444" s="8"/>
      <c r="K444" s="8"/>
      <c r="L444" s="22"/>
      <c r="M444" s="22"/>
      <c r="N444" s="22"/>
      <c r="O444" s="22"/>
      <c r="P444" s="22"/>
    </row>
    <row r="445" spans="2:16" x14ac:dyDescent="0.2">
      <c r="B445" s="8"/>
      <c r="D445" s="33"/>
      <c r="E445" s="33"/>
      <c r="F445" s="35"/>
      <c r="G445" s="35"/>
      <c r="H445" s="35"/>
      <c r="I445" s="8"/>
      <c r="J445" s="8"/>
      <c r="K445" s="8"/>
      <c r="L445" s="22"/>
      <c r="M445" s="22"/>
      <c r="N445" s="22"/>
      <c r="O445" s="22"/>
      <c r="P445" s="22"/>
    </row>
    <row r="446" spans="2:16" x14ac:dyDescent="0.2">
      <c r="B446" s="8"/>
      <c r="D446" s="33"/>
      <c r="E446" s="33"/>
      <c r="F446" s="35"/>
      <c r="G446" s="35"/>
      <c r="H446" s="35"/>
      <c r="I446" s="8"/>
      <c r="J446" s="8"/>
      <c r="K446" s="8"/>
      <c r="L446" s="22"/>
      <c r="M446" s="22"/>
      <c r="N446" s="22"/>
      <c r="O446" s="22"/>
      <c r="P446" s="22"/>
    </row>
    <row r="447" spans="2:16" x14ac:dyDescent="0.2">
      <c r="B447" s="8"/>
      <c r="D447" s="33"/>
      <c r="E447" s="33"/>
      <c r="F447" s="35"/>
      <c r="G447" s="35"/>
      <c r="H447" s="35"/>
      <c r="I447" s="8"/>
      <c r="J447" s="8"/>
      <c r="K447" s="8"/>
      <c r="L447" s="22"/>
      <c r="M447" s="22"/>
      <c r="N447" s="22"/>
      <c r="O447" s="22"/>
      <c r="P447" s="22"/>
    </row>
    <row r="448" spans="2:16" x14ac:dyDescent="0.2">
      <c r="B448" s="8"/>
      <c r="D448" s="33"/>
      <c r="E448" s="33"/>
      <c r="F448" s="35"/>
      <c r="G448" s="35"/>
      <c r="H448" s="35"/>
      <c r="I448" s="8"/>
      <c r="J448" s="8"/>
      <c r="K448" s="8"/>
      <c r="L448" s="22"/>
      <c r="M448" s="22"/>
      <c r="N448" s="22"/>
      <c r="O448" s="22"/>
      <c r="P448" s="22"/>
    </row>
    <row r="449" spans="2:16" x14ac:dyDescent="0.2">
      <c r="B449" s="8"/>
      <c r="D449" s="33"/>
      <c r="E449" s="33"/>
      <c r="F449" s="35"/>
      <c r="G449" s="35"/>
      <c r="H449" s="35"/>
      <c r="I449" s="8"/>
      <c r="J449" s="8"/>
      <c r="K449" s="8"/>
      <c r="L449" s="22"/>
      <c r="M449" s="22"/>
      <c r="N449" s="22"/>
      <c r="O449" s="22"/>
      <c r="P449" s="22"/>
    </row>
    <row r="450" spans="2:16" x14ac:dyDescent="0.2">
      <c r="B450" s="8"/>
      <c r="D450" s="33"/>
      <c r="E450" s="33"/>
      <c r="F450" s="35"/>
      <c r="G450" s="35"/>
      <c r="H450" s="35"/>
      <c r="I450" s="8"/>
      <c r="J450" s="8"/>
      <c r="K450" s="8"/>
      <c r="L450" s="22"/>
      <c r="M450" s="22"/>
      <c r="N450" s="22"/>
      <c r="O450" s="22"/>
      <c r="P450" s="22"/>
    </row>
    <row r="451" spans="2:16" x14ac:dyDescent="0.2">
      <c r="B451" s="8"/>
      <c r="D451" s="33"/>
      <c r="E451" s="33"/>
      <c r="F451" s="35"/>
      <c r="G451" s="35"/>
      <c r="H451" s="35"/>
      <c r="I451" s="8"/>
      <c r="J451" s="8"/>
      <c r="K451" s="8"/>
      <c r="L451" s="22"/>
      <c r="M451" s="22"/>
      <c r="N451" s="22"/>
      <c r="O451" s="22"/>
      <c r="P451" s="22"/>
    </row>
    <row r="452" spans="2:16" x14ac:dyDescent="0.2">
      <c r="B452" s="8"/>
      <c r="D452" s="33"/>
      <c r="E452" s="33"/>
      <c r="F452" s="35"/>
      <c r="G452" s="35"/>
      <c r="H452" s="35"/>
      <c r="I452" s="8"/>
      <c r="J452" s="8"/>
      <c r="K452" s="8"/>
      <c r="L452" s="22"/>
      <c r="M452" s="22"/>
      <c r="N452" s="22"/>
      <c r="O452" s="22"/>
      <c r="P452" s="22"/>
    </row>
    <row r="453" spans="2:16" x14ac:dyDescent="0.2">
      <c r="B453" s="8"/>
      <c r="D453" s="33"/>
      <c r="E453" s="33"/>
      <c r="F453" s="35"/>
      <c r="G453" s="35"/>
      <c r="H453" s="35"/>
      <c r="I453" s="8"/>
      <c r="J453" s="8"/>
      <c r="K453" s="8"/>
      <c r="L453" s="22"/>
      <c r="M453" s="22"/>
      <c r="N453" s="22"/>
      <c r="O453" s="22"/>
      <c r="P453" s="22"/>
    </row>
    <row r="454" spans="2:16" x14ac:dyDescent="0.2">
      <c r="B454" s="8"/>
      <c r="D454" s="33"/>
      <c r="E454" s="33"/>
      <c r="F454" s="35"/>
      <c r="G454" s="35"/>
      <c r="H454" s="35"/>
      <c r="I454" s="8"/>
      <c r="J454" s="8"/>
      <c r="K454" s="8"/>
      <c r="L454" s="22"/>
      <c r="M454" s="22"/>
      <c r="N454" s="22"/>
      <c r="O454" s="22"/>
      <c r="P454" s="22"/>
    </row>
    <row r="455" spans="2:16" x14ac:dyDescent="0.2">
      <c r="B455" s="8"/>
      <c r="D455" s="33"/>
      <c r="E455" s="33"/>
      <c r="F455" s="35"/>
      <c r="G455" s="35"/>
      <c r="H455" s="35"/>
      <c r="I455" s="8"/>
      <c r="J455" s="8"/>
      <c r="K455" s="8"/>
      <c r="L455" s="22"/>
      <c r="M455" s="22"/>
      <c r="N455" s="22"/>
      <c r="O455" s="22"/>
      <c r="P455" s="22"/>
    </row>
    <row r="456" spans="2:16" x14ac:dyDescent="0.2">
      <c r="B456" s="8"/>
      <c r="D456" s="33"/>
      <c r="E456" s="33"/>
      <c r="F456" s="35"/>
      <c r="G456" s="35"/>
      <c r="H456" s="35"/>
      <c r="I456" s="8"/>
      <c r="J456" s="8"/>
      <c r="K456" s="8"/>
      <c r="L456" s="22"/>
      <c r="M456" s="22"/>
      <c r="N456" s="22"/>
      <c r="O456" s="22"/>
      <c r="P456" s="22"/>
    </row>
    <row r="457" spans="2:16" x14ac:dyDescent="0.2">
      <c r="B457" s="8"/>
      <c r="D457" s="33"/>
      <c r="E457" s="33"/>
      <c r="F457" s="35"/>
      <c r="G457" s="35"/>
      <c r="H457" s="35"/>
      <c r="I457" s="8"/>
      <c r="J457" s="8"/>
      <c r="K457" s="8"/>
      <c r="L457" s="22"/>
      <c r="M457" s="22"/>
      <c r="N457" s="22"/>
      <c r="O457" s="22"/>
      <c r="P457" s="22"/>
    </row>
    <row r="458" spans="2:16" x14ac:dyDescent="0.2">
      <c r="B458" s="8"/>
      <c r="D458" s="33"/>
      <c r="E458" s="33"/>
      <c r="F458" s="35"/>
      <c r="G458" s="35"/>
      <c r="H458" s="35"/>
      <c r="I458" s="8"/>
      <c r="J458" s="8"/>
      <c r="K458" s="8"/>
      <c r="L458" s="22"/>
      <c r="M458" s="22"/>
      <c r="N458" s="22"/>
      <c r="O458" s="22"/>
      <c r="P458" s="22"/>
    </row>
    <row r="459" spans="2:16" x14ac:dyDescent="0.2">
      <c r="B459" s="8"/>
      <c r="D459" s="33"/>
      <c r="E459" s="33"/>
      <c r="F459" s="35"/>
      <c r="G459" s="35"/>
      <c r="H459" s="35"/>
      <c r="I459" s="8"/>
      <c r="J459" s="8"/>
      <c r="K459" s="8"/>
      <c r="L459" s="22"/>
      <c r="M459" s="22"/>
      <c r="N459" s="22"/>
      <c r="O459" s="22"/>
      <c r="P459" s="22"/>
    </row>
    <row r="460" spans="2:16" x14ac:dyDescent="0.2">
      <c r="B460" s="8"/>
      <c r="D460" s="33"/>
      <c r="E460" s="33"/>
      <c r="F460" s="35"/>
      <c r="G460" s="35"/>
      <c r="H460" s="35"/>
      <c r="I460" s="8"/>
      <c r="J460" s="8"/>
      <c r="K460" s="8"/>
      <c r="L460" s="22"/>
      <c r="M460" s="22"/>
      <c r="N460" s="22"/>
      <c r="O460" s="22"/>
      <c r="P460" s="22"/>
    </row>
    <row r="461" spans="2:16" x14ac:dyDescent="0.2">
      <c r="B461" s="8"/>
      <c r="D461" s="33"/>
      <c r="E461" s="33"/>
      <c r="F461" s="35"/>
      <c r="G461" s="35"/>
      <c r="H461" s="35"/>
      <c r="I461" s="8"/>
      <c r="J461" s="8"/>
      <c r="K461" s="8"/>
      <c r="L461" s="22"/>
      <c r="M461" s="22"/>
      <c r="N461" s="22"/>
      <c r="O461" s="22"/>
      <c r="P461" s="22"/>
    </row>
    <row r="462" spans="2:16" x14ac:dyDescent="0.2">
      <c r="B462" s="8"/>
      <c r="D462" s="33"/>
      <c r="E462" s="33"/>
      <c r="F462" s="35"/>
      <c r="G462" s="35"/>
      <c r="H462" s="35"/>
      <c r="I462" s="8"/>
      <c r="J462" s="8"/>
      <c r="K462" s="8"/>
      <c r="L462" s="22"/>
      <c r="M462" s="22"/>
      <c r="N462" s="22"/>
      <c r="O462" s="22"/>
      <c r="P462" s="22"/>
    </row>
    <row r="463" spans="2:16" x14ac:dyDescent="0.2">
      <c r="B463" s="8"/>
      <c r="D463" s="33"/>
      <c r="E463" s="33"/>
      <c r="F463" s="35"/>
      <c r="G463" s="35"/>
      <c r="H463" s="35"/>
      <c r="I463" s="8"/>
      <c r="J463" s="8"/>
      <c r="K463" s="8"/>
      <c r="L463" s="22"/>
      <c r="M463" s="22"/>
      <c r="N463" s="22"/>
      <c r="O463" s="22"/>
      <c r="P463" s="22"/>
    </row>
    <row r="464" spans="2:16" x14ac:dyDescent="0.2">
      <c r="B464" s="8"/>
      <c r="D464" s="33"/>
      <c r="E464" s="33"/>
      <c r="F464" s="35"/>
      <c r="G464" s="35"/>
      <c r="H464" s="35"/>
      <c r="I464" s="8"/>
      <c r="J464" s="8"/>
      <c r="K464" s="8"/>
      <c r="L464" s="22"/>
      <c r="M464" s="22"/>
      <c r="N464" s="22"/>
      <c r="O464" s="22"/>
      <c r="P464" s="22"/>
    </row>
    <row r="465" spans="2:16" x14ac:dyDescent="0.2">
      <c r="B465" s="8"/>
      <c r="D465" s="33"/>
      <c r="E465" s="33"/>
      <c r="F465" s="35"/>
      <c r="G465" s="35"/>
      <c r="H465" s="35"/>
      <c r="I465" s="8"/>
      <c r="J465" s="8"/>
      <c r="K465" s="8"/>
      <c r="L465" s="22"/>
      <c r="M465" s="22"/>
      <c r="N465" s="22"/>
      <c r="O465" s="22"/>
      <c r="P465" s="22"/>
    </row>
    <row r="466" spans="2:16" x14ac:dyDescent="0.2">
      <c r="B466" s="8"/>
      <c r="D466" s="33"/>
      <c r="E466" s="33"/>
      <c r="F466" s="35"/>
      <c r="G466" s="35"/>
      <c r="H466" s="35"/>
      <c r="I466" s="8"/>
      <c r="J466" s="8"/>
      <c r="K466" s="8"/>
      <c r="L466" s="22"/>
      <c r="M466" s="22"/>
      <c r="N466" s="22"/>
      <c r="O466" s="22"/>
      <c r="P466" s="22"/>
    </row>
    <row r="467" spans="2:16" x14ac:dyDescent="0.2">
      <c r="B467" s="8"/>
      <c r="D467" s="33"/>
      <c r="E467" s="33"/>
      <c r="F467" s="35"/>
      <c r="G467" s="35"/>
      <c r="H467" s="35"/>
      <c r="I467" s="8"/>
      <c r="J467" s="8"/>
      <c r="K467" s="8"/>
      <c r="L467" s="22"/>
      <c r="M467" s="22"/>
      <c r="N467" s="22"/>
      <c r="O467" s="22"/>
      <c r="P467" s="22"/>
    </row>
    <row r="468" spans="2:16" x14ac:dyDescent="0.2">
      <c r="B468" s="8"/>
      <c r="D468" s="33"/>
      <c r="E468" s="33"/>
      <c r="F468" s="35"/>
      <c r="G468" s="35"/>
      <c r="H468" s="35"/>
      <c r="I468" s="8"/>
      <c r="J468" s="8"/>
      <c r="K468" s="8"/>
      <c r="L468" s="22"/>
      <c r="M468" s="22"/>
      <c r="N468" s="22"/>
      <c r="O468" s="22"/>
      <c r="P468" s="22"/>
    </row>
    <row r="469" spans="2:16" x14ac:dyDescent="0.2">
      <c r="B469" s="8"/>
      <c r="D469" s="33"/>
      <c r="E469" s="33"/>
      <c r="F469" s="35"/>
      <c r="G469" s="35"/>
      <c r="H469" s="35"/>
      <c r="I469" s="8"/>
      <c r="J469" s="8"/>
      <c r="K469" s="8"/>
      <c r="L469" s="22"/>
      <c r="M469" s="22"/>
      <c r="N469" s="22"/>
      <c r="O469" s="22"/>
      <c r="P469" s="22"/>
    </row>
    <row r="470" spans="2:16" x14ac:dyDescent="0.2">
      <c r="B470" s="8"/>
      <c r="D470" s="33"/>
      <c r="E470" s="33"/>
      <c r="F470" s="35"/>
      <c r="G470" s="35"/>
      <c r="H470" s="35"/>
      <c r="I470" s="8"/>
      <c r="J470" s="8"/>
      <c r="K470" s="8"/>
      <c r="L470" s="22"/>
      <c r="M470" s="22"/>
      <c r="N470" s="22"/>
      <c r="O470" s="22"/>
      <c r="P470" s="22"/>
    </row>
    <row r="471" spans="2:16" x14ac:dyDescent="0.2">
      <c r="B471" s="8"/>
      <c r="D471" s="33"/>
      <c r="E471" s="33"/>
      <c r="F471" s="35"/>
      <c r="G471" s="35"/>
      <c r="H471" s="35"/>
      <c r="I471" s="8"/>
      <c r="J471" s="8"/>
      <c r="K471" s="8"/>
      <c r="L471" s="22"/>
      <c r="M471" s="22"/>
      <c r="N471" s="22"/>
      <c r="O471" s="22"/>
      <c r="P471" s="22"/>
    </row>
    <row r="472" spans="2:16" x14ac:dyDescent="0.2">
      <c r="B472" s="8"/>
      <c r="D472" s="33"/>
      <c r="E472" s="33"/>
      <c r="F472" s="35"/>
      <c r="G472" s="35"/>
      <c r="H472" s="35"/>
      <c r="I472" s="8"/>
      <c r="J472" s="8"/>
      <c r="K472" s="8"/>
      <c r="L472" s="22"/>
      <c r="M472" s="22"/>
      <c r="N472" s="22"/>
      <c r="O472" s="22"/>
      <c r="P472" s="22"/>
    </row>
    <row r="473" spans="2:16" x14ac:dyDescent="0.2">
      <c r="B473" s="8"/>
      <c r="D473" s="33"/>
      <c r="E473" s="33"/>
      <c r="F473" s="35"/>
      <c r="G473" s="35"/>
      <c r="H473" s="35"/>
      <c r="I473" s="8"/>
      <c r="J473" s="8"/>
      <c r="K473" s="8"/>
      <c r="L473" s="22"/>
      <c r="M473" s="22"/>
      <c r="N473" s="22"/>
      <c r="O473" s="22"/>
      <c r="P473" s="22"/>
    </row>
    <row r="474" spans="2:16" x14ac:dyDescent="0.2">
      <c r="B474" s="8"/>
      <c r="D474" s="33"/>
      <c r="E474" s="33"/>
      <c r="F474" s="35"/>
      <c r="G474" s="35"/>
      <c r="H474" s="35"/>
      <c r="I474" s="8"/>
      <c r="J474" s="8"/>
      <c r="K474" s="8"/>
      <c r="L474" s="22"/>
      <c r="M474" s="22"/>
      <c r="N474" s="22"/>
      <c r="O474" s="22"/>
      <c r="P474" s="22"/>
    </row>
    <row r="475" spans="2:16" x14ac:dyDescent="0.2">
      <c r="B475" s="8"/>
      <c r="D475" s="33"/>
      <c r="E475" s="33"/>
      <c r="F475" s="35"/>
      <c r="G475" s="35"/>
      <c r="H475" s="35"/>
      <c r="I475" s="8"/>
      <c r="J475" s="8"/>
      <c r="K475" s="8"/>
      <c r="L475" s="22"/>
      <c r="M475" s="22"/>
      <c r="N475" s="22"/>
      <c r="O475" s="22"/>
      <c r="P475" s="22"/>
    </row>
    <row r="476" spans="2:16" x14ac:dyDescent="0.2">
      <c r="B476" s="8"/>
      <c r="D476" s="33"/>
      <c r="E476" s="33"/>
      <c r="F476" s="35"/>
      <c r="G476" s="35"/>
      <c r="H476" s="35"/>
      <c r="I476" s="8"/>
      <c r="J476" s="8"/>
      <c r="K476" s="8"/>
      <c r="L476" s="22"/>
      <c r="M476" s="22"/>
      <c r="N476" s="22"/>
      <c r="O476" s="22"/>
      <c r="P476" s="22"/>
    </row>
    <row r="477" spans="2:16" x14ac:dyDescent="0.2">
      <c r="B477" s="8"/>
      <c r="D477" s="33"/>
      <c r="E477" s="33"/>
      <c r="F477" s="35"/>
      <c r="G477" s="35"/>
      <c r="H477" s="35"/>
      <c r="I477" s="8"/>
      <c r="J477" s="8"/>
      <c r="K477" s="8"/>
      <c r="L477" s="22"/>
      <c r="M477" s="22"/>
      <c r="N477" s="22"/>
      <c r="O477" s="22"/>
      <c r="P477" s="22"/>
    </row>
    <row r="478" spans="2:16" x14ac:dyDescent="0.2">
      <c r="B478" s="8"/>
      <c r="D478" s="33"/>
      <c r="E478" s="33"/>
      <c r="F478" s="35"/>
      <c r="G478" s="35"/>
      <c r="H478" s="35"/>
      <c r="I478" s="8"/>
      <c r="J478" s="8"/>
      <c r="K478" s="8"/>
      <c r="L478" s="22"/>
      <c r="M478" s="22"/>
      <c r="N478" s="22"/>
      <c r="O478" s="22"/>
      <c r="P478" s="22"/>
    </row>
    <row r="479" spans="2:16" x14ac:dyDescent="0.2">
      <c r="B479" s="8"/>
      <c r="D479" s="33"/>
      <c r="E479" s="33"/>
      <c r="F479" s="35"/>
      <c r="G479" s="35"/>
      <c r="H479" s="35"/>
      <c r="I479" s="8"/>
      <c r="J479" s="8"/>
      <c r="K479" s="8"/>
      <c r="L479" s="22"/>
      <c r="M479" s="22"/>
      <c r="N479" s="22"/>
      <c r="O479" s="22"/>
      <c r="P479" s="22"/>
    </row>
    <row r="480" spans="2:16" x14ac:dyDescent="0.2">
      <c r="B480" s="8"/>
      <c r="D480" s="33"/>
      <c r="E480" s="33"/>
      <c r="F480" s="35"/>
      <c r="G480" s="35"/>
      <c r="H480" s="35"/>
      <c r="I480" s="8"/>
      <c r="J480" s="8"/>
      <c r="K480" s="8"/>
      <c r="L480" s="22"/>
      <c r="M480" s="22"/>
      <c r="N480" s="22"/>
      <c r="O480" s="22"/>
      <c r="P480" s="22"/>
    </row>
    <row r="481" spans="2:16" x14ac:dyDescent="0.2">
      <c r="B481" s="8"/>
      <c r="D481" s="33"/>
      <c r="E481" s="33"/>
      <c r="F481" s="35"/>
      <c r="G481" s="35"/>
      <c r="H481" s="35"/>
      <c r="I481" s="8"/>
      <c r="J481" s="8"/>
      <c r="K481" s="8"/>
      <c r="L481" s="22"/>
      <c r="M481" s="22"/>
      <c r="N481" s="22"/>
      <c r="O481" s="22"/>
      <c r="P481" s="22"/>
    </row>
    <row r="482" spans="2:16" x14ac:dyDescent="0.2">
      <c r="B482" s="8"/>
      <c r="D482" s="33"/>
      <c r="E482" s="33"/>
      <c r="F482" s="35"/>
      <c r="G482" s="35"/>
      <c r="H482" s="35"/>
      <c r="I482" s="8"/>
      <c r="J482" s="8"/>
      <c r="K482" s="8"/>
      <c r="L482" s="22"/>
      <c r="M482" s="22"/>
      <c r="N482" s="22"/>
      <c r="O482" s="22"/>
      <c r="P482" s="22"/>
    </row>
    <row r="483" spans="2:16" x14ac:dyDescent="0.2">
      <c r="B483" s="8"/>
      <c r="D483" s="33"/>
      <c r="E483" s="33"/>
      <c r="F483" s="35"/>
      <c r="G483" s="35"/>
      <c r="H483" s="35"/>
      <c r="I483" s="8"/>
      <c r="J483" s="8"/>
      <c r="K483" s="8"/>
      <c r="L483" s="22"/>
      <c r="M483" s="22"/>
      <c r="N483" s="22"/>
      <c r="O483" s="22"/>
      <c r="P483" s="22"/>
    </row>
    <row r="484" spans="2:16" x14ac:dyDescent="0.2">
      <c r="B484" s="8"/>
      <c r="D484" s="33"/>
      <c r="E484" s="33"/>
      <c r="F484" s="35"/>
      <c r="G484" s="35"/>
      <c r="H484" s="35"/>
      <c r="I484" s="8"/>
      <c r="J484" s="8"/>
      <c r="K484" s="8"/>
      <c r="L484" s="22"/>
      <c r="M484" s="22"/>
      <c r="N484" s="22"/>
      <c r="O484" s="22"/>
      <c r="P484" s="22"/>
    </row>
    <row r="485" spans="2:16" x14ac:dyDescent="0.2">
      <c r="B485" s="8"/>
      <c r="D485" s="33"/>
      <c r="E485" s="33"/>
      <c r="F485" s="35"/>
      <c r="G485" s="35"/>
      <c r="H485" s="35"/>
      <c r="I485" s="8"/>
      <c r="J485" s="8"/>
      <c r="K485" s="8"/>
      <c r="L485" s="22"/>
      <c r="M485" s="22"/>
      <c r="N485" s="22"/>
      <c r="O485" s="22"/>
      <c r="P485" s="22"/>
    </row>
    <row r="486" spans="2:16" x14ac:dyDescent="0.2">
      <c r="B486" s="8"/>
      <c r="D486" s="33"/>
      <c r="E486" s="33"/>
      <c r="F486" s="35"/>
      <c r="G486" s="35"/>
      <c r="H486" s="35"/>
      <c r="I486" s="8"/>
      <c r="J486" s="8"/>
      <c r="K486" s="8"/>
      <c r="L486" s="22"/>
      <c r="M486" s="22"/>
      <c r="N486" s="22"/>
      <c r="O486" s="22"/>
      <c r="P486" s="22"/>
    </row>
    <row r="487" spans="2:16" x14ac:dyDescent="0.2">
      <c r="B487" s="8"/>
      <c r="D487" s="33"/>
      <c r="E487" s="33"/>
      <c r="F487" s="35"/>
      <c r="G487" s="35"/>
      <c r="H487" s="35"/>
      <c r="I487" s="8"/>
      <c r="J487" s="8"/>
      <c r="K487" s="8"/>
      <c r="L487" s="22"/>
      <c r="M487" s="22"/>
      <c r="N487" s="22"/>
      <c r="O487" s="22"/>
      <c r="P487" s="22"/>
    </row>
    <row r="488" spans="2:16" x14ac:dyDescent="0.2">
      <c r="B488" s="8"/>
      <c r="D488" s="33"/>
      <c r="E488" s="33"/>
      <c r="F488" s="35"/>
      <c r="G488" s="35"/>
      <c r="H488" s="35"/>
      <c r="I488" s="8"/>
      <c r="J488" s="8"/>
      <c r="K488" s="8"/>
      <c r="L488" s="22"/>
      <c r="M488" s="22"/>
      <c r="N488" s="22"/>
      <c r="O488" s="22"/>
      <c r="P488" s="22"/>
    </row>
    <row r="489" spans="2:16" x14ac:dyDescent="0.2">
      <c r="B489" s="8"/>
      <c r="D489" s="33"/>
      <c r="E489" s="33"/>
      <c r="F489" s="35"/>
      <c r="G489" s="35"/>
      <c r="H489" s="35"/>
      <c r="I489" s="8"/>
      <c r="J489" s="8"/>
      <c r="K489" s="8"/>
      <c r="L489" s="22"/>
      <c r="M489" s="22"/>
      <c r="N489" s="22"/>
      <c r="O489" s="22"/>
      <c r="P489" s="22"/>
    </row>
    <row r="490" spans="2:16" x14ac:dyDescent="0.2">
      <c r="B490" s="8"/>
      <c r="D490" s="33"/>
      <c r="E490" s="33"/>
      <c r="F490" s="35"/>
      <c r="G490" s="35"/>
      <c r="H490" s="35"/>
      <c r="I490" s="8"/>
      <c r="J490" s="8"/>
      <c r="K490" s="8"/>
      <c r="L490" s="22"/>
      <c r="M490" s="22"/>
      <c r="N490" s="22"/>
      <c r="O490" s="22"/>
      <c r="P490" s="22"/>
    </row>
    <row r="491" spans="2:16" x14ac:dyDescent="0.2">
      <c r="B491" s="8"/>
      <c r="D491" s="33"/>
      <c r="E491" s="33"/>
      <c r="F491" s="35"/>
      <c r="G491" s="35"/>
      <c r="H491" s="35"/>
      <c r="I491" s="8"/>
      <c r="J491" s="8"/>
      <c r="K491" s="8"/>
      <c r="L491" s="22"/>
      <c r="M491" s="22"/>
      <c r="N491" s="22"/>
      <c r="O491" s="22"/>
      <c r="P491" s="22"/>
    </row>
    <row r="492" spans="2:16" x14ac:dyDescent="0.2">
      <c r="B492" s="8"/>
      <c r="D492" s="33"/>
      <c r="E492" s="33"/>
      <c r="F492" s="35"/>
      <c r="G492" s="35"/>
      <c r="H492" s="35"/>
      <c r="I492" s="8"/>
      <c r="J492" s="8"/>
      <c r="K492" s="8"/>
      <c r="L492" s="22"/>
      <c r="M492" s="22"/>
      <c r="N492" s="22"/>
      <c r="O492" s="22"/>
      <c r="P492" s="22"/>
    </row>
    <row r="493" spans="2:16" x14ac:dyDescent="0.2">
      <c r="B493" s="8"/>
      <c r="D493" s="33"/>
      <c r="E493" s="33"/>
      <c r="F493" s="35"/>
      <c r="G493" s="35"/>
      <c r="H493" s="35"/>
      <c r="I493" s="8"/>
      <c r="J493" s="8"/>
      <c r="K493" s="8"/>
      <c r="L493" s="22"/>
      <c r="M493" s="22"/>
      <c r="N493" s="22"/>
      <c r="O493" s="22"/>
      <c r="P493" s="22"/>
    </row>
    <row r="494" spans="2:16" x14ac:dyDescent="0.2">
      <c r="B494" s="8"/>
      <c r="D494" s="33"/>
      <c r="E494" s="33"/>
      <c r="F494" s="35"/>
      <c r="G494" s="35"/>
      <c r="H494" s="35"/>
      <c r="I494" s="8"/>
      <c r="J494" s="8"/>
      <c r="K494" s="8"/>
      <c r="L494" s="22"/>
      <c r="M494" s="22"/>
      <c r="N494" s="22"/>
      <c r="O494" s="22"/>
      <c r="P494" s="22"/>
    </row>
    <row r="495" spans="2:16" x14ac:dyDescent="0.2">
      <c r="B495" s="8"/>
      <c r="D495" s="33"/>
      <c r="E495" s="33"/>
      <c r="F495" s="35"/>
      <c r="G495" s="35"/>
      <c r="H495" s="35"/>
      <c r="I495" s="8"/>
      <c r="J495" s="8"/>
      <c r="K495" s="8"/>
      <c r="L495" s="22"/>
      <c r="M495" s="22"/>
      <c r="N495" s="22"/>
      <c r="O495" s="22"/>
      <c r="P495" s="22"/>
    </row>
    <row r="496" spans="2:16" x14ac:dyDescent="0.2">
      <c r="B496" s="8"/>
      <c r="D496" s="33"/>
      <c r="E496" s="33"/>
      <c r="F496" s="35"/>
      <c r="G496" s="35"/>
      <c r="H496" s="35"/>
      <c r="I496" s="8"/>
      <c r="J496" s="8"/>
      <c r="K496" s="8"/>
      <c r="L496" s="22"/>
      <c r="M496" s="22"/>
      <c r="N496" s="22"/>
      <c r="O496" s="22"/>
      <c r="P496" s="22"/>
    </row>
    <row r="497" spans="2:16" x14ac:dyDescent="0.2">
      <c r="B497" s="8"/>
      <c r="D497" s="33"/>
      <c r="E497" s="33"/>
      <c r="F497" s="35"/>
      <c r="G497" s="35"/>
      <c r="H497" s="35"/>
      <c r="I497" s="8"/>
      <c r="J497" s="8"/>
      <c r="K497" s="8"/>
      <c r="L497" s="22"/>
      <c r="M497" s="22"/>
      <c r="N497" s="22"/>
      <c r="O497" s="22"/>
      <c r="P497" s="22"/>
    </row>
    <row r="498" spans="2:16" x14ac:dyDescent="0.2">
      <c r="B498" s="8"/>
      <c r="D498" s="33"/>
      <c r="E498" s="33"/>
      <c r="F498" s="35"/>
      <c r="G498" s="35"/>
      <c r="H498" s="35"/>
      <c r="I498" s="8"/>
      <c r="J498" s="8"/>
      <c r="K498" s="8"/>
      <c r="L498" s="22"/>
      <c r="M498" s="22"/>
      <c r="N498" s="22"/>
      <c r="O498" s="22"/>
      <c r="P498" s="22"/>
    </row>
    <row r="499" spans="2:16" x14ac:dyDescent="0.2">
      <c r="B499" s="8"/>
      <c r="D499" s="33"/>
      <c r="E499" s="33"/>
      <c r="F499" s="35"/>
      <c r="G499" s="35"/>
      <c r="H499" s="35"/>
      <c r="I499" s="8"/>
      <c r="J499" s="8"/>
      <c r="K499" s="8"/>
      <c r="L499" s="22"/>
      <c r="M499" s="22"/>
      <c r="N499" s="22"/>
      <c r="O499" s="22"/>
      <c r="P499" s="22"/>
    </row>
    <row r="500" spans="2:16" x14ac:dyDescent="0.2">
      <c r="B500" s="8"/>
      <c r="D500" s="33"/>
      <c r="E500" s="33"/>
      <c r="F500" s="35"/>
      <c r="G500" s="35"/>
      <c r="H500" s="35"/>
      <c r="I500" s="8"/>
      <c r="J500" s="8"/>
      <c r="K500" s="8"/>
      <c r="L500" s="22"/>
      <c r="M500" s="22"/>
      <c r="N500" s="22"/>
      <c r="O500" s="22"/>
      <c r="P500" s="22"/>
    </row>
    <row r="501" spans="2:16" x14ac:dyDescent="0.2">
      <c r="B501" s="8"/>
      <c r="D501" s="33"/>
      <c r="E501" s="33"/>
      <c r="F501" s="35"/>
      <c r="G501" s="35"/>
      <c r="H501" s="35"/>
      <c r="I501" s="8"/>
      <c r="J501" s="8"/>
      <c r="K501" s="8"/>
      <c r="L501" s="22"/>
      <c r="M501" s="22"/>
      <c r="N501" s="22"/>
      <c r="O501" s="22"/>
      <c r="P501" s="22"/>
    </row>
    <row r="502" spans="2:16" x14ac:dyDescent="0.2">
      <c r="B502" s="8"/>
      <c r="D502" s="33"/>
      <c r="E502" s="33"/>
      <c r="F502" s="35"/>
      <c r="G502" s="35"/>
      <c r="H502" s="35"/>
      <c r="I502" s="8"/>
      <c r="J502" s="8"/>
      <c r="K502" s="8"/>
      <c r="L502" s="22"/>
      <c r="M502" s="22"/>
      <c r="N502" s="22"/>
      <c r="O502" s="22"/>
      <c r="P502" s="22"/>
    </row>
    <row r="503" spans="2:16" x14ac:dyDescent="0.2">
      <c r="B503" s="8"/>
      <c r="D503" s="33"/>
      <c r="E503" s="33"/>
      <c r="F503" s="35"/>
      <c r="G503" s="35"/>
      <c r="H503" s="35"/>
      <c r="I503" s="8"/>
      <c r="J503" s="8"/>
      <c r="K503" s="8"/>
      <c r="L503" s="22"/>
      <c r="M503" s="22"/>
      <c r="N503" s="22"/>
      <c r="O503" s="22"/>
      <c r="P503" s="22"/>
    </row>
    <row r="504" spans="2:16" x14ac:dyDescent="0.2">
      <c r="B504" s="8"/>
      <c r="D504" s="33"/>
      <c r="E504" s="33"/>
      <c r="F504" s="35"/>
      <c r="G504" s="35"/>
      <c r="H504" s="35"/>
      <c r="I504" s="8"/>
      <c r="J504" s="8"/>
      <c r="K504" s="8"/>
      <c r="L504" s="22"/>
      <c r="M504" s="22"/>
      <c r="N504" s="22"/>
      <c r="O504" s="22"/>
      <c r="P504" s="22"/>
    </row>
    <row r="505" spans="2:16" x14ac:dyDescent="0.2">
      <c r="B505" s="8"/>
      <c r="D505" s="33"/>
      <c r="E505" s="33"/>
      <c r="F505" s="35"/>
      <c r="G505" s="35"/>
      <c r="H505" s="35"/>
      <c r="I505" s="8"/>
      <c r="J505" s="8"/>
      <c r="K505" s="8"/>
      <c r="L505" s="22"/>
      <c r="M505" s="22"/>
      <c r="N505" s="22"/>
      <c r="O505" s="22"/>
      <c r="P505" s="22"/>
    </row>
    <row r="506" spans="2:16" x14ac:dyDescent="0.2">
      <c r="B506" s="8"/>
      <c r="D506" s="33"/>
      <c r="E506" s="33"/>
      <c r="F506" s="35"/>
      <c r="G506" s="35"/>
      <c r="H506" s="35"/>
      <c r="I506" s="8"/>
      <c r="J506" s="8"/>
      <c r="K506" s="8"/>
      <c r="L506" s="22"/>
      <c r="M506" s="22"/>
      <c r="N506" s="22"/>
      <c r="O506" s="22"/>
      <c r="P506" s="22"/>
    </row>
    <row r="507" spans="2:16" x14ac:dyDescent="0.2">
      <c r="B507" s="8"/>
      <c r="D507" s="33"/>
      <c r="E507" s="33"/>
      <c r="F507" s="35"/>
      <c r="G507" s="35"/>
      <c r="H507" s="35"/>
      <c r="I507" s="8"/>
      <c r="J507" s="8"/>
      <c r="K507" s="8"/>
      <c r="L507" s="22"/>
      <c r="M507" s="22"/>
      <c r="N507" s="22"/>
      <c r="O507" s="22"/>
      <c r="P507" s="22"/>
    </row>
    <row r="508" spans="2:16" x14ac:dyDescent="0.2">
      <c r="B508" s="8"/>
      <c r="D508" s="33"/>
      <c r="E508" s="33"/>
      <c r="F508" s="35"/>
      <c r="G508" s="35"/>
      <c r="H508" s="35"/>
      <c r="I508" s="8"/>
      <c r="J508" s="8"/>
      <c r="K508" s="8"/>
      <c r="L508" s="22"/>
      <c r="M508" s="22"/>
      <c r="N508" s="22"/>
      <c r="O508" s="22"/>
      <c r="P508" s="22"/>
    </row>
    <row r="509" spans="2:16" x14ac:dyDescent="0.2">
      <c r="B509" s="8"/>
      <c r="D509" s="33"/>
      <c r="E509" s="33"/>
      <c r="F509" s="35"/>
      <c r="G509" s="35"/>
      <c r="H509" s="35"/>
      <c r="I509" s="8"/>
      <c r="J509" s="8"/>
      <c r="K509" s="8"/>
      <c r="L509" s="22"/>
      <c r="M509" s="22"/>
      <c r="N509" s="22"/>
      <c r="O509" s="22"/>
      <c r="P509" s="22"/>
    </row>
    <row r="510" spans="2:16" x14ac:dyDescent="0.2">
      <c r="B510" s="8"/>
      <c r="D510" s="33"/>
      <c r="E510" s="33"/>
      <c r="F510" s="35"/>
      <c r="G510" s="35"/>
      <c r="H510" s="35"/>
      <c r="I510" s="8"/>
      <c r="J510" s="8"/>
      <c r="K510" s="8"/>
      <c r="L510" s="22"/>
      <c r="M510" s="22"/>
      <c r="N510" s="22"/>
      <c r="O510" s="22"/>
      <c r="P510" s="22"/>
    </row>
    <row r="511" spans="2:16" x14ac:dyDescent="0.2">
      <c r="B511" s="8"/>
      <c r="D511" s="33"/>
      <c r="E511" s="33"/>
      <c r="F511" s="35"/>
      <c r="G511" s="35"/>
      <c r="H511" s="35"/>
      <c r="I511" s="8"/>
      <c r="J511" s="8"/>
      <c r="K511" s="8"/>
      <c r="L511" s="22"/>
      <c r="M511" s="22"/>
      <c r="N511" s="22"/>
      <c r="O511" s="22"/>
      <c r="P511" s="22"/>
    </row>
    <row r="512" spans="2:16" x14ac:dyDescent="0.2">
      <c r="B512" s="8"/>
      <c r="D512" s="33"/>
      <c r="E512" s="33"/>
      <c r="F512" s="35"/>
      <c r="G512" s="35"/>
      <c r="H512" s="35"/>
      <c r="I512" s="8"/>
      <c r="J512" s="8"/>
      <c r="K512" s="8"/>
      <c r="L512" s="22"/>
      <c r="M512" s="22"/>
      <c r="N512" s="22"/>
      <c r="O512" s="22"/>
      <c r="P512" s="22"/>
    </row>
    <row r="513" spans="2:16" x14ac:dyDescent="0.2">
      <c r="B513" s="8"/>
      <c r="D513" s="33"/>
      <c r="E513" s="33"/>
      <c r="F513" s="35"/>
      <c r="G513" s="35"/>
      <c r="H513" s="35"/>
      <c r="I513" s="8"/>
      <c r="J513" s="8"/>
      <c r="K513" s="8"/>
      <c r="L513" s="22"/>
      <c r="M513" s="22"/>
      <c r="N513" s="22"/>
      <c r="O513" s="22"/>
      <c r="P513" s="22"/>
    </row>
    <row r="514" spans="2:16" x14ac:dyDescent="0.2">
      <c r="B514" s="8"/>
      <c r="D514" s="33"/>
      <c r="E514" s="33"/>
      <c r="F514" s="35"/>
      <c r="G514" s="35"/>
      <c r="H514" s="35"/>
      <c r="I514" s="8"/>
      <c r="J514" s="8"/>
      <c r="K514" s="8"/>
      <c r="L514" s="22"/>
      <c r="M514" s="22"/>
      <c r="N514" s="22"/>
      <c r="O514" s="22"/>
      <c r="P514" s="22"/>
    </row>
    <row r="515" spans="2:16" x14ac:dyDescent="0.2">
      <c r="B515" s="8"/>
      <c r="D515" s="33"/>
      <c r="E515" s="33"/>
      <c r="F515" s="35"/>
      <c r="G515" s="35"/>
      <c r="H515" s="35"/>
      <c r="I515" s="8"/>
      <c r="J515" s="8"/>
      <c r="K515" s="8"/>
      <c r="L515" s="22"/>
      <c r="M515" s="22"/>
      <c r="N515" s="22"/>
      <c r="O515" s="22"/>
      <c r="P515" s="22"/>
    </row>
    <row r="516" spans="2:16" x14ac:dyDescent="0.2">
      <c r="B516" s="8"/>
      <c r="D516" s="33"/>
      <c r="E516" s="33"/>
      <c r="F516" s="35"/>
      <c r="G516" s="35"/>
      <c r="H516" s="35"/>
      <c r="I516" s="8"/>
      <c r="J516" s="8"/>
      <c r="K516" s="8"/>
      <c r="L516" s="22"/>
      <c r="M516" s="22"/>
      <c r="N516" s="22"/>
      <c r="O516" s="22"/>
      <c r="P516" s="22"/>
    </row>
    <row r="517" spans="2:16" x14ac:dyDescent="0.2">
      <c r="B517" s="8"/>
      <c r="D517" s="33"/>
      <c r="E517" s="33"/>
      <c r="F517" s="35"/>
      <c r="G517" s="35"/>
      <c r="H517" s="35"/>
      <c r="I517" s="8"/>
      <c r="J517" s="8"/>
      <c r="K517" s="8"/>
      <c r="L517" s="22"/>
      <c r="M517" s="22"/>
      <c r="N517" s="22"/>
      <c r="O517" s="22"/>
      <c r="P517" s="22"/>
    </row>
    <row r="518" spans="2:16" x14ac:dyDescent="0.2">
      <c r="B518" s="8"/>
      <c r="D518" s="33"/>
      <c r="E518" s="33"/>
      <c r="F518" s="35"/>
      <c r="G518" s="35"/>
      <c r="H518" s="35"/>
      <c r="I518" s="8"/>
      <c r="J518" s="8"/>
      <c r="K518" s="8"/>
      <c r="L518" s="22"/>
      <c r="M518" s="22"/>
      <c r="N518" s="22"/>
      <c r="O518" s="22"/>
      <c r="P518" s="22"/>
    </row>
    <row r="519" spans="2:16" x14ac:dyDescent="0.2">
      <c r="B519" s="8"/>
      <c r="D519" s="33"/>
      <c r="E519" s="33"/>
      <c r="F519" s="35"/>
      <c r="G519" s="35"/>
      <c r="H519" s="35"/>
      <c r="I519" s="8"/>
      <c r="J519" s="8"/>
      <c r="K519" s="8"/>
      <c r="L519" s="22"/>
      <c r="M519" s="22"/>
      <c r="N519" s="22"/>
      <c r="O519" s="22"/>
      <c r="P519" s="22"/>
    </row>
    <row r="520" spans="2:16" x14ac:dyDescent="0.2">
      <c r="B520" s="8"/>
      <c r="D520" s="33"/>
      <c r="E520" s="33"/>
      <c r="F520" s="35"/>
      <c r="G520" s="35"/>
      <c r="H520" s="35"/>
      <c r="I520" s="8"/>
      <c r="J520" s="8"/>
      <c r="K520" s="8"/>
      <c r="L520" s="22"/>
      <c r="M520" s="22"/>
      <c r="N520" s="22"/>
      <c r="O520" s="22"/>
      <c r="P520" s="22"/>
    </row>
    <row r="521" spans="2:16" x14ac:dyDescent="0.2">
      <c r="B521" s="8"/>
      <c r="D521" s="33"/>
      <c r="E521" s="33"/>
      <c r="F521" s="35"/>
      <c r="G521" s="35"/>
      <c r="H521" s="35"/>
      <c r="I521" s="8"/>
      <c r="J521" s="8"/>
      <c r="K521" s="8"/>
      <c r="L521" s="22"/>
      <c r="M521" s="22"/>
      <c r="N521" s="22"/>
      <c r="O521" s="22"/>
      <c r="P521" s="22"/>
    </row>
    <row r="522" spans="2:16" x14ac:dyDescent="0.2">
      <c r="B522" s="8"/>
      <c r="D522" s="33"/>
      <c r="E522" s="33"/>
      <c r="F522" s="35"/>
      <c r="G522" s="35"/>
      <c r="H522" s="35"/>
      <c r="I522" s="8"/>
      <c r="J522" s="8"/>
      <c r="K522" s="8"/>
      <c r="L522" s="22"/>
      <c r="M522" s="22"/>
      <c r="N522" s="22"/>
      <c r="O522" s="22"/>
      <c r="P522" s="22"/>
    </row>
    <row r="523" spans="2:16" x14ac:dyDescent="0.2">
      <c r="B523" s="8"/>
      <c r="D523" s="33"/>
      <c r="E523" s="33"/>
      <c r="F523" s="35"/>
      <c r="G523" s="35"/>
      <c r="H523" s="35"/>
      <c r="I523" s="8"/>
      <c r="J523" s="8"/>
      <c r="K523" s="8"/>
      <c r="L523" s="22"/>
      <c r="M523" s="22"/>
      <c r="N523" s="22"/>
      <c r="O523" s="22"/>
      <c r="P523" s="22"/>
    </row>
    <row r="524" spans="2:16" x14ac:dyDescent="0.2">
      <c r="B524" s="8"/>
      <c r="D524" s="33"/>
      <c r="E524" s="33"/>
      <c r="F524" s="35"/>
      <c r="G524" s="35"/>
      <c r="H524" s="35"/>
      <c r="I524" s="8"/>
      <c r="J524" s="8"/>
      <c r="K524" s="8"/>
      <c r="L524" s="22"/>
      <c r="M524" s="22"/>
      <c r="N524" s="22"/>
      <c r="O524" s="22"/>
      <c r="P524" s="22"/>
    </row>
    <row r="525" spans="2:16" x14ac:dyDescent="0.2">
      <c r="B525" s="8"/>
      <c r="D525" s="33"/>
      <c r="E525" s="33"/>
      <c r="F525" s="35"/>
      <c r="G525" s="35"/>
      <c r="H525" s="35"/>
      <c r="I525" s="8"/>
      <c r="J525" s="8"/>
      <c r="K525" s="8"/>
      <c r="L525" s="22"/>
      <c r="M525" s="22"/>
      <c r="N525" s="22"/>
      <c r="O525" s="22"/>
      <c r="P525" s="22"/>
    </row>
    <row r="526" spans="2:16" x14ac:dyDescent="0.2">
      <c r="B526" s="8"/>
      <c r="D526" s="33"/>
      <c r="E526" s="33"/>
      <c r="F526" s="35"/>
      <c r="G526" s="35"/>
      <c r="H526" s="35"/>
      <c r="I526" s="8"/>
      <c r="J526" s="8"/>
      <c r="K526" s="8"/>
      <c r="L526" s="22"/>
      <c r="M526" s="22"/>
      <c r="N526" s="22"/>
      <c r="O526" s="22"/>
      <c r="P526" s="22"/>
    </row>
    <row r="527" spans="2:16" x14ac:dyDescent="0.2">
      <c r="B527" s="8"/>
      <c r="D527" s="33"/>
      <c r="E527" s="33"/>
      <c r="F527" s="35"/>
      <c r="G527" s="35"/>
      <c r="H527" s="35"/>
      <c r="I527" s="8"/>
      <c r="J527" s="8"/>
      <c r="K527" s="8"/>
      <c r="L527" s="22"/>
      <c r="M527" s="22"/>
      <c r="N527" s="22"/>
      <c r="O527" s="22"/>
      <c r="P527" s="22"/>
    </row>
    <row r="528" spans="2:16" x14ac:dyDescent="0.2">
      <c r="B528" s="8"/>
      <c r="D528" s="33"/>
      <c r="E528" s="33"/>
      <c r="F528" s="35"/>
      <c r="G528" s="35"/>
      <c r="H528" s="35"/>
      <c r="I528" s="8"/>
      <c r="J528" s="8"/>
      <c r="K528" s="8"/>
      <c r="L528" s="22"/>
      <c r="M528" s="22"/>
      <c r="N528" s="22"/>
      <c r="O528" s="22"/>
      <c r="P528" s="22"/>
    </row>
    <row r="529" spans="2:16" x14ac:dyDescent="0.2">
      <c r="B529" s="8"/>
      <c r="D529" s="33"/>
      <c r="E529" s="33"/>
      <c r="F529" s="35"/>
      <c r="G529" s="35"/>
      <c r="H529" s="35"/>
      <c r="I529" s="8"/>
      <c r="J529" s="8"/>
      <c r="K529" s="8"/>
      <c r="L529" s="22"/>
      <c r="M529" s="22"/>
      <c r="N529" s="22"/>
      <c r="O529" s="22"/>
      <c r="P529" s="22"/>
    </row>
    <row r="530" spans="2:16" x14ac:dyDescent="0.2">
      <c r="B530" s="8"/>
      <c r="D530" s="33"/>
      <c r="E530" s="33"/>
      <c r="F530" s="35"/>
      <c r="G530" s="35"/>
      <c r="H530" s="35"/>
      <c r="I530" s="8"/>
      <c r="J530" s="8"/>
      <c r="K530" s="8"/>
      <c r="L530" s="22"/>
      <c r="M530" s="22"/>
      <c r="N530" s="22"/>
      <c r="O530" s="22"/>
      <c r="P530" s="22"/>
    </row>
    <row r="531" spans="2:16" x14ac:dyDescent="0.2">
      <c r="B531" s="8"/>
      <c r="D531" s="33"/>
      <c r="E531" s="33"/>
      <c r="F531" s="35"/>
      <c r="G531" s="35"/>
      <c r="H531" s="35"/>
      <c r="I531" s="8"/>
      <c r="J531" s="8"/>
      <c r="K531" s="8"/>
      <c r="L531" s="22"/>
      <c r="M531" s="22"/>
      <c r="N531" s="22"/>
      <c r="O531" s="22"/>
      <c r="P531" s="22"/>
    </row>
    <row r="532" spans="2:16" x14ac:dyDescent="0.2">
      <c r="B532" s="8"/>
      <c r="D532" s="33"/>
      <c r="E532" s="33"/>
      <c r="F532" s="35"/>
      <c r="G532" s="35"/>
      <c r="H532" s="35"/>
      <c r="I532" s="8"/>
      <c r="J532" s="8"/>
      <c r="K532" s="8"/>
      <c r="L532" s="22"/>
      <c r="M532" s="22"/>
      <c r="N532" s="22"/>
      <c r="O532" s="22"/>
      <c r="P532" s="22"/>
    </row>
    <row r="533" spans="2:16" x14ac:dyDescent="0.2">
      <c r="B533" s="8"/>
      <c r="D533" s="33"/>
      <c r="E533" s="33"/>
      <c r="F533" s="35"/>
      <c r="G533" s="35"/>
      <c r="H533" s="35"/>
      <c r="I533" s="8"/>
      <c r="J533" s="8"/>
      <c r="K533" s="8"/>
      <c r="L533" s="22"/>
      <c r="M533" s="22"/>
      <c r="N533" s="22"/>
      <c r="O533" s="22"/>
      <c r="P533" s="22"/>
    </row>
    <row r="534" spans="2:16" x14ac:dyDescent="0.2">
      <c r="B534" s="8"/>
      <c r="D534" s="33"/>
      <c r="E534" s="33"/>
      <c r="F534" s="35"/>
      <c r="G534" s="35"/>
      <c r="H534" s="35"/>
      <c r="I534" s="8"/>
      <c r="J534" s="8"/>
      <c r="K534" s="8"/>
      <c r="L534" s="22"/>
      <c r="M534" s="22"/>
      <c r="N534" s="22"/>
      <c r="O534" s="22"/>
      <c r="P534" s="22"/>
    </row>
    <row r="535" spans="2:16" x14ac:dyDescent="0.2">
      <c r="B535" s="8"/>
      <c r="D535" s="33"/>
      <c r="E535" s="33"/>
      <c r="F535" s="35"/>
      <c r="G535" s="35"/>
      <c r="H535" s="35"/>
      <c r="I535" s="8"/>
      <c r="J535" s="8"/>
      <c r="K535" s="8"/>
      <c r="L535" s="22"/>
      <c r="M535" s="22"/>
      <c r="N535" s="22"/>
      <c r="O535" s="22"/>
      <c r="P535" s="22"/>
    </row>
    <row r="536" spans="2:16" x14ac:dyDescent="0.2">
      <c r="B536" s="8"/>
      <c r="D536" s="33"/>
      <c r="E536" s="33"/>
      <c r="F536" s="35"/>
      <c r="G536" s="35"/>
      <c r="H536" s="35"/>
      <c r="I536" s="8"/>
      <c r="J536" s="8"/>
      <c r="K536" s="8"/>
      <c r="L536" s="22"/>
      <c r="M536" s="22"/>
      <c r="N536" s="22"/>
      <c r="O536" s="22"/>
      <c r="P536" s="22"/>
    </row>
    <row r="537" spans="2:16" x14ac:dyDescent="0.2">
      <c r="B537" s="8"/>
      <c r="D537" s="33"/>
      <c r="E537" s="33"/>
      <c r="F537" s="35"/>
      <c r="G537" s="35"/>
      <c r="H537" s="35"/>
      <c r="I537" s="8"/>
      <c r="J537" s="8"/>
      <c r="K537" s="8"/>
      <c r="L537" s="22"/>
      <c r="M537" s="22"/>
      <c r="N537" s="22"/>
      <c r="O537" s="22"/>
      <c r="P537" s="22"/>
    </row>
    <row r="538" spans="2:16" x14ac:dyDescent="0.2">
      <c r="B538" s="8"/>
      <c r="D538" s="33"/>
      <c r="E538" s="33"/>
      <c r="F538" s="35"/>
      <c r="G538" s="35"/>
      <c r="H538" s="35"/>
      <c r="I538" s="8"/>
      <c r="J538" s="8"/>
      <c r="K538" s="8"/>
      <c r="L538" s="22"/>
      <c r="M538" s="22"/>
      <c r="N538" s="22"/>
      <c r="O538" s="22"/>
      <c r="P538" s="22"/>
    </row>
    <row r="539" spans="2:16" x14ac:dyDescent="0.2">
      <c r="B539" s="8"/>
      <c r="D539" s="33"/>
      <c r="E539" s="33"/>
      <c r="F539" s="35"/>
      <c r="G539" s="35"/>
      <c r="H539" s="35"/>
      <c r="I539" s="8"/>
      <c r="J539" s="8"/>
      <c r="K539" s="8"/>
      <c r="L539" s="22"/>
      <c r="M539" s="22"/>
      <c r="N539" s="22"/>
      <c r="O539" s="22"/>
      <c r="P539" s="22"/>
    </row>
    <row r="540" spans="2:16" x14ac:dyDescent="0.2">
      <c r="B540" s="8"/>
      <c r="D540" s="33"/>
      <c r="E540" s="33"/>
      <c r="F540" s="35"/>
      <c r="G540" s="35"/>
      <c r="H540" s="35"/>
      <c r="I540" s="8"/>
      <c r="J540" s="8"/>
      <c r="K540" s="8"/>
      <c r="L540" s="22"/>
      <c r="M540" s="22"/>
      <c r="N540" s="22"/>
      <c r="O540" s="22"/>
      <c r="P540" s="22"/>
    </row>
    <row r="541" spans="2:16" x14ac:dyDescent="0.2">
      <c r="B541" s="8"/>
      <c r="D541" s="33"/>
      <c r="E541" s="33"/>
      <c r="F541" s="35"/>
      <c r="G541" s="35"/>
      <c r="H541" s="35"/>
      <c r="I541" s="8"/>
      <c r="J541" s="8"/>
      <c r="K541" s="8"/>
      <c r="L541" s="22"/>
      <c r="M541" s="22"/>
      <c r="N541" s="22"/>
      <c r="O541" s="22"/>
      <c r="P541" s="22"/>
    </row>
    <row r="542" spans="2:16" x14ac:dyDescent="0.2">
      <c r="B542" s="8"/>
      <c r="D542" s="33"/>
      <c r="E542" s="33"/>
      <c r="F542" s="35"/>
      <c r="G542" s="35"/>
      <c r="H542" s="35"/>
      <c r="I542" s="8"/>
      <c r="J542" s="8"/>
      <c r="K542" s="8"/>
      <c r="L542" s="22"/>
      <c r="M542" s="22"/>
      <c r="N542" s="22"/>
      <c r="O542" s="22"/>
      <c r="P542" s="22"/>
    </row>
    <row r="543" spans="2:16" x14ac:dyDescent="0.2">
      <c r="B543" s="8"/>
      <c r="D543" s="33"/>
      <c r="E543" s="33"/>
      <c r="F543" s="35"/>
      <c r="G543" s="35"/>
      <c r="H543" s="35"/>
      <c r="I543" s="8"/>
      <c r="J543" s="8"/>
      <c r="K543" s="8"/>
      <c r="L543" s="22"/>
      <c r="M543" s="22"/>
      <c r="N543" s="22"/>
      <c r="O543" s="22"/>
      <c r="P543" s="22"/>
    </row>
    <row r="544" spans="2:16" x14ac:dyDescent="0.2">
      <c r="B544" s="8"/>
      <c r="D544" s="33"/>
      <c r="E544" s="33"/>
      <c r="F544" s="35"/>
      <c r="G544" s="35"/>
      <c r="H544" s="35"/>
      <c r="I544" s="8"/>
      <c r="J544" s="8"/>
      <c r="K544" s="8"/>
      <c r="L544" s="22"/>
      <c r="M544" s="22"/>
      <c r="N544" s="22"/>
      <c r="O544" s="22"/>
      <c r="P544" s="22"/>
    </row>
    <row r="545" spans="2:16" x14ac:dyDescent="0.2">
      <c r="B545" s="8"/>
      <c r="D545" s="33"/>
      <c r="E545" s="33"/>
      <c r="F545" s="35"/>
      <c r="G545" s="35"/>
      <c r="H545" s="35"/>
      <c r="I545" s="8"/>
      <c r="J545" s="8"/>
      <c r="K545" s="8"/>
      <c r="L545" s="22"/>
      <c r="M545" s="22"/>
      <c r="N545" s="22"/>
      <c r="O545" s="22"/>
      <c r="P545" s="22"/>
    </row>
    <row r="546" spans="2:16" x14ac:dyDescent="0.2">
      <c r="B546" s="8"/>
      <c r="D546" s="33"/>
      <c r="E546" s="33"/>
      <c r="F546" s="35"/>
      <c r="G546" s="35"/>
      <c r="H546" s="35"/>
      <c r="I546" s="8"/>
      <c r="J546" s="8"/>
      <c r="K546" s="8"/>
      <c r="L546" s="22"/>
      <c r="M546" s="22"/>
      <c r="N546" s="22"/>
      <c r="O546" s="22"/>
      <c r="P546" s="22"/>
    </row>
    <row r="547" spans="2:16" x14ac:dyDescent="0.2">
      <c r="B547" s="8"/>
      <c r="D547" s="33"/>
      <c r="E547" s="33"/>
      <c r="F547" s="35"/>
      <c r="G547" s="35"/>
      <c r="H547" s="35"/>
      <c r="I547" s="8"/>
      <c r="J547" s="8"/>
      <c r="K547" s="8"/>
      <c r="L547" s="22"/>
      <c r="M547" s="22"/>
      <c r="N547" s="22"/>
      <c r="O547" s="22"/>
      <c r="P547" s="22"/>
    </row>
    <row r="548" spans="2:16" x14ac:dyDescent="0.2">
      <c r="B548" s="8"/>
      <c r="D548" s="33"/>
      <c r="E548" s="33"/>
      <c r="F548" s="35"/>
      <c r="G548" s="35"/>
      <c r="H548" s="35"/>
      <c r="I548" s="8"/>
      <c r="J548" s="8"/>
      <c r="K548" s="8"/>
      <c r="L548" s="22"/>
      <c r="M548" s="22"/>
      <c r="N548" s="22"/>
      <c r="O548" s="22"/>
      <c r="P548" s="22"/>
    </row>
    <row r="549" spans="2:16" x14ac:dyDescent="0.2">
      <c r="B549" s="8"/>
      <c r="D549" s="33"/>
      <c r="E549" s="33"/>
      <c r="F549" s="35"/>
      <c r="G549" s="35"/>
      <c r="H549" s="35"/>
      <c r="I549" s="8"/>
      <c r="J549" s="8"/>
      <c r="K549" s="8"/>
      <c r="L549" s="22"/>
      <c r="M549" s="22"/>
      <c r="N549" s="22"/>
      <c r="O549" s="22"/>
      <c r="P549" s="22"/>
    </row>
    <row r="550" spans="2:16" x14ac:dyDescent="0.2">
      <c r="B550" s="8"/>
      <c r="D550" s="33"/>
      <c r="E550" s="33"/>
      <c r="F550" s="35"/>
      <c r="G550" s="35"/>
      <c r="H550" s="35"/>
      <c r="I550" s="8"/>
      <c r="J550" s="8"/>
      <c r="K550" s="8"/>
      <c r="L550" s="22"/>
      <c r="M550" s="22"/>
      <c r="N550" s="22"/>
      <c r="O550" s="22"/>
      <c r="P550" s="22"/>
    </row>
    <row r="551" spans="2:16" x14ac:dyDescent="0.2">
      <c r="B551" s="8"/>
      <c r="D551" s="33"/>
      <c r="E551" s="33"/>
      <c r="F551" s="35"/>
      <c r="G551" s="35"/>
      <c r="H551" s="35"/>
      <c r="I551" s="8"/>
      <c r="J551" s="8"/>
      <c r="K551" s="8"/>
      <c r="L551" s="22"/>
      <c r="M551" s="22"/>
      <c r="N551" s="22"/>
      <c r="O551" s="22"/>
      <c r="P551" s="22"/>
    </row>
    <row r="552" spans="2:16" x14ac:dyDescent="0.2">
      <c r="B552" s="8"/>
      <c r="D552" s="33"/>
      <c r="E552" s="33"/>
      <c r="F552" s="35"/>
      <c r="G552" s="35"/>
      <c r="H552" s="35"/>
      <c r="I552" s="8"/>
      <c r="J552" s="8"/>
      <c r="K552" s="8"/>
      <c r="L552" s="22"/>
      <c r="M552" s="22"/>
      <c r="N552" s="22"/>
      <c r="O552" s="22"/>
      <c r="P552" s="22"/>
    </row>
    <row r="553" spans="2:16" x14ac:dyDescent="0.2">
      <c r="B553" s="8"/>
      <c r="D553" s="33"/>
      <c r="E553" s="33"/>
      <c r="F553" s="35"/>
      <c r="G553" s="35"/>
      <c r="H553" s="35"/>
      <c r="I553" s="8"/>
      <c r="J553" s="8"/>
      <c r="K553" s="8"/>
      <c r="L553" s="22"/>
      <c r="M553" s="22"/>
      <c r="N553" s="22"/>
      <c r="O553" s="22"/>
      <c r="P553" s="22"/>
    </row>
    <row r="554" spans="2:16" x14ac:dyDescent="0.2">
      <c r="B554" s="8"/>
      <c r="D554" s="33"/>
      <c r="E554" s="33"/>
      <c r="F554" s="35"/>
      <c r="G554" s="35"/>
      <c r="H554" s="35"/>
      <c r="I554" s="8"/>
      <c r="J554" s="8"/>
      <c r="K554" s="8"/>
      <c r="L554" s="22"/>
      <c r="M554" s="22"/>
      <c r="N554" s="22"/>
      <c r="O554" s="22"/>
      <c r="P554" s="22"/>
    </row>
    <row r="555" spans="2:16" x14ac:dyDescent="0.2">
      <c r="B555" s="8"/>
      <c r="D555" s="33"/>
      <c r="E555" s="33"/>
      <c r="F555" s="35"/>
      <c r="G555" s="35"/>
      <c r="H555" s="35"/>
      <c r="I555" s="8"/>
      <c r="J555" s="8"/>
      <c r="K555" s="8"/>
      <c r="L555" s="22"/>
      <c r="M555" s="22"/>
      <c r="N555" s="22"/>
      <c r="O555" s="22"/>
      <c r="P555" s="22"/>
    </row>
    <row r="556" spans="2:16" x14ac:dyDescent="0.2">
      <c r="B556" s="8"/>
      <c r="D556" s="33"/>
      <c r="E556" s="33"/>
      <c r="F556" s="35"/>
      <c r="G556" s="35"/>
      <c r="H556" s="35"/>
      <c r="I556" s="8"/>
      <c r="J556" s="8"/>
      <c r="K556" s="8"/>
      <c r="L556" s="22"/>
      <c r="M556" s="22"/>
      <c r="N556" s="22"/>
      <c r="O556" s="22"/>
      <c r="P556" s="22"/>
    </row>
    <row r="557" spans="2:16" x14ac:dyDescent="0.2">
      <c r="B557" s="8"/>
      <c r="D557" s="33"/>
      <c r="E557" s="33"/>
      <c r="F557" s="35"/>
      <c r="G557" s="35"/>
      <c r="H557" s="35"/>
      <c r="I557" s="8"/>
      <c r="J557" s="8"/>
      <c r="K557" s="8"/>
      <c r="L557" s="22"/>
      <c r="M557" s="22"/>
      <c r="N557" s="22"/>
      <c r="O557" s="22"/>
      <c r="P557" s="22"/>
    </row>
    <row r="558" spans="2:16" x14ac:dyDescent="0.2">
      <c r="B558" s="8"/>
      <c r="D558" s="33"/>
      <c r="E558" s="33"/>
      <c r="F558" s="35"/>
      <c r="G558" s="35"/>
      <c r="H558" s="35"/>
      <c r="I558" s="8"/>
      <c r="J558" s="8"/>
      <c r="K558" s="8"/>
      <c r="L558" s="22"/>
      <c r="M558" s="22"/>
      <c r="N558" s="22"/>
      <c r="O558" s="22"/>
      <c r="P558" s="22"/>
    </row>
    <row r="559" spans="2:16" x14ac:dyDescent="0.2">
      <c r="B559" s="8"/>
      <c r="D559" s="33"/>
      <c r="E559" s="33"/>
      <c r="F559" s="35"/>
      <c r="G559" s="35"/>
      <c r="H559" s="35"/>
      <c r="I559" s="8"/>
      <c r="J559" s="8"/>
      <c r="K559" s="8"/>
      <c r="L559" s="22"/>
      <c r="M559" s="22"/>
      <c r="N559" s="22"/>
      <c r="O559" s="22"/>
      <c r="P559" s="22"/>
    </row>
    <row r="560" spans="2:16" x14ac:dyDescent="0.2">
      <c r="B560" s="8"/>
      <c r="D560" s="33"/>
      <c r="E560" s="33"/>
      <c r="F560" s="35"/>
      <c r="G560" s="35"/>
      <c r="H560" s="35"/>
      <c r="I560" s="8"/>
      <c r="J560" s="8"/>
      <c r="K560" s="8"/>
      <c r="L560" s="22"/>
      <c r="M560" s="22"/>
      <c r="N560" s="22"/>
      <c r="O560" s="22"/>
      <c r="P560" s="22"/>
    </row>
    <row r="561" spans="2:16" x14ac:dyDescent="0.2">
      <c r="B561" s="8"/>
      <c r="D561" s="33"/>
      <c r="E561" s="33"/>
      <c r="F561" s="35"/>
      <c r="G561" s="35"/>
      <c r="H561" s="35"/>
      <c r="I561" s="8"/>
      <c r="J561" s="8"/>
      <c r="K561" s="8"/>
      <c r="L561" s="22"/>
      <c r="M561" s="22"/>
      <c r="N561" s="22"/>
      <c r="O561" s="22"/>
      <c r="P561" s="22"/>
    </row>
    <row r="562" spans="2:16" x14ac:dyDescent="0.2">
      <c r="B562" s="8"/>
      <c r="D562" s="33"/>
      <c r="E562" s="33"/>
      <c r="F562" s="35"/>
      <c r="G562" s="35"/>
      <c r="H562" s="35"/>
      <c r="I562" s="8"/>
      <c r="J562" s="8"/>
      <c r="K562" s="8"/>
      <c r="L562" s="22"/>
      <c r="M562" s="22"/>
      <c r="N562" s="22"/>
      <c r="O562" s="22"/>
      <c r="P562" s="22"/>
    </row>
    <row r="563" spans="2:16" x14ac:dyDescent="0.2">
      <c r="B563" s="8"/>
      <c r="D563" s="33"/>
      <c r="E563" s="33"/>
      <c r="F563" s="35"/>
      <c r="G563" s="35"/>
      <c r="H563" s="35"/>
      <c r="I563" s="8"/>
      <c r="J563" s="8"/>
      <c r="K563" s="8"/>
      <c r="L563" s="22"/>
      <c r="M563" s="22"/>
      <c r="N563" s="22"/>
      <c r="O563" s="22"/>
      <c r="P563" s="22"/>
    </row>
    <row r="564" spans="2:16" x14ac:dyDescent="0.2">
      <c r="B564" s="8"/>
      <c r="D564" s="33"/>
      <c r="E564" s="33"/>
      <c r="F564" s="35"/>
      <c r="G564" s="35"/>
      <c r="H564" s="35"/>
      <c r="I564" s="8"/>
      <c r="J564" s="8"/>
      <c r="K564" s="8"/>
      <c r="L564" s="22"/>
      <c r="M564" s="22"/>
      <c r="N564" s="22"/>
      <c r="O564" s="22"/>
      <c r="P564" s="22"/>
    </row>
    <row r="565" spans="2:16" x14ac:dyDescent="0.2">
      <c r="B565" s="8"/>
      <c r="D565" s="33"/>
      <c r="E565" s="33"/>
      <c r="F565" s="35"/>
      <c r="G565" s="35"/>
      <c r="H565" s="35"/>
      <c r="I565" s="8"/>
      <c r="J565" s="8"/>
      <c r="K565" s="8"/>
      <c r="L565" s="22"/>
      <c r="M565" s="22"/>
      <c r="N565" s="22"/>
      <c r="O565" s="22"/>
      <c r="P565" s="22"/>
    </row>
    <row r="566" spans="2:16" x14ac:dyDescent="0.2">
      <c r="B566" s="8"/>
      <c r="D566" s="33"/>
      <c r="E566" s="33"/>
      <c r="F566" s="35"/>
      <c r="G566" s="35"/>
      <c r="H566" s="35"/>
      <c r="I566" s="8"/>
      <c r="J566" s="8"/>
      <c r="K566" s="8"/>
      <c r="L566" s="22"/>
      <c r="M566" s="22"/>
      <c r="N566" s="22"/>
      <c r="O566" s="22"/>
      <c r="P566" s="22"/>
    </row>
    <row r="567" spans="2:16" x14ac:dyDescent="0.2">
      <c r="B567" s="8"/>
      <c r="D567" s="33"/>
      <c r="E567" s="33"/>
      <c r="F567" s="35"/>
      <c r="G567" s="35"/>
      <c r="H567" s="35"/>
      <c r="I567" s="8"/>
      <c r="J567" s="8"/>
      <c r="K567" s="8"/>
      <c r="L567" s="22"/>
      <c r="M567" s="22"/>
      <c r="N567" s="22"/>
      <c r="O567" s="22"/>
      <c r="P567" s="22"/>
    </row>
    <row r="568" spans="2:16" x14ac:dyDescent="0.2">
      <c r="B568" s="8"/>
      <c r="D568" s="33"/>
      <c r="E568" s="33"/>
      <c r="F568" s="35"/>
      <c r="G568" s="35"/>
      <c r="H568" s="35"/>
      <c r="I568" s="8"/>
      <c r="J568" s="8"/>
      <c r="K568" s="8"/>
      <c r="L568" s="22"/>
      <c r="M568" s="22"/>
      <c r="N568" s="22"/>
      <c r="O568" s="22"/>
      <c r="P568" s="22"/>
    </row>
    <row r="569" spans="2:16" x14ac:dyDescent="0.2">
      <c r="B569" s="8"/>
      <c r="D569" s="33"/>
      <c r="E569" s="33"/>
      <c r="F569" s="35"/>
      <c r="G569" s="35"/>
      <c r="H569" s="35"/>
      <c r="I569" s="8"/>
      <c r="J569" s="8"/>
      <c r="K569" s="8"/>
      <c r="L569" s="22"/>
      <c r="M569" s="22"/>
      <c r="N569" s="22"/>
      <c r="O569" s="22"/>
      <c r="P569" s="22"/>
    </row>
    <row r="570" spans="2:16" x14ac:dyDescent="0.2">
      <c r="B570" s="8"/>
      <c r="D570" s="33"/>
      <c r="E570" s="33"/>
      <c r="F570" s="35"/>
      <c r="G570" s="35"/>
      <c r="H570" s="35"/>
      <c r="I570" s="8"/>
      <c r="J570" s="8"/>
      <c r="K570" s="8"/>
      <c r="L570" s="22"/>
      <c r="M570" s="22"/>
      <c r="N570" s="22"/>
      <c r="O570" s="22"/>
      <c r="P570" s="22"/>
    </row>
    <row r="571" spans="2:16" x14ac:dyDescent="0.2">
      <c r="B571" s="8"/>
      <c r="D571" s="33"/>
      <c r="E571" s="33"/>
      <c r="F571" s="35"/>
      <c r="G571" s="35"/>
      <c r="H571" s="35"/>
      <c r="I571" s="8"/>
      <c r="J571" s="8"/>
      <c r="K571" s="8"/>
      <c r="L571" s="22"/>
      <c r="M571" s="22"/>
      <c r="N571" s="22"/>
      <c r="O571" s="22"/>
      <c r="P571" s="22"/>
    </row>
    <row r="572" spans="2:16" x14ac:dyDescent="0.2">
      <c r="B572" s="8"/>
      <c r="D572" s="33"/>
      <c r="E572" s="33"/>
      <c r="F572" s="35"/>
      <c r="G572" s="35"/>
      <c r="H572" s="35"/>
      <c r="I572" s="8"/>
      <c r="J572" s="8"/>
      <c r="K572" s="8"/>
      <c r="L572" s="22"/>
      <c r="M572" s="22"/>
      <c r="N572" s="22"/>
      <c r="O572" s="22"/>
      <c r="P572" s="22"/>
    </row>
    <row r="573" spans="2:16" x14ac:dyDescent="0.2">
      <c r="B573" s="8"/>
      <c r="D573" s="33"/>
      <c r="E573" s="33"/>
      <c r="F573" s="35"/>
      <c r="G573" s="35"/>
      <c r="H573" s="35"/>
      <c r="I573" s="8"/>
      <c r="J573" s="8"/>
      <c r="K573" s="8"/>
      <c r="L573" s="22"/>
      <c r="M573" s="22"/>
      <c r="N573" s="22"/>
      <c r="O573" s="22"/>
      <c r="P573" s="22"/>
    </row>
    <row r="574" spans="2:16" x14ac:dyDescent="0.2">
      <c r="B574" s="8"/>
      <c r="D574" s="33"/>
      <c r="E574" s="33"/>
      <c r="F574" s="35"/>
      <c r="G574" s="35"/>
      <c r="H574" s="35"/>
      <c r="I574" s="8"/>
      <c r="J574" s="8"/>
      <c r="K574" s="8"/>
      <c r="L574" s="22"/>
      <c r="M574" s="22"/>
      <c r="N574" s="22"/>
      <c r="O574" s="22"/>
      <c r="P574" s="22"/>
    </row>
    <row r="575" spans="2:16" x14ac:dyDescent="0.2">
      <c r="B575" s="8"/>
      <c r="D575" s="33"/>
      <c r="E575" s="33"/>
      <c r="F575" s="35"/>
      <c r="G575" s="35"/>
      <c r="H575" s="35"/>
      <c r="I575" s="8"/>
      <c r="J575" s="8"/>
      <c r="K575" s="8"/>
      <c r="L575" s="22"/>
      <c r="M575" s="22"/>
      <c r="N575" s="22"/>
      <c r="O575" s="22"/>
      <c r="P575" s="22"/>
    </row>
    <row r="576" spans="2:16" x14ac:dyDescent="0.2">
      <c r="B576" s="8"/>
      <c r="D576" s="33"/>
      <c r="E576" s="33"/>
      <c r="F576" s="35"/>
      <c r="G576" s="35"/>
      <c r="H576" s="35"/>
      <c r="I576" s="8"/>
      <c r="J576" s="8"/>
      <c r="K576" s="8"/>
      <c r="L576" s="22"/>
      <c r="M576" s="22"/>
      <c r="N576" s="22"/>
      <c r="O576" s="22"/>
      <c r="P576" s="22"/>
    </row>
    <row r="577" spans="2:16" x14ac:dyDescent="0.2">
      <c r="B577" s="8"/>
      <c r="D577" s="33"/>
      <c r="E577" s="33"/>
      <c r="F577" s="35"/>
      <c r="G577" s="35"/>
      <c r="H577" s="35"/>
      <c r="I577" s="8"/>
      <c r="J577" s="8"/>
      <c r="K577" s="8"/>
      <c r="L577" s="22"/>
      <c r="M577" s="22"/>
      <c r="N577" s="22"/>
      <c r="O577" s="22"/>
      <c r="P577" s="22"/>
    </row>
    <row r="578" spans="2:16" x14ac:dyDescent="0.2">
      <c r="B578" s="8"/>
      <c r="D578" s="33"/>
      <c r="E578" s="33"/>
      <c r="F578" s="35"/>
      <c r="G578" s="35"/>
      <c r="H578" s="35"/>
      <c r="I578" s="8"/>
      <c r="J578" s="8"/>
      <c r="K578" s="8"/>
      <c r="L578" s="22"/>
      <c r="M578" s="22"/>
      <c r="N578" s="22"/>
      <c r="O578" s="22"/>
      <c r="P578" s="22"/>
    </row>
    <row r="579" spans="2:16" x14ac:dyDescent="0.2">
      <c r="B579" s="8"/>
      <c r="D579" s="33"/>
      <c r="E579" s="33"/>
      <c r="F579" s="35"/>
      <c r="G579" s="35"/>
      <c r="H579" s="35"/>
      <c r="I579" s="8"/>
      <c r="J579" s="8"/>
      <c r="K579" s="8"/>
      <c r="L579" s="22"/>
      <c r="M579" s="22"/>
      <c r="N579" s="22"/>
      <c r="O579" s="22"/>
      <c r="P579" s="22"/>
    </row>
    <row r="580" spans="2:16" x14ac:dyDescent="0.2">
      <c r="B580" s="8"/>
      <c r="D580" s="33"/>
      <c r="E580" s="33"/>
      <c r="F580" s="35"/>
      <c r="G580" s="35"/>
      <c r="H580" s="35"/>
      <c r="I580" s="8"/>
      <c r="J580" s="8"/>
      <c r="K580" s="8"/>
      <c r="L580" s="22"/>
      <c r="M580" s="22"/>
      <c r="N580" s="22"/>
      <c r="O580" s="22"/>
      <c r="P580" s="22"/>
    </row>
    <row r="581" spans="2:16" x14ac:dyDescent="0.2">
      <c r="B581" s="8"/>
      <c r="D581" s="33"/>
      <c r="E581" s="33"/>
      <c r="F581" s="35"/>
      <c r="G581" s="35"/>
      <c r="H581" s="35"/>
      <c r="I581" s="8"/>
      <c r="J581" s="8"/>
      <c r="K581" s="8"/>
      <c r="L581" s="22"/>
      <c r="M581" s="22"/>
      <c r="N581" s="22"/>
      <c r="O581" s="22"/>
      <c r="P581" s="22"/>
    </row>
    <row r="582" spans="2:16" x14ac:dyDescent="0.2">
      <c r="B582" s="8"/>
      <c r="D582" s="33"/>
      <c r="E582" s="33"/>
      <c r="F582" s="35"/>
      <c r="G582" s="35"/>
      <c r="H582" s="35"/>
      <c r="I582" s="8"/>
      <c r="J582" s="8"/>
      <c r="K582" s="8"/>
      <c r="L582" s="22"/>
      <c r="M582" s="22"/>
      <c r="N582" s="22"/>
      <c r="O582" s="22"/>
      <c r="P582" s="22"/>
    </row>
    <row r="583" spans="2:16" x14ac:dyDescent="0.2">
      <c r="B583" s="8"/>
      <c r="D583" s="33"/>
      <c r="E583" s="33"/>
      <c r="F583" s="35"/>
      <c r="G583" s="35"/>
      <c r="H583" s="35"/>
      <c r="I583" s="8"/>
      <c r="J583" s="8"/>
      <c r="K583" s="8"/>
      <c r="L583" s="22"/>
      <c r="M583" s="22"/>
      <c r="N583" s="22"/>
      <c r="O583" s="22"/>
      <c r="P583" s="22"/>
    </row>
    <row r="584" spans="2:16" x14ac:dyDescent="0.2">
      <c r="B584" s="8"/>
      <c r="D584" s="33"/>
      <c r="E584" s="33"/>
      <c r="F584" s="35"/>
      <c r="G584" s="35"/>
      <c r="H584" s="35"/>
      <c r="I584" s="8"/>
      <c r="J584" s="8"/>
      <c r="K584" s="8"/>
      <c r="L584" s="22"/>
      <c r="M584" s="22"/>
      <c r="N584" s="22"/>
      <c r="O584" s="22"/>
      <c r="P584" s="22"/>
    </row>
    <row r="585" spans="2:16" x14ac:dyDescent="0.2">
      <c r="B585" s="8"/>
      <c r="D585" s="33"/>
      <c r="E585" s="33"/>
      <c r="F585" s="35"/>
      <c r="G585" s="35"/>
      <c r="H585" s="35"/>
      <c r="I585" s="8"/>
      <c r="J585" s="8"/>
      <c r="K585" s="8"/>
      <c r="L585" s="22"/>
      <c r="M585" s="22"/>
      <c r="N585" s="22"/>
      <c r="O585" s="22"/>
      <c r="P585" s="22"/>
    </row>
    <row r="586" spans="2:16" x14ac:dyDescent="0.2">
      <c r="B586" s="8"/>
      <c r="D586" s="33"/>
      <c r="E586" s="33"/>
      <c r="F586" s="35"/>
      <c r="G586" s="35"/>
      <c r="H586" s="35"/>
      <c r="I586" s="8"/>
      <c r="J586" s="8"/>
      <c r="K586" s="8"/>
      <c r="L586" s="22"/>
      <c r="M586" s="22"/>
      <c r="N586" s="22"/>
      <c r="O586" s="22"/>
      <c r="P586" s="22"/>
    </row>
    <row r="587" spans="2:16" x14ac:dyDescent="0.2">
      <c r="B587" s="8"/>
      <c r="D587" s="33"/>
      <c r="E587" s="33"/>
      <c r="F587" s="35"/>
      <c r="G587" s="35"/>
      <c r="H587" s="35"/>
      <c r="I587" s="8"/>
      <c r="J587" s="8"/>
      <c r="K587" s="8"/>
      <c r="L587" s="22"/>
      <c r="M587" s="22"/>
      <c r="N587" s="22"/>
      <c r="O587" s="22"/>
      <c r="P587" s="22"/>
    </row>
    <row r="588" spans="2:16" x14ac:dyDescent="0.2">
      <c r="B588" s="8"/>
      <c r="D588" s="33"/>
      <c r="E588" s="33"/>
      <c r="F588" s="35"/>
      <c r="G588" s="35"/>
      <c r="H588" s="35"/>
      <c r="I588" s="8"/>
      <c r="J588" s="8"/>
      <c r="K588" s="8"/>
      <c r="L588" s="22"/>
      <c r="M588" s="22"/>
      <c r="N588" s="22"/>
      <c r="O588" s="22"/>
      <c r="P588" s="22"/>
    </row>
    <row r="589" spans="2:16" x14ac:dyDescent="0.2">
      <c r="B589" s="8"/>
      <c r="D589" s="33"/>
      <c r="E589" s="33"/>
      <c r="F589" s="35"/>
      <c r="G589" s="35"/>
      <c r="H589" s="35"/>
      <c r="I589" s="8"/>
      <c r="J589" s="8"/>
      <c r="K589" s="8"/>
      <c r="L589" s="22"/>
      <c r="M589" s="22"/>
      <c r="N589" s="22"/>
      <c r="O589" s="22"/>
      <c r="P589" s="22"/>
    </row>
    <row r="590" spans="2:16" x14ac:dyDescent="0.2">
      <c r="B590" s="8"/>
      <c r="D590" s="33"/>
      <c r="E590" s="33"/>
      <c r="F590" s="35"/>
      <c r="G590" s="35"/>
      <c r="H590" s="35"/>
      <c r="I590" s="8"/>
      <c r="J590" s="8"/>
      <c r="K590" s="8"/>
      <c r="L590" s="22"/>
      <c r="M590" s="22"/>
      <c r="N590" s="22"/>
      <c r="O590" s="22"/>
      <c r="P590" s="22"/>
    </row>
    <row r="591" spans="2:16" x14ac:dyDescent="0.2">
      <c r="B591" s="8"/>
      <c r="D591" s="33"/>
      <c r="E591" s="33"/>
      <c r="F591" s="35"/>
      <c r="G591" s="35"/>
      <c r="H591" s="35"/>
      <c r="I591" s="8"/>
      <c r="J591" s="8"/>
      <c r="K591" s="8"/>
      <c r="L591" s="22"/>
      <c r="M591" s="22"/>
      <c r="N591" s="22"/>
      <c r="O591" s="22"/>
      <c r="P591" s="22"/>
    </row>
    <row r="592" spans="2:16" x14ac:dyDescent="0.2">
      <c r="B592" s="8"/>
      <c r="D592" s="33"/>
      <c r="E592" s="33"/>
      <c r="F592" s="35"/>
      <c r="G592" s="35"/>
      <c r="H592" s="35"/>
      <c r="I592" s="8"/>
      <c r="J592" s="8"/>
      <c r="K592" s="8"/>
      <c r="L592" s="22"/>
      <c r="M592" s="22"/>
      <c r="N592" s="22"/>
      <c r="O592" s="22"/>
      <c r="P592" s="22"/>
    </row>
    <row r="593" spans="2:16" x14ac:dyDescent="0.2">
      <c r="B593" s="8"/>
      <c r="D593" s="33"/>
      <c r="E593" s="33"/>
      <c r="F593" s="35"/>
      <c r="G593" s="35"/>
      <c r="H593" s="35"/>
      <c r="I593" s="8"/>
      <c r="J593" s="8"/>
      <c r="K593" s="8"/>
      <c r="L593" s="22"/>
      <c r="M593" s="22"/>
      <c r="N593" s="22"/>
      <c r="O593" s="22"/>
      <c r="P593" s="22"/>
    </row>
    <row r="594" spans="2:16" x14ac:dyDescent="0.2">
      <c r="B594" s="8"/>
      <c r="D594" s="33"/>
      <c r="E594" s="33"/>
      <c r="F594" s="35"/>
      <c r="G594" s="35"/>
      <c r="H594" s="35"/>
      <c r="I594" s="8"/>
      <c r="J594" s="8"/>
      <c r="K594" s="8"/>
      <c r="L594" s="22"/>
      <c r="M594" s="22"/>
      <c r="N594" s="22"/>
      <c r="O594" s="22"/>
      <c r="P594" s="22"/>
    </row>
    <row r="595" spans="2:16" x14ac:dyDescent="0.2">
      <c r="B595" s="8"/>
      <c r="D595" s="33"/>
      <c r="E595" s="33"/>
      <c r="F595" s="35"/>
      <c r="G595" s="35"/>
      <c r="H595" s="35"/>
      <c r="I595" s="8"/>
      <c r="J595" s="8"/>
      <c r="K595" s="8"/>
      <c r="L595" s="22"/>
      <c r="M595" s="22"/>
      <c r="N595" s="22"/>
      <c r="O595" s="22"/>
      <c r="P595" s="22"/>
    </row>
    <row r="596" spans="2:16" x14ac:dyDescent="0.2">
      <c r="B596" s="8"/>
      <c r="D596" s="33"/>
      <c r="E596" s="33"/>
      <c r="F596" s="35"/>
      <c r="G596" s="35"/>
      <c r="H596" s="35"/>
      <c r="I596" s="8"/>
      <c r="J596" s="8"/>
      <c r="K596" s="8"/>
      <c r="L596" s="22"/>
      <c r="M596" s="22"/>
      <c r="N596" s="22"/>
      <c r="O596" s="22"/>
      <c r="P596" s="22"/>
    </row>
    <row r="597" spans="2:16" x14ac:dyDescent="0.2">
      <c r="B597" s="8"/>
      <c r="D597" s="33"/>
      <c r="E597" s="33"/>
      <c r="F597" s="35"/>
      <c r="G597" s="35"/>
      <c r="H597" s="35"/>
      <c r="I597" s="8"/>
      <c r="J597" s="8"/>
      <c r="K597" s="8"/>
      <c r="L597" s="22"/>
      <c r="M597" s="22"/>
      <c r="N597" s="22"/>
      <c r="O597" s="22"/>
      <c r="P597" s="22"/>
    </row>
    <row r="599" spans="2:16" x14ac:dyDescent="0.2">
      <c r="B599" s="24"/>
      <c r="E599" s="34"/>
      <c r="F599" s="35"/>
      <c r="G599" s="35"/>
      <c r="H599" s="35"/>
      <c r="I599" s="15"/>
      <c r="J599" s="15"/>
      <c r="K599" s="15"/>
      <c r="L599" s="22"/>
      <c r="M599" s="22"/>
      <c r="N599" s="22"/>
      <c r="O599" s="22"/>
      <c r="P599" s="22"/>
    </row>
    <row r="600" spans="2:16" x14ac:dyDescent="0.2">
      <c r="B600" s="24"/>
      <c r="E600" s="34"/>
      <c r="F600" s="35"/>
      <c r="G600" s="35"/>
      <c r="L600" s="22"/>
      <c r="M600" s="22"/>
      <c r="N600" s="22"/>
      <c r="O600" s="22"/>
    </row>
    <row r="601" spans="2:16" x14ac:dyDescent="0.2">
      <c r="B601" s="24"/>
      <c r="E601" s="34"/>
      <c r="F601" s="35"/>
      <c r="G601" s="35"/>
      <c r="L601" s="22"/>
      <c r="M601" s="22"/>
      <c r="N601" s="22"/>
      <c r="O601" s="22"/>
    </row>
    <row r="602" spans="2:16" x14ac:dyDescent="0.2">
      <c r="B602" s="24"/>
      <c r="E602" s="34"/>
      <c r="F602" s="35"/>
      <c r="G602" s="35"/>
      <c r="L602" s="22"/>
      <c r="M602" s="22"/>
      <c r="N602" s="22"/>
      <c r="O602" s="22"/>
    </row>
    <row r="603" spans="2:16" x14ac:dyDescent="0.2">
      <c r="B603" s="24"/>
      <c r="E603" s="34"/>
      <c r="F603" s="35"/>
      <c r="G603" s="35"/>
      <c r="L603" s="22"/>
      <c r="M603" s="22"/>
      <c r="N603" s="22"/>
      <c r="O603" s="22"/>
    </row>
    <row r="604" spans="2:16" x14ac:dyDescent="0.2">
      <c r="B604" s="24"/>
      <c r="E604" s="34"/>
      <c r="F604" s="35"/>
      <c r="G604" s="35"/>
      <c r="L604" s="22"/>
      <c r="M604" s="22"/>
      <c r="N604" s="22"/>
      <c r="O604" s="22"/>
    </row>
    <row r="605" spans="2:16" x14ac:dyDescent="0.2">
      <c r="B605" s="24"/>
      <c r="E605" s="34"/>
      <c r="F605" s="35"/>
      <c r="G605" s="35"/>
      <c r="L605" s="22"/>
      <c r="M605" s="22"/>
      <c r="N605" s="22"/>
      <c r="O605" s="22"/>
    </row>
    <row r="606" spans="2:16" x14ac:dyDescent="0.2">
      <c r="B606" s="24"/>
      <c r="E606" s="34"/>
      <c r="F606" s="35"/>
      <c r="G606" s="35"/>
      <c r="L606" s="22"/>
      <c r="M606" s="22"/>
      <c r="N606" s="22"/>
      <c r="O606" s="22"/>
    </row>
    <row r="607" spans="2:16" x14ac:dyDescent="0.2">
      <c r="B607" s="24"/>
      <c r="E607" s="34"/>
      <c r="F607" s="35"/>
      <c r="G607" s="35"/>
      <c r="L607" s="22"/>
      <c r="M607" s="22"/>
      <c r="N607" s="22"/>
      <c r="O607" s="22"/>
    </row>
    <row r="608" spans="2:16" x14ac:dyDescent="0.2">
      <c r="B608" s="24"/>
      <c r="E608" s="34"/>
      <c r="F608" s="35"/>
      <c r="G608" s="35"/>
      <c r="L608" s="22"/>
      <c r="M608" s="22"/>
      <c r="N608" s="22"/>
      <c r="O608" s="22"/>
    </row>
    <row r="609" spans="2:15" x14ac:dyDescent="0.2">
      <c r="B609" s="24"/>
      <c r="E609" s="34"/>
      <c r="F609" s="35"/>
      <c r="G609" s="35"/>
      <c r="L609" s="22"/>
      <c r="M609" s="22"/>
      <c r="N609" s="22"/>
      <c r="O609" s="22"/>
    </row>
    <row r="610" spans="2:15" x14ac:dyDescent="0.2">
      <c r="B610" s="24"/>
      <c r="E610" s="34"/>
      <c r="F610" s="35"/>
      <c r="G610" s="35"/>
      <c r="L610" s="22"/>
      <c r="M610" s="22"/>
      <c r="N610" s="22"/>
      <c r="O610" s="22"/>
    </row>
    <row r="611" spans="2:15" x14ac:dyDescent="0.2">
      <c r="B611" s="24"/>
      <c r="E611" s="34"/>
      <c r="F611" s="35"/>
      <c r="G611" s="35"/>
      <c r="L611" s="22"/>
      <c r="M611" s="22"/>
      <c r="N611" s="22"/>
      <c r="O611" s="22"/>
    </row>
    <row r="612" spans="2:15" x14ac:dyDescent="0.2">
      <c r="B612" s="24"/>
      <c r="E612" s="34"/>
      <c r="F612" s="35"/>
      <c r="G612" s="35"/>
      <c r="L612" s="22"/>
      <c r="M612" s="22"/>
      <c r="N612" s="22"/>
      <c r="O612" s="22"/>
    </row>
    <row r="613" spans="2:15" x14ac:dyDescent="0.2">
      <c r="B613" s="24"/>
      <c r="E613" s="34"/>
      <c r="F613" s="35"/>
      <c r="G613" s="35"/>
      <c r="L613" s="22"/>
      <c r="M613" s="22"/>
      <c r="N613" s="22"/>
      <c r="O613" s="22"/>
    </row>
    <row r="614" spans="2:15" x14ac:dyDescent="0.2">
      <c r="B614" s="24"/>
      <c r="E614" s="34"/>
      <c r="F614" s="35"/>
      <c r="G614" s="35"/>
      <c r="L614" s="22"/>
      <c r="M614" s="22"/>
      <c r="N614" s="22"/>
      <c r="O614" s="22"/>
    </row>
    <row r="615" spans="2:15" x14ac:dyDescent="0.2">
      <c r="B615" s="24"/>
      <c r="E615" s="34"/>
      <c r="F615" s="35"/>
      <c r="G615" s="35"/>
      <c r="L615" s="22"/>
      <c r="M615" s="22"/>
      <c r="N615" s="22"/>
      <c r="O615" s="22"/>
    </row>
    <row r="616" spans="2:15" x14ac:dyDescent="0.2">
      <c r="B616" s="24"/>
      <c r="E616" s="34"/>
      <c r="F616" s="35"/>
      <c r="G616" s="35"/>
      <c r="L616" s="22"/>
      <c r="M616" s="22"/>
      <c r="N616" s="22"/>
      <c r="O616" s="22"/>
    </row>
    <row r="617" spans="2:15" x14ac:dyDescent="0.2">
      <c r="B617" s="24"/>
      <c r="E617" s="34"/>
      <c r="F617" s="35"/>
      <c r="G617" s="35"/>
      <c r="L617" s="22"/>
      <c r="M617" s="22"/>
      <c r="N617" s="22"/>
      <c r="O617" s="22"/>
    </row>
    <row r="618" spans="2:15" x14ac:dyDescent="0.2">
      <c r="B618" s="24"/>
      <c r="E618" s="34"/>
      <c r="F618" s="35"/>
      <c r="G618" s="35"/>
      <c r="L618" s="22"/>
      <c r="M618" s="22"/>
      <c r="N618" s="22"/>
      <c r="O618" s="22"/>
    </row>
    <row r="619" spans="2:15" x14ac:dyDescent="0.2">
      <c r="B619" s="24"/>
      <c r="E619" s="34"/>
      <c r="F619" s="35"/>
      <c r="G619" s="35"/>
      <c r="L619" s="22"/>
      <c r="M619" s="22"/>
      <c r="N619" s="22"/>
      <c r="O619" s="22"/>
    </row>
    <row r="620" spans="2:15" x14ac:dyDescent="0.2">
      <c r="B620" s="24"/>
      <c r="E620" s="34"/>
      <c r="F620" s="35"/>
      <c r="G620" s="35"/>
      <c r="L620" s="22"/>
      <c r="M620" s="22"/>
      <c r="N620" s="22"/>
      <c r="O620" s="22"/>
    </row>
    <row r="621" spans="2:15" x14ac:dyDescent="0.2">
      <c r="B621" s="24"/>
      <c r="E621" s="34"/>
      <c r="F621" s="35"/>
      <c r="G621" s="35"/>
      <c r="L621" s="22"/>
      <c r="M621" s="22"/>
      <c r="N621" s="22"/>
      <c r="O621" s="22"/>
    </row>
    <row r="622" spans="2:15" x14ac:dyDescent="0.2">
      <c r="B622" s="24"/>
      <c r="E622" s="34"/>
      <c r="F622" s="35"/>
      <c r="G622" s="35"/>
      <c r="L622" s="22"/>
      <c r="M622" s="22"/>
      <c r="N622" s="22"/>
      <c r="O622" s="22"/>
    </row>
    <row r="623" spans="2:15" x14ac:dyDescent="0.2">
      <c r="B623" s="24"/>
      <c r="E623" s="34"/>
      <c r="F623" s="35"/>
      <c r="G623" s="35"/>
      <c r="L623" s="22"/>
      <c r="M623" s="22"/>
      <c r="N623" s="22"/>
      <c r="O623" s="22"/>
    </row>
    <row r="624" spans="2:15" x14ac:dyDescent="0.2">
      <c r="B624" s="24"/>
      <c r="E624" s="34"/>
      <c r="F624" s="35"/>
      <c r="G624" s="35"/>
      <c r="L624" s="22"/>
      <c r="M624" s="22"/>
      <c r="N624" s="22"/>
      <c r="O624" s="22"/>
    </row>
    <row r="625" spans="2:15" x14ac:dyDescent="0.2">
      <c r="B625" s="24"/>
      <c r="E625" s="34"/>
      <c r="F625" s="35"/>
      <c r="G625" s="35"/>
      <c r="L625" s="22"/>
      <c r="M625" s="22"/>
      <c r="N625" s="22"/>
      <c r="O625" s="22"/>
    </row>
    <row r="626" spans="2:15" x14ac:dyDescent="0.2">
      <c r="B626" s="24"/>
      <c r="E626" s="34"/>
      <c r="F626" s="35"/>
      <c r="G626" s="35"/>
      <c r="L626" s="22"/>
      <c r="M626" s="22"/>
      <c r="N626" s="22"/>
      <c r="O626" s="22"/>
    </row>
    <row r="627" spans="2:15" x14ac:dyDescent="0.2">
      <c r="B627" s="24"/>
      <c r="E627" s="34"/>
      <c r="F627" s="35"/>
      <c r="G627" s="35"/>
      <c r="L627" s="22"/>
      <c r="M627" s="22"/>
      <c r="N627" s="22"/>
      <c r="O627" s="22"/>
    </row>
    <row r="628" spans="2:15" x14ac:dyDescent="0.2">
      <c r="B628" s="24"/>
      <c r="E628" s="34"/>
      <c r="F628" s="35"/>
      <c r="G628" s="35"/>
      <c r="L628" s="22"/>
      <c r="M628" s="22"/>
      <c r="N628" s="22"/>
      <c r="O628" s="22"/>
    </row>
    <row r="629" spans="2:15" x14ac:dyDescent="0.2">
      <c r="B629" s="24"/>
      <c r="E629" s="34"/>
      <c r="F629" s="35"/>
      <c r="G629" s="35"/>
      <c r="L629" s="22"/>
      <c r="M629" s="22"/>
      <c r="N629" s="22"/>
      <c r="O629" s="22"/>
    </row>
    <row r="630" spans="2:15" x14ac:dyDescent="0.2">
      <c r="B630" s="24"/>
      <c r="E630" s="34"/>
      <c r="F630" s="35"/>
      <c r="G630" s="35"/>
      <c r="L630" s="22"/>
      <c r="M630" s="22"/>
      <c r="N630" s="22"/>
      <c r="O630" s="22"/>
    </row>
    <row r="631" spans="2:15" x14ac:dyDescent="0.2">
      <c r="B631" s="24"/>
      <c r="E631" s="34"/>
      <c r="F631" s="35"/>
      <c r="G631" s="35"/>
      <c r="L631" s="22"/>
      <c r="M631" s="22"/>
      <c r="N631" s="22"/>
      <c r="O631" s="22"/>
    </row>
    <row r="632" spans="2:15" x14ac:dyDescent="0.2">
      <c r="B632" s="24"/>
      <c r="E632" s="34"/>
      <c r="F632" s="35"/>
      <c r="G632" s="35"/>
      <c r="L632" s="22"/>
      <c r="M632" s="22"/>
      <c r="N632" s="22"/>
      <c r="O632" s="22"/>
    </row>
    <row r="633" spans="2:15" x14ac:dyDescent="0.2">
      <c r="B633" s="24"/>
      <c r="E633" s="34"/>
      <c r="F633" s="35"/>
      <c r="G633" s="35"/>
      <c r="L633" s="22"/>
      <c r="M633" s="22"/>
      <c r="N633" s="22"/>
      <c r="O633" s="22"/>
    </row>
    <row r="634" spans="2:15" x14ac:dyDescent="0.2">
      <c r="B634" s="24"/>
      <c r="E634" s="34"/>
      <c r="F634" s="35"/>
      <c r="G634" s="35"/>
      <c r="L634" s="22"/>
      <c r="M634" s="22"/>
      <c r="N634" s="22"/>
      <c r="O634" s="22"/>
    </row>
    <row r="635" spans="2:15" x14ac:dyDescent="0.2">
      <c r="B635" s="24"/>
      <c r="E635" s="34"/>
      <c r="F635" s="35"/>
      <c r="G635" s="35"/>
      <c r="L635" s="22"/>
      <c r="M635" s="22"/>
      <c r="N635" s="22"/>
      <c r="O635" s="22"/>
    </row>
    <row r="636" spans="2:15" x14ac:dyDescent="0.2">
      <c r="B636" s="24"/>
      <c r="E636" s="34"/>
      <c r="F636" s="35"/>
      <c r="G636" s="35"/>
      <c r="L636" s="22"/>
      <c r="M636" s="22"/>
      <c r="N636" s="22"/>
      <c r="O636" s="22"/>
    </row>
    <row r="637" spans="2:15" x14ac:dyDescent="0.2">
      <c r="B637" s="24"/>
      <c r="E637" s="34"/>
      <c r="F637" s="35"/>
      <c r="G637" s="35"/>
      <c r="L637" s="22"/>
      <c r="M637" s="22"/>
      <c r="N637" s="22"/>
      <c r="O637" s="22"/>
    </row>
    <row r="638" spans="2:15" x14ac:dyDescent="0.2">
      <c r="B638" s="24"/>
      <c r="E638" s="34"/>
      <c r="F638" s="35"/>
      <c r="G638" s="35"/>
      <c r="L638" s="22"/>
      <c r="M638" s="22"/>
      <c r="N638" s="22"/>
      <c r="O638" s="22"/>
    </row>
    <row r="639" spans="2:15" x14ac:dyDescent="0.2">
      <c r="B639" s="24"/>
      <c r="E639" s="34"/>
      <c r="F639" s="35"/>
      <c r="G639" s="35"/>
      <c r="L639" s="22"/>
      <c r="M639" s="22"/>
      <c r="N639" s="22"/>
      <c r="O639" s="22"/>
    </row>
    <row r="640" spans="2:15" x14ac:dyDescent="0.2">
      <c r="B640" s="24"/>
      <c r="E640" s="34"/>
      <c r="F640" s="35"/>
      <c r="G640" s="35"/>
      <c r="L640" s="22"/>
      <c r="M640" s="22"/>
      <c r="N640" s="22"/>
      <c r="O640" s="22"/>
    </row>
    <row r="641" spans="2:15" x14ac:dyDescent="0.2">
      <c r="B641" s="24"/>
      <c r="E641" s="34"/>
      <c r="F641" s="35"/>
      <c r="G641" s="35"/>
      <c r="L641" s="22"/>
      <c r="M641" s="22"/>
      <c r="N641" s="22"/>
      <c r="O641" s="22"/>
    </row>
    <row r="642" spans="2:15" x14ac:dyDescent="0.2">
      <c r="B642" s="24"/>
      <c r="E642" s="34"/>
      <c r="F642" s="35"/>
      <c r="G642" s="35"/>
      <c r="L642" s="22"/>
      <c r="M642" s="22"/>
      <c r="N642" s="22"/>
      <c r="O642" s="22"/>
    </row>
    <row r="643" spans="2:15" x14ac:dyDescent="0.2">
      <c r="B643" s="24"/>
      <c r="E643" s="34"/>
      <c r="F643" s="35"/>
      <c r="G643" s="35"/>
      <c r="L643" s="22"/>
      <c r="M643" s="22"/>
      <c r="N643" s="22"/>
      <c r="O643" s="22"/>
    </row>
    <row r="644" spans="2:15" x14ac:dyDescent="0.2">
      <c r="B644" s="24"/>
      <c r="E644" s="34"/>
      <c r="F644" s="35"/>
      <c r="G644" s="35"/>
      <c r="L644" s="22"/>
      <c r="M644" s="22"/>
      <c r="N644" s="22"/>
      <c r="O644" s="22"/>
    </row>
    <row r="645" spans="2:15" x14ac:dyDescent="0.2">
      <c r="B645" s="24"/>
      <c r="E645" s="34"/>
      <c r="F645" s="35"/>
      <c r="G645" s="35"/>
      <c r="L645" s="22"/>
      <c r="M645" s="22"/>
      <c r="N645" s="22"/>
      <c r="O645" s="22"/>
    </row>
    <row r="646" spans="2:15" x14ac:dyDescent="0.2">
      <c r="B646" s="24"/>
      <c r="E646" s="34"/>
      <c r="F646" s="35"/>
      <c r="G646" s="35"/>
      <c r="L646" s="22"/>
      <c r="M646" s="22"/>
      <c r="N646" s="22"/>
      <c r="O646" s="22"/>
    </row>
    <row r="647" spans="2:15" x14ac:dyDescent="0.2">
      <c r="B647" s="24"/>
      <c r="E647" s="34"/>
      <c r="F647" s="35"/>
      <c r="G647" s="35"/>
      <c r="L647" s="22"/>
      <c r="M647" s="22"/>
      <c r="N647" s="22"/>
      <c r="O647" s="22"/>
    </row>
    <row r="648" spans="2:15" x14ac:dyDescent="0.2">
      <c r="B648" s="24"/>
      <c r="E648" s="34"/>
      <c r="F648" s="35"/>
      <c r="G648" s="35"/>
      <c r="L648" s="22"/>
      <c r="M648" s="22"/>
      <c r="N648" s="22"/>
      <c r="O648" s="22"/>
    </row>
    <row r="649" spans="2:15" x14ac:dyDescent="0.2">
      <c r="B649" s="24"/>
      <c r="E649" s="34"/>
      <c r="F649" s="35"/>
      <c r="G649" s="35"/>
      <c r="L649" s="22"/>
      <c r="M649" s="22"/>
      <c r="N649" s="22"/>
      <c r="O649" s="22"/>
    </row>
    <row r="650" spans="2:15" x14ac:dyDescent="0.2">
      <c r="B650" s="24"/>
      <c r="E650" s="34"/>
      <c r="F650" s="35"/>
      <c r="G650" s="35"/>
      <c r="L650" s="22"/>
      <c r="M650" s="22"/>
      <c r="N650" s="22"/>
      <c r="O650" s="22"/>
    </row>
    <row r="651" spans="2:15" x14ac:dyDescent="0.2">
      <c r="B651" s="24"/>
      <c r="E651" s="34"/>
      <c r="F651" s="35"/>
      <c r="G651" s="35"/>
      <c r="L651" s="22"/>
      <c r="M651" s="22"/>
      <c r="N651" s="22"/>
      <c r="O651" s="22"/>
    </row>
    <row r="652" spans="2:15" x14ac:dyDescent="0.2">
      <c r="B652" s="24"/>
      <c r="E652" s="34"/>
      <c r="F652" s="35"/>
      <c r="G652" s="35"/>
      <c r="L652" s="22"/>
      <c r="M652" s="22"/>
      <c r="N652" s="22"/>
      <c r="O652" s="22"/>
    </row>
    <row r="653" spans="2:15" x14ac:dyDescent="0.2">
      <c r="B653" s="24"/>
      <c r="E653" s="34"/>
      <c r="F653" s="35"/>
      <c r="G653" s="35"/>
      <c r="L653" s="22"/>
      <c r="M653" s="22"/>
      <c r="N653" s="22"/>
      <c r="O653" s="22"/>
    </row>
    <row r="654" spans="2:15" x14ac:dyDescent="0.2">
      <c r="B654" s="24"/>
      <c r="E654" s="34"/>
      <c r="F654" s="35"/>
      <c r="G654" s="35"/>
      <c r="L654" s="22"/>
      <c r="M654" s="22"/>
      <c r="N654" s="22"/>
      <c r="O654" s="22"/>
    </row>
    <row r="655" spans="2:15" x14ac:dyDescent="0.2">
      <c r="B655" s="24"/>
      <c r="E655" s="34"/>
      <c r="F655" s="35"/>
      <c r="G655" s="35"/>
      <c r="L655" s="22"/>
      <c r="M655" s="22"/>
      <c r="N655" s="22"/>
      <c r="O655" s="22"/>
    </row>
    <row r="656" spans="2:15" x14ac:dyDescent="0.2">
      <c r="B656" s="24"/>
      <c r="E656" s="34"/>
      <c r="F656" s="35"/>
      <c r="G656" s="35"/>
      <c r="L656" s="22"/>
      <c r="M656" s="22"/>
      <c r="N656" s="22"/>
      <c r="O656" s="22"/>
    </row>
    <row r="657" spans="2:15" x14ac:dyDescent="0.2">
      <c r="B657" s="24"/>
      <c r="E657" s="34"/>
      <c r="F657" s="35"/>
      <c r="G657" s="35"/>
      <c r="L657" s="22"/>
      <c r="M657" s="22"/>
      <c r="N657" s="22"/>
      <c r="O657" s="22"/>
    </row>
    <row r="658" spans="2:15" x14ac:dyDescent="0.2">
      <c r="B658" s="24"/>
      <c r="E658" s="34"/>
      <c r="F658" s="35"/>
      <c r="G658" s="35"/>
      <c r="L658" s="22"/>
      <c r="M658" s="22"/>
      <c r="N658" s="22"/>
      <c r="O658" s="22"/>
    </row>
    <row r="659" spans="2:15" x14ac:dyDescent="0.2">
      <c r="B659" s="24"/>
      <c r="E659" s="34"/>
      <c r="F659" s="35"/>
      <c r="G659" s="35"/>
      <c r="L659" s="22"/>
      <c r="M659" s="22"/>
      <c r="N659" s="22"/>
      <c r="O659" s="22"/>
    </row>
    <row r="660" spans="2:15" x14ac:dyDescent="0.2">
      <c r="B660" s="24"/>
      <c r="E660" s="34"/>
      <c r="F660" s="35"/>
      <c r="G660" s="35"/>
      <c r="L660" s="22"/>
      <c r="M660" s="22"/>
      <c r="N660" s="22"/>
      <c r="O660" s="22"/>
    </row>
    <row r="661" spans="2:15" x14ac:dyDescent="0.2">
      <c r="B661" s="24"/>
      <c r="E661" s="34"/>
      <c r="F661" s="35"/>
      <c r="G661" s="35"/>
      <c r="L661" s="22"/>
      <c r="M661" s="22"/>
      <c r="N661" s="22"/>
      <c r="O661" s="22"/>
    </row>
    <row r="662" spans="2:15" x14ac:dyDescent="0.2">
      <c r="B662" s="24"/>
      <c r="E662" s="34"/>
      <c r="F662" s="35"/>
      <c r="G662" s="35"/>
      <c r="L662" s="22"/>
      <c r="M662" s="22"/>
      <c r="N662" s="22"/>
      <c r="O662" s="22"/>
    </row>
    <row r="663" spans="2:15" x14ac:dyDescent="0.2">
      <c r="B663" s="24"/>
      <c r="E663" s="34"/>
      <c r="F663" s="35"/>
      <c r="G663" s="35"/>
      <c r="L663" s="22"/>
      <c r="M663" s="22"/>
      <c r="N663" s="22"/>
      <c r="O663" s="22"/>
    </row>
    <row r="664" spans="2:15" x14ac:dyDescent="0.2">
      <c r="B664" s="24"/>
      <c r="E664" s="34"/>
      <c r="F664" s="35"/>
      <c r="G664" s="35"/>
      <c r="L664" s="22"/>
      <c r="M664" s="22"/>
      <c r="N664" s="22"/>
      <c r="O664" s="22"/>
    </row>
    <row r="665" spans="2:15" x14ac:dyDescent="0.2">
      <c r="B665" s="24"/>
      <c r="E665" s="34"/>
      <c r="F665" s="35"/>
      <c r="G665" s="35"/>
      <c r="L665" s="22"/>
      <c r="M665" s="22"/>
      <c r="N665" s="22"/>
      <c r="O665" s="22"/>
    </row>
    <row r="666" spans="2:15" x14ac:dyDescent="0.2">
      <c r="B666" s="24"/>
      <c r="E666" s="34"/>
      <c r="F666" s="35"/>
      <c r="G666" s="35"/>
      <c r="L666" s="22"/>
      <c r="M666" s="22"/>
      <c r="N666" s="22"/>
      <c r="O666" s="22"/>
    </row>
    <row r="667" spans="2:15" x14ac:dyDescent="0.2">
      <c r="B667" s="24"/>
      <c r="E667" s="34"/>
      <c r="F667" s="35"/>
      <c r="G667" s="35"/>
      <c r="L667" s="22"/>
      <c r="M667" s="22"/>
      <c r="N667" s="22"/>
      <c r="O667" s="22"/>
    </row>
    <row r="668" spans="2:15" x14ac:dyDescent="0.2">
      <c r="B668" s="24"/>
      <c r="E668" s="34"/>
      <c r="F668" s="35"/>
      <c r="G668" s="35"/>
      <c r="L668" s="22"/>
      <c r="M668" s="22"/>
      <c r="N668" s="22"/>
      <c r="O668" s="22"/>
    </row>
    <row r="669" spans="2:15" x14ac:dyDescent="0.2">
      <c r="B669" s="24"/>
      <c r="E669" s="34"/>
      <c r="F669" s="35"/>
      <c r="G669" s="35"/>
      <c r="L669" s="22"/>
      <c r="M669" s="22"/>
      <c r="N669" s="22"/>
      <c r="O669" s="22"/>
    </row>
    <row r="670" spans="2:15" x14ac:dyDescent="0.2">
      <c r="B670" s="24"/>
      <c r="E670" s="34"/>
      <c r="F670" s="35"/>
      <c r="G670" s="35"/>
      <c r="L670" s="22"/>
      <c r="M670" s="22"/>
      <c r="N670" s="22"/>
      <c r="O670" s="22"/>
    </row>
    <row r="671" spans="2:15" x14ac:dyDescent="0.2">
      <c r="B671" s="24"/>
      <c r="E671" s="34"/>
      <c r="F671" s="35"/>
      <c r="G671" s="35"/>
      <c r="L671" s="22"/>
      <c r="M671" s="22"/>
      <c r="N671" s="22"/>
      <c r="O671" s="22"/>
    </row>
    <row r="672" spans="2:15" x14ac:dyDescent="0.2">
      <c r="B672" s="24"/>
      <c r="E672" s="34"/>
      <c r="F672" s="35"/>
      <c r="G672" s="35"/>
      <c r="L672" s="22"/>
      <c r="M672" s="22"/>
      <c r="N672" s="22"/>
      <c r="O672" s="22"/>
    </row>
    <row r="673" spans="2:15" x14ac:dyDescent="0.2">
      <c r="B673" s="24"/>
      <c r="E673" s="34"/>
      <c r="F673" s="35"/>
      <c r="G673" s="35"/>
      <c r="L673" s="22"/>
      <c r="M673" s="22"/>
      <c r="N673" s="22"/>
      <c r="O673" s="22"/>
    </row>
    <row r="674" spans="2:15" x14ac:dyDescent="0.2">
      <c r="B674" s="24"/>
      <c r="E674" s="34"/>
      <c r="F674" s="35"/>
      <c r="G674" s="35"/>
      <c r="L674" s="22"/>
      <c r="M674" s="22"/>
      <c r="N674" s="22"/>
      <c r="O674" s="22"/>
    </row>
    <row r="675" spans="2:15" x14ac:dyDescent="0.2">
      <c r="B675" s="24"/>
      <c r="E675" s="34"/>
      <c r="F675" s="35"/>
      <c r="G675" s="35"/>
      <c r="L675" s="22"/>
      <c r="M675" s="22"/>
      <c r="N675" s="22"/>
      <c r="O675" s="22"/>
    </row>
    <row r="676" spans="2:15" x14ac:dyDescent="0.2">
      <c r="B676" s="24"/>
      <c r="E676" s="34"/>
      <c r="F676" s="35"/>
      <c r="G676" s="35"/>
      <c r="L676" s="22"/>
      <c r="M676" s="22"/>
      <c r="N676" s="22"/>
      <c r="O676" s="22"/>
    </row>
    <row r="677" spans="2:15" x14ac:dyDescent="0.2">
      <c r="B677" s="24"/>
      <c r="E677" s="34"/>
      <c r="F677" s="35"/>
      <c r="G677" s="35"/>
      <c r="L677" s="22"/>
      <c r="M677" s="22"/>
      <c r="N677" s="22"/>
      <c r="O677" s="22"/>
    </row>
    <row r="678" spans="2:15" x14ac:dyDescent="0.2">
      <c r="B678" s="24"/>
      <c r="E678" s="34"/>
      <c r="F678" s="35"/>
      <c r="G678" s="35"/>
      <c r="L678" s="22"/>
      <c r="M678" s="22"/>
      <c r="N678" s="22"/>
      <c r="O678" s="22"/>
    </row>
    <row r="679" spans="2:15" x14ac:dyDescent="0.2">
      <c r="B679" s="24"/>
      <c r="E679" s="34"/>
      <c r="F679" s="35"/>
      <c r="G679" s="35"/>
      <c r="L679" s="22"/>
      <c r="M679" s="22"/>
      <c r="N679" s="22"/>
      <c r="O679" s="22"/>
    </row>
    <row r="680" spans="2:15" x14ac:dyDescent="0.2">
      <c r="B680" s="24"/>
      <c r="E680" s="34"/>
      <c r="F680" s="35"/>
      <c r="G680" s="35"/>
      <c r="L680" s="22"/>
      <c r="M680" s="22"/>
      <c r="N680" s="22"/>
      <c r="O680" s="22"/>
    </row>
    <row r="681" spans="2:15" x14ac:dyDescent="0.2">
      <c r="B681" s="24"/>
      <c r="E681" s="34"/>
      <c r="F681" s="35"/>
      <c r="G681" s="35"/>
      <c r="L681" s="22"/>
      <c r="M681" s="22"/>
      <c r="N681" s="22"/>
      <c r="O681" s="22"/>
    </row>
    <row r="682" spans="2:15" x14ac:dyDescent="0.2">
      <c r="B682" s="24"/>
      <c r="E682" s="34"/>
      <c r="F682" s="35"/>
      <c r="G682" s="35"/>
      <c r="L682" s="22"/>
      <c r="M682" s="22"/>
      <c r="N682" s="22"/>
      <c r="O682" s="22"/>
    </row>
    <row r="683" spans="2:15" x14ac:dyDescent="0.2">
      <c r="B683" s="24"/>
      <c r="E683" s="34"/>
      <c r="F683" s="35"/>
      <c r="G683" s="35"/>
      <c r="L683" s="22"/>
      <c r="M683" s="22"/>
      <c r="N683" s="22"/>
      <c r="O683" s="22"/>
    </row>
    <row r="684" spans="2:15" x14ac:dyDescent="0.2">
      <c r="B684" s="24"/>
      <c r="E684" s="34"/>
      <c r="F684" s="35"/>
      <c r="G684" s="35"/>
      <c r="L684" s="22"/>
      <c r="M684" s="22"/>
      <c r="N684" s="22"/>
      <c r="O684" s="22"/>
    </row>
    <row r="685" spans="2:15" x14ac:dyDescent="0.2">
      <c r="B685" s="24"/>
      <c r="E685" s="34"/>
      <c r="F685" s="35"/>
      <c r="G685" s="35"/>
      <c r="L685" s="22"/>
      <c r="M685" s="22"/>
      <c r="N685" s="22"/>
      <c r="O685" s="22"/>
    </row>
    <row r="686" spans="2:15" x14ac:dyDescent="0.2">
      <c r="B686" s="24"/>
      <c r="E686" s="34"/>
      <c r="F686" s="35"/>
      <c r="G686" s="35"/>
      <c r="L686" s="22"/>
      <c r="M686" s="22"/>
      <c r="N686" s="22"/>
      <c r="O686" s="22"/>
    </row>
    <row r="687" spans="2:15" x14ac:dyDescent="0.2">
      <c r="B687" s="24"/>
      <c r="E687" s="34"/>
      <c r="F687" s="35"/>
      <c r="G687" s="35"/>
      <c r="L687" s="22"/>
      <c r="M687" s="22"/>
      <c r="N687" s="22"/>
      <c r="O687" s="22"/>
    </row>
    <row r="688" spans="2:15" x14ac:dyDescent="0.2">
      <c r="B688" s="24"/>
      <c r="E688" s="34"/>
      <c r="F688" s="35"/>
      <c r="G688" s="35"/>
      <c r="L688" s="22"/>
      <c r="M688" s="22"/>
      <c r="N688" s="22"/>
      <c r="O688" s="22"/>
    </row>
    <row r="689" spans="2:15" x14ac:dyDescent="0.2">
      <c r="B689" s="24"/>
      <c r="E689" s="34"/>
      <c r="F689" s="35"/>
      <c r="G689" s="35"/>
      <c r="L689" s="22"/>
      <c r="M689" s="22"/>
      <c r="N689" s="22"/>
      <c r="O689" s="22"/>
    </row>
    <row r="690" spans="2:15" x14ac:dyDescent="0.2">
      <c r="B690" s="24"/>
      <c r="E690" s="34"/>
      <c r="F690" s="35"/>
      <c r="G690" s="35"/>
      <c r="L690" s="22"/>
      <c r="M690" s="22"/>
      <c r="N690" s="22"/>
      <c r="O690" s="22"/>
    </row>
    <row r="691" spans="2:15" x14ac:dyDescent="0.2">
      <c r="B691" s="24"/>
      <c r="E691" s="34"/>
      <c r="F691" s="35"/>
      <c r="G691" s="35"/>
      <c r="L691" s="22"/>
      <c r="M691" s="22"/>
      <c r="N691" s="22"/>
      <c r="O691" s="22"/>
    </row>
    <row r="692" spans="2:15" x14ac:dyDescent="0.2">
      <c r="B692" s="24"/>
      <c r="E692" s="34"/>
      <c r="F692" s="35"/>
      <c r="G692" s="35"/>
      <c r="L692" s="22"/>
      <c r="M692" s="22"/>
      <c r="N692" s="22"/>
      <c r="O692" s="22"/>
    </row>
    <row r="693" spans="2:15" x14ac:dyDescent="0.2">
      <c r="B693" s="24"/>
      <c r="E693" s="34"/>
      <c r="F693" s="35"/>
      <c r="G693" s="35"/>
      <c r="L693" s="22"/>
      <c r="M693" s="22"/>
      <c r="N693" s="22"/>
      <c r="O693" s="22"/>
    </row>
    <row r="694" spans="2:15" x14ac:dyDescent="0.2">
      <c r="B694" s="24"/>
      <c r="E694" s="34"/>
      <c r="F694" s="35"/>
      <c r="G694" s="35"/>
      <c r="L694" s="22"/>
      <c r="M694" s="22"/>
      <c r="N694" s="22"/>
      <c r="O694" s="22"/>
    </row>
    <row r="695" spans="2:15" x14ac:dyDescent="0.2">
      <c r="B695" s="24"/>
      <c r="E695" s="34"/>
      <c r="F695" s="35"/>
      <c r="G695" s="35"/>
      <c r="L695" s="22"/>
      <c r="M695" s="22"/>
      <c r="N695" s="22"/>
      <c r="O695" s="22"/>
    </row>
    <row r="696" spans="2:15" x14ac:dyDescent="0.2">
      <c r="B696" s="24"/>
      <c r="E696" s="34"/>
      <c r="F696" s="35"/>
      <c r="G696" s="35"/>
      <c r="L696" s="22"/>
      <c r="M696" s="22"/>
      <c r="N696" s="22"/>
      <c r="O696" s="22"/>
    </row>
    <row r="697" spans="2:15" x14ac:dyDescent="0.2">
      <c r="B697" s="24"/>
      <c r="E697" s="34"/>
      <c r="F697" s="35"/>
      <c r="G697" s="35"/>
      <c r="L697" s="22"/>
      <c r="M697" s="22"/>
      <c r="N697" s="22"/>
      <c r="O697" s="22"/>
    </row>
    <row r="698" spans="2:15" x14ac:dyDescent="0.2">
      <c r="B698" s="24"/>
      <c r="E698" s="34"/>
      <c r="F698" s="35"/>
      <c r="G698" s="35"/>
      <c r="L698" s="22"/>
      <c r="M698" s="22"/>
      <c r="N698" s="22"/>
      <c r="O698" s="22"/>
    </row>
    <row r="699" spans="2:15" x14ac:dyDescent="0.2">
      <c r="B699" s="24"/>
      <c r="E699" s="34"/>
      <c r="F699" s="35"/>
      <c r="G699" s="35"/>
      <c r="L699" s="22"/>
      <c r="M699" s="22"/>
      <c r="N699" s="22"/>
      <c r="O699" s="22"/>
    </row>
    <row r="700" spans="2:15" x14ac:dyDescent="0.2">
      <c r="B700" s="24"/>
      <c r="E700" s="34"/>
      <c r="F700" s="35"/>
      <c r="G700" s="35"/>
      <c r="L700" s="22"/>
      <c r="M700" s="22"/>
      <c r="N700" s="22"/>
      <c r="O700" s="22"/>
    </row>
    <row r="701" spans="2:15" x14ac:dyDescent="0.2">
      <c r="B701" s="24"/>
      <c r="E701" s="34"/>
      <c r="F701" s="35"/>
      <c r="G701" s="35"/>
      <c r="L701" s="22"/>
      <c r="M701" s="22"/>
      <c r="N701" s="22"/>
      <c r="O701" s="22"/>
    </row>
    <row r="702" spans="2:15" x14ac:dyDescent="0.2">
      <c r="B702" s="24"/>
      <c r="E702" s="34"/>
      <c r="F702" s="35"/>
      <c r="G702" s="35"/>
      <c r="L702" s="22"/>
      <c r="M702" s="22"/>
      <c r="N702" s="22"/>
      <c r="O702" s="22"/>
    </row>
    <row r="703" spans="2:15" x14ac:dyDescent="0.2">
      <c r="B703" s="24"/>
      <c r="E703" s="34"/>
      <c r="F703" s="35"/>
      <c r="G703" s="35"/>
      <c r="L703" s="22"/>
      <c r="M703" s="22"/>
      <c r="N703" s="22"/>
      <c r="O703" s="22"/>
    </row>
    <row r="704" spans="2:15" x14ac:dyDescent="0.2">
      <c r="B704" s="24"/>
      <c r="E704" s="34"/>
      <c r="F704" s="35"/>
      <c r="G704" s="35"/>
      <c r="L704" s="22"/>
      <c r="M704" s="22"/>
      <c r="N704" s="22"/>
      <c r="O704" s="22"/>
    </row>
    <row r="705" spans="2:15" x14ac:dyDescent="0.2">
      <c r="B705" s="24"/>
      <c r="E705" s="34"/>
      <c r="F705" s="35"/>
      <c r="G705" s="35"/>
      <c r="L705" s="22"/>
      <c r="M705" s="22"/>
      <c r="N705" s="22"/>
      <c r="O705" s="22"/>
    </row>
    <row r="706" spans="2:15" x14ac:dyDescent="0.2">
      <c r="B706" s="24"/>
      <c r="E706" s="34"/>
      <c r="F706" s="35"/>
      <c r="G706" s="35"/>
      <c r="L706" s="22"/>
      <c r="M706" s="22"/>
      <c r="N706" s="22"/>
      <c r="O706" s="22"/>
    </row>
    <row r="707" spans="2:15" x14ac:dyDescent="0.2">
      <c r="B707" s="24"/>
      <c r="E707" s="34"/>
      <c r="F707" s="35"/>
      <c r="G707" s="35"/>
      <c r="L707" s="22"/>
      <c r="M707" s="22"/>
      <c r="N707" s="22"/>
      <c r="O707" s="22"/>
    </row>
    <row r="708" spans="2:15" x14ac:dyDescent="0.2">
      <c r="B708" s="24"/>
      <c r="E708" s="34"/>
      <c r="F708" s="35"/>
      <c r="G708" s="35"/>
      <c r="L708" s="22"/>
      <c r="M708" s="22"/>
      <c r="N708" s="22"/>
      <c r="O708" s="22"/>
    </row>
    <row r="709" spans="2:15" x14ac:dyDescent="0.2">
      <c r="B709" s="24"/>
      <c r="E709" s="34"/>
      <c r="F709" s="35"/>
      <c r="G709" s="35"/>
      <c r="L709" s="22"/>
      <c r="M709" s="22"/>
      <c r="N709" s="22"/>
      <c r="O709" s="22"/>
    </row>
    <row r="710" spans="2:15" x14ac:dyDescent="0.2">
      <c r="B710" s="24"/>
      <c r="E710" s="34"/>
      <c r="F710" s="35"/>
      <c r="G710" s="35"/>
      <c r="L710" s="22"/>
      <c r="M710" s="22"/>
      <c r="N710" s="22"/>
      <c r="O710" s="22"/>
    </row>
    <row r="711" spans="2:15" x14ac:dyDescent="0.2">
      <c r="B711" s="24"/>
      <c r="E711" s="34"/>
      <c r="F711" s="35"/>
      <c r="G711" s="35"/>
      <c r="L711" s="22"/>
      <c r="M711" s="22"/>
      <c r="N711" s="22"/>
      <c r="O711" s="22"/>
    </row>
    <row r="712" spans="2:15" x14ac:dyDescent="0.2">
      <c r="B712" s="24"/>
      <c r="E712" s="34"/>
      <c r="F712" s="35"/>
      <c r="G712" s="35"/>
      <c r="L712" s="22"/>
      <c r="M712" s="22"/>
      <c r="N712" s="22"/>
      <c r="O712" s="22"/>
    </row>
    <row r="713" spans="2:15" x14ac:dyDescent="0.2">
      <c r="B713" s="24"/>
      <c r="E713" s="34"/>
      <c r="F713" s="35"/>
      <c r="G713" s="35"/>
      <c r="L713" s="22"/>
      <c r="M713" s="22"/>
      <c r="N713" s="22"/>
      <c r="O713" s="22"/>
    </row>
    <row r="714" spans="2:15" x14ac:dyDescent="0.2">
      <c r="B714" s="24"/>
      <c r="E714" s="34"/>
      <c r="F714" s="35"/>
      <c r="G714" s="35"/>
      <c r="L714" s="22"/>
      <c r="M714" s="22"/>
      <c r="N714" s="22"/>
      <c r="O714" s="22"/>
    </row>
    <row r="715" spans="2:15" x14ac:dyDescent="0.2">
      <c r="B715" s="24"/>
      <c r="E715" s="34"/>
      <c r="F715" s="35"/>
      <c r="G715" s="35"/>
      <c r="L715" s="22"/>
      <c r="M715" s="22"/>
      <c r="N715" s="22"/>
      <c r="O715" s="22"/>
    </row>
    <row r="716" spans="2:15" x14ac:dyDescent="0.2">
      <c r="B716" s="24"/>
      <c r="E716" s="34"/>
      <c r="F716" s="35"/>
      <c r="G716" s="35"/>
      <c r="L716" s="22"/>
      <c r="M716" s="22"/>
      <c r="N716" s="22"/>
      <c r="O716" s="22"/>
    </row>
    <row r="717" spans="2:15" x14ac:dyDescent="0.2">
      <c r="B717" s="24"/>
      <c r="E717" s="34"/>
      <c r="F717" s="35"/>
      <c r="G717" s="35"/>
      <c r="L717" s="22"/>
      <c r="M717" s="22"/>
      <c r="N717" s="22"/>
      <c r="O717" s="22"/>
    </row>
    <row r="718" spans="2:15" x14ac:dyDescent="0.2">
      <c r="B718" s="24"/>
      <c r="E718" s="34"/>
      <c r="F718" s="35"/>
      <c r="G718" s="35"/>
      <c r="L718" s="22"/>
      <c r="M718" s="22"/>
      <c r="N718" s="22"/>
      <c r="O718" s="22"/>
    </row>
    <row r="719" spans="2:15" x14ac:dyDescent="0.2">
      <c r="B719" s="24"/>
      <c r="E719" s="34"/>
      <c r="F719" s="35"/>
      <c r="G719" s="35"/>
      <c r="L719" s="22"/>
      <c r="M719" s="22"/>
      <c r="N719" s="22"/>
      <c r="O719" s="22"/>
    </row>
    <row r="720" spans="2:15" x14ac:dyDescent="0.2">
      <c r="B720" s="24"/>
      <c r="E720" s="34"/>
      <c r="F720" s="35"/>
      <c r="G720" s="35"/>
      <c r="L720" s="22"/>
      <c r="M720" s="22"/>
      <c r="N720" s="22"/>
      <c r="O720" s="22"/>
    </row>
    <row r="721" spans="2:15" x14ac:dyDescent="0.2">
      <c r="B721" s="24"/>
      <c r="E721" s="34"/>
      <c r="F721" s="35"/>
      <c r="G721" s="35"/>
      <c r="L721" s="22"/>
      <c r="M721" s="22"/>
      <c r="N721" s="22"/>
      <c r="O721" s="22"/>
    </row>
    <row r="722" spans="2:15" x14ac:dyDescent="0.2">
      <c r="B722" s="24"/>
      <c r="E722" s="34"/>
      <c r="F722" s="35"/>
      <c r="G722" s="35"/>
      <c r="L722" s="22"/>
      <c r="M722" s="22"/>
      <c r="N722" s="22"/>
      <c r="O722" s="22"/>
    </row>
    <row r="723" spans="2:15" x14ac:dyDescent="0.2">
      <c r="B723" s="24"/>
      <c r="E723" s="34"/>
      <c r="F723" s="35"/>
      <c r="G723" s="35"/>
      <c r="L723" s="22"/>
      <c r="M723" s="22"/>
      <c r="N723" s="22"/>
      <c r="O723" s="22"/>
    </row>
    <row r="724" spans="2:15" x14ac:dyDescent="0.2">
      <c r="B724" s="24"/>
      <c r="E724" s="34"/>
      <c r="F724" s="35"/>
      <c r="G724" s="35"/>
      <c r="L724" s="22"/>
      <c r="M724" s="22"/>
      <c r="N724" s="22"/>
      <c r="O724" s="22"/>
    </row>
    <row r="725" spans="2:15" x14ac:dyDescent="0.2">
      <c r="B725" s="24"/>
      <c r="E725" s="34"/>
      <c r="F725" s="35"/>
      <c r="G725" s="35"/>
      <c r="L725" s="22"/>
      <c r="M725" s="22"/>
      <c r="N725" s="22"/>
      <c r="O725" s="22"/>
    </row>
    <row r="726" spans="2:15" x14ac:dyDescent="0.2">
      <c r="B726" s="24"/>
      <c r="E726" s="34"/>
      <c r="F726" s="35"/>
      <c r="G726" s="35"/>
      <c r="L726" s="22"/>
      <c r="M726" s="22"/>
      <c r="N726" s="22"/>
      <c r="O726" s="22"/>
    </row>
    <row r="727" spans="2:15" x14ac:dyDescent="0.2">
      <c r="B727" s="24"/>
      <c r="E727" s="34"/>
      <c r="F727" s="35"/>
      <c r="G727" s="35"/>
      <c r="L727" s="22"/>
      <c r="M727" s="22"/>
      <c r="N727" s="22"/>
      <c r="O727" s="22"/>
    </row>
    <row r="728" spans="2:15" x14ac:dyDescent="0.2">
      <c r="B728" s="24"/>
      <c r="E728" s="34"/>
      <c r="F728" s="35"/>
      <c r="G728" s="35"/>
      <c r="L728" s="22"/>
      <c r="M728" s="22"/>
      <c r="N728" s="22"/>
      <c r="O728" s="22"/>
    </row>
    <row r="729" spans="2:15" x14ac:dyDescent="0.2">
      <c r="B729" s="24"/>
      <c r="E729" s="34"/>
      <c r="F729" s="35"/>
      <c r="G729" s="35"/>
      <c r="L729" s="22"/>
      <c r="M729" s="22"/>
      <c r="N729" s="22"/>
      <c r="O729" s="22"/>
    </row>
    <row r="730" spans="2:15" x14ac:dyDescent="0.2">
      <c r="B730" s="24"/>
      <c r="E730" s="34"/>
      <c r="F730" s="35"/>
      <c r="G730" s="35"/>
      <c r="L730" s="22"/>
      <c r="M730" s="22"/>
      <c r="N730" s="22"/>
      <c r="O730" s="22"/>
    </row>
    <row r="731" spans="2:15" x14ac:dyDescent="0.2">
      <c r="B731" s="24"/>
      <c r="E731" s="34"/>
      <c r="F731" s="35"/>
      <c r="G731" s="35"/>
      <c r="L731" s="22"/>
      <c r="M731" s="22"/>
      <c r="N731" s="22"/>
      <c r="O731" s="22"/>
    </row>
    <row r="732" spans="2:15" x14ac:dyDescent="0.2">
      <c r="B732" s="24"/>
      <c r="E732" s="34"/>
      <c r="F732" s="35"/>
      <c r="G732" s="35"/>
      <c r="L732" s="22"/>
      <c r="M732" s="22"/>
      <c r="N732" s="22"/>
      <c r="O732" s="22"/>
    </row>
    <row r="733" spans="2:15" x14ac:dyDescent="0.2">
      <c r="B733" s="24"/>
      <c r="E733" s="34"/>
      <c r="F733" s="35"/>
      <c r="G733" s="35"/>
      <c r="L733" s="22"/>
      <c r="M733" s="22"/>
      <c r="N733" s="22"/>
      <c r="O733" s="22"/>
    </row>
    <row r="734" spans="2:15" x14ac:dyDescent="0.2">
      <c r="B734" s="24"/>
      <c r="E734" s="34"/>
      <c r="F734" s="35"/>
      <c r="G734" s="35"/>
      <c r="L734" s="22"/>
      <c r="M734" s="22"/>
      <c r="N734" s="22"/>
      <c r="O734" s="22"/>
    </row>
    <row r="735" spans="2:15" x14ac:dyDescent="0.2">
      <c r="B735" s="24"/>
      <c r="E735" s="34"/>
      <c r="F735" s="35"/>
      <c r="G735" s="35"/>
      <c r="L735" s="22"/>
      <c r="M735" s="22"/>
      <c r="N735" s="22"/>
      <c r="O735" s="22"/>
    </row>
    <row r="736" spans="2:15" x14ac:dyDescent="0.2">
      <c r="B736" s="24"/>
      <c r="E736" s="34"/>
      <c r="F736" s="35"/>
      <c r="G736" s="35"/>
      <c r="L736" s="22"/>
      <c r="M736" s="22"/>
      <c r="N736" s="22"/>
      <c r="O736" s="22"/>
    </row>
    <row r="737" spans="2:15" x14ac:dyDescent="0.2">
      <c r="B737" s="24"/>
      <c r="E737" s="34"/>
      <c r="F737" s="35"/>
      <c r="G737" s="35"/>
      <c r="L737" s="22"/>
      <c r="M737" s="22"/>
      <c r="N737" s="22"/>
      <c r="O737" s="22"/>
    </row>
    <row r="738" spans="2:15" x14ac:dyDescent="0.2">
      <c r="B738" s="24"/>
      <c r="E738" s="34"/>
      <c r="F738" s="35"/>
      <c r="G738" s="35"/>
      <c r="L738" s="22"/>
      <c r="M738" s="22"/>
      <c r="N738" s="22"/>
      <c r="O738" s="22"/>
    </row>
    <row r="739" spans="2:15" x14ac:dyDescent="0.2">
      <c r="B739" s="24"/>
      <c r="E739" s="34"/>
      <c r="F739" s="35"/>
      <c r="G739" s="35"/>
      <c r="L739" s="22"/>
      <c r="M739" s="22"/>
      <c r="N739" s="22"/>
      <c r="O739" s="22"/>
    </row>
    <row r="740" spans="2:15" x14ac:dyDescent="0.2">
      <c r="B740" s="24"/>
      <c r="E740" s="34"/>
      <c r="F740" s="35"/>
      <c r="G740" s="35"/>
      <c r="L740" s="22"/>
      <c r="M740" s="22"/>
      <c r="N740" s="22"/>
      <c r="O740" s="22"/>
    </row>
    <row r="741" spans="2:15" x14ac:dyDescent="0.2">
      <c r="B741" s="24"/>
      <c r="E741" s="34"/>
      <c r="F741" s="35"/>
      <c r="G741" s="35"/>
      <c r="L741" s="22"/>
      <c r="M741" s="22"/>
      <c r="N741" s="22"/>
      <c r="O741" s="22"/>
    </row>
    <row r="742" spans="2:15" x14ac:dyDescent="0.2">
      <c r="B742" s="24"/>
      <c r="E742" s="34"/>
      <c r="F742" s="35"/>
      <c r="G742" s="35"/>
      <c r="L742" s="22"/>
      <c r="M742" s="22"/>
      <c r="N742" s="22"/>
      <c r="O742" s="22"/>
    </row>
    <row r="743" spans="2:15" x14ac:dyDescent="0.2">
      <c r="B743" s="24"/>
      <c r="E743" s="34"/>
      <c r="F743" s="35"/>
      <c r="G743" s="35"/>
      <c r="L743" s="22"/>
      <c r="M743" s="22"/>
      <c r="N743" s="22"/>
      <c r="O743" s="22"/>
    </row>
    <row r="744" spans="2:15" x14ac:dyDescent="0.2">
      <c r="B744" s="24"/>
      <c r="E744" s="34"/>
      <c r="F744" s="35"/>
      <c r="G744" s="35"/>
      <c r="L744" s="22"/>
      <c r="M744" s="22"/>
      <c r="N744" s="22"/>
      <c r="O744" s="22"/>
    </row>
    <row r="745" spans="2:15" x14ac:dyDescent="0.2">
      <c r="B745" s="24"/>
      <c r="E745" s="34"/>
      <c r="F745" s="35"/>
      <c r="G745" s="35"/>
      <c r="L745" s="22"/>
      <c r="M745" s="22"/>
      <c r="N745" s="22"/>
      <c r="O745" s="22"/>
    </row>
    <row r="746" spans="2:15" x14ac:dyDescent="0.2">
      <c r="B746" s="24"/>
      <c r="E746" s="34"/>
      <c r="F746" s="35"/>
      <c r="G746" s="35"/>
      <c r="L746" s="22"/>
      <c r="M746" s="22"/>
      <c r="N746" s="22"/>
      <c r="O746" s="22"/>
    </row>
    <row r="747" spans="2:15" x14ac:dyDescent="0.2">
      <c r="B747" s="24"/>
      <c r="E747" s="34"/>
      <c r="F747" s="35"/>
      <c r="G747" s="35"/>
      <c r="L747" s="22"/>
      <c r="M747" s="22"/>
      <c r="N747" s="22"/>
      <c r="O747" s="22"/>
    </row>
    <row r="748" spans="2:15" x14ac:dyDescent="0.2">
      <c r="B748" s="24"/>
      <c r="E748" s="34"/>
      <c r="F748" s="35"/>
      <c r="G748" s="35"/>
      <c r="L748" s="22"/>
      <c r="M748" s="22"/>
      <c r="N748" s="22"/>
      <c r="O748" s="22"/>
    </row>
    <row r="749" spans="2:15" x14ac:dyDescent="0.2">
      <c r="B749" s="24"/>
      <c r="E749" s="34"/>
      <c r="F749" s="35"/>
      <c r="G749" s="35"/>
      <c r="L749" s="22"/>
      <c r="M749" s="22"/>
      <c r="N749" s="22"/>
      <c r="O749" s="22"/>
    </row>
    <row r="750" spans="2:15" x14ac:dyDescent="0.2">
      <c r="B750" s="24"/>
      <c r="E750" s="34"/>
      <c r="F750" s="35"/>
      <c r="G750" s="35"/>
      <c r="L750" s="22"/>
      <c r="M750" s="22"/>
      <c r="N750" s="22"/>
      <c r="O750" s="22"/>
    </row>
    <row r="751" spans="2:15" x14ac:dyDescent="0.2">
      <c r="B751" s="24"/>
      <c r="E751" s="34"/>
      <c r="F751" s="35"/>
      <c r="G751" s="35"/>
      <c r="L751" s="22"/>
      <c r="M751" s="22"/>
      <c r="N751" s="22"/>
      <c r="O751" s="22"/>
    </row>
    <row r="752" spans="2:15" x14ac:dyDescent="0.2">
      <c r="B752" s="24"/>
      <c r="E752" s="34"/>
      <c r="F752" s="35"/>
      <c r="G752" s="35"/>
      <c r="L752" s="22"/>
      <c r="M752" s="22"/>
      <c r="N752" s="22"/>
      <c r="O752" s="22"/>
    </row>
    <row r="753" spans="2:15" x14ac:dyDescent="0.2">
      <c r="B753" s="24"/>
      <c r="E753" s="34"/>
      <c r="F753" s="35"/>
      <c r="G753" s="35"/>
      <c r="L753" s="22"/>
      <c r="M753" s="22"/>
      <c r="N753" s="22"/>
      <c r="O753" s="22"/>
    </row>
    <row r="754" spans="2:15" x14ac:dyDescent="0.2">
      <c r="B754" s="24"/>
      <c r="E754" s="34"/>
      <c r="F754" s="35"/>
      <c r="G754" s="35"/>
      <c r="L754" s="22"/>
      <c r="M754" s="22"/>
      <c r="N754" s="22"/>
      <c r="O754" s="22"/>
    </row>
    <row r="755" spans="2:15" x14ac:dyDescent="0.2">
      <c r="B755" s="24"/>
      <c r="E755" s="34"/>
      <c r="F755" s="35"/>
      <c r="G755" s="35"/>
      <c r="L755" s="22"/>
      <c r="M755" s="22"/>
      <c r="N755" s="22"/>
      <c r="O755" s="22"/>
    </row>
    <row r="756" spans="2:15" x14ac:dyDescent="0.2">
      <c r="B756" s="24"/>
      <c r="E756" s="34"/>
      <c r="F756" s="35"/>
      <c r="G756" s="35"/>
      <c r="L756" s="22"/>
      <c r="M756" s="22"/>
      <c r="N756" s="22"/>
      <c r="O756" s="22"/>
    </row>
    <row r="757" spans="2:15" x14ac:dyDescent="0.2">
      <c r="B757" s="24"/>
      <c r="E757" s="34"/>
      <c r="F757" s="35"/>
      <c r="G757" s="35"/>
      <c r="L757" s="22"/>
      <c r="M757" s="22"/>
      <c r="N757" s="22"/>
      <c r="O757" s="22"/>
    </row>
    <row r="758" spans="2:15" x14ac:dyDescent="0.2">
      <c r="B758" s="24"/>
      <c r="E758" s="34"/>
      <c r="F758" s="35"/>
      <c r="G758" s="35"/>
      <c r="L758" s="22"/>
      <c r="M758" s="22"/>
      <c r="N758" s="22"/>
      <c r="O758" s="22"/>
    </row>
    <row r="759" spans="2:15" x14ac:dyDescent="0.2">
      <c r="B759" s="24"/>
      <c r="E759" s="34"/>
      <c r="F759" s="35"/>
      <c r="G759" s="35"/>
      <c r="L759" s="22"/>
      <c r="M759" s="22"/>
      <c r="N759" s="22"/>
      <c r="O759" s="22"/>
    </row>
    <row r="760" spans="2:15" x14ac:dyDescent="0.2">
      <c r="B760" s="24"/>
      <c r="E760" s="34"/>
      <c r="F760" s="35"/>
      <c r="G760" s="35"/>
      <c r="L760" s="22"/>
      <c r="M760" s="22"/>
      <c r="N760" s="22"/>
      <c r="O760" s="22"/>
    </row>
    <row r="761" spans="2:15" x14ac:dyDescent="0.2">
      <c r="B761" s="24"/>
      <c r="E761" s="34"/>
      <c r="F761" s="35"/>
      <c r="G761" s="35"/>
      <c r="L761" s="22"/>
      <c r="M761" s="22"/>
      <c r="N761" s="22"/>
      <c r="O761" s="22"/>
    </row>
    <row r="762" spans="2:15" x14ac:dyDescent="0.2">
      <c r="B762" s="24"/>
      <c r="E762" s="34"/>
      <c r="F762" s="35"/>
      <c r="G762" s="35"/>
      <c r="L762" s="22"/>
      <c r="M762" s="22"/>
      <c r="N762" s="22"/>
      <c r="O762" s="22"/>
    </row>
    <row r="763" spans="2:15" x14ac:dyDescent="0.2">
      <c r="B763" s="24"/>
      <c r="E763" s="34"/>
      <c r="F763" s="35"/>
      <c r="G763" s="35"/>
      <c r="L763" s="22"/>
      <c r="M763" s="22"/>
      <c r="N763" s="22"/>
      <c r="O763" s="22"/>
    </row>
    <row r="764" spans="2:15" x14ac:dyDescent="0.2">
      <c r="B764" s="24"/>
      <c r="E764" s="34"/>
      <c r="F764" s="35"/>
      <c r="G764" s="35"/>
      <c r="L764" s="22"/>
      <c r="M764" s="22"/>
      <c r="N764" s="22"/>
      <c r="O764" s="22"/>
    </row>
    <row r="765" spans="2:15" x14ac:dyDescent="0.2">
      <c r="B765" s="24"/>
      <c r="E765" s="34"/>
      <c r="F765" s="35"/>
      <c r="G765" s="35"/>
      <c r="L765" s="22"/>
      <c r="M765" s="22"/>
      <c r="N765" s="22"/>
      <c r="O765" s="22"/>
    </row>
    <row r="766" spans="2:15" x14ac:dyDescent="0.2">
      <c r="B766" s="24"/>
      <c r="E766" s="34"/>
      <c r="F766" s="35"/>
      <c r="G766" s="35"/>
      <c r="L766" s="22"/>
      <c r="M766" s="22"/>
      <c r="N766" s="22"/>
      <c r="O766" s="22"/>
    </row>
    <row r="767" spans="2:15" x14ac:dyDescent="0.2">
      <c r="B767" s="24"/>
      <c r="E767" s="34"/>
      <c r="F767" s="35"/>
      <c r="G767" s="35"/>
      <c r="L767" s="22"/>
      <c r="M767" s="22"/>
      <c r="N767" s="22"/>
      <c r="O767" s="22"/>
    </row>
    <row r="768" spans="2:15" x14ac:dyDescent="0.2">
      <c r="B768" s="24"/>
      <c r="E768" s="34"/>
      <c r="F768" s="35"/>
      <c r="G768" s="35"/>
      <c r="L768" s="22"/>
      <c r="M768" s="22"/>
      <c r="N768" s="22"/>
      <c r="O768" s="22"/>
    </row>
    <row r="769" spans="2:15" x14ac:dyDescent="0.2">
      <c r="B769" s="24"/>
      <c r="E769" s="34"/>
      <c r="F769" s="35"/>
      <c r="G769" s="35"/>
      <c r="L769" s="22"/>
      <c r="M769" s="22"/>
      <c r="N769" s="22"/>
      <c r="O769" s="22"/>
    </row>
    <row r="770" spans="2:15" x14ac:dyDescent="0.2">
      <c r="B770" s="24"/>
      <c r="E770" s="34"/>
      <c r="F770" s="35"/>
      <c r="G770" s="35"/>
      <c r="L770" s="22"/>
      <c r="M770" s="22"/>
      <c r="N770" s="22"/>
      <c r="O770" s="22"/>
    </row>
    <row r="771" spans="2:15" x14ac:dyDescent="0.2">
      <c r="B771" s="24"/>
      <c r="E771" s="34"/>
      <c r="F771" s="35"/>
      <c r="G771" s="35"/>
      <c r="L771" s="22"/>
      <c r="M771" s="22"/>
      <c r="N771" s="22"/>
      <c r="O771" s="22"/>
    </row>
    <row r="772" spans="2:15" x14ac:dyDescent="0.2">
      <c r="B772" s="24"/>
      <c r="E772" s="34"/>
      <c r="F772" s="35"/>
      <c r="G772" s="35"/>
      <c r="L772" s="22"/>
      <c r="M772" s="22"/>
      <c r="N772" s="22"/>
      <c r="O772" s="22"/>
    </row>
    <row r="773" spans="2:15" x14ac:dyDescent="0.2">
      <c r="B773" s="24"/>
      <c r="E773" s="34"/>
      <c r="F773" s="35"/>
      <c r="G773" s="35"/>
      <c r="L773" s="22"/>
      <c r="M773" s="22"/>
      <c r="N773" s="22"/>
      <c r="O773" s="22"/>
    </row>
    <row r="774" spans="2:15" x14ac:dyDescent="0.2">
      <c r="B774" s="24"/>
      <c r="E774" s="34"/>
      <c r="F774" s="35"/>
      <c r="G774" s="35"/>
      <c r="L774" s="22"/>
      <c r="M774" s="22"/>
      <c r="N774" s="22"/>
      <c r="O774" s="22"/>
    </row>
    <row r="775" spans="2:15" x14ac:dyDescent="0.2">
      <c r="B775" s="24"/>
      <c r="E775" s="34"/>
      <c r="F775" s="35"/>
      <c r="G775" s="35"/>
      <c r="L775" s="22"/>
      <c r="M775" s="22"/>
      <c r="N775" s="22"/>
      <c r="O775" s="22"/>
    </row>
    <row r="776" spans="2:15" x14ac:dyDescent="0.2">
      <c r="B776" s="24"/>
      <c r="E776" s="34"/>
      <c r="F776" s="35"/>
      <c r="G776" s="35"/>
      <c r="L776" s="22"/>
      <c r="M776" s="22"/>
      <c r="N776" s="22"/>
      <c r="O776" s="22"/>
    </row>
    <row r="777" spans="2:15" x14ac:dyDescent="0.2">
      <c r="B777" s="24"/>
      <c r="E777" s="34"/>
      <c r="F777" s="35"/>
      <c r="G777" s="35"/>
      <c r="L777" s="22"/>
      <c r="M777" s="22"/>
      <c r="N777" s="22"/>
      <c r="O777" s="22"/>
    </row>
    <row r="778" spans="2:15" x14ac:dyDescent="0.2">
      <c r="B778" s="24"/>
      <c r="E778" s="34"/>
      <c r="F778" s="35"/>
      <c r="G778" s="35"/>
      <c r="L778" s="22"/>
      <c r="M778" s="22"/>
      <c r="N778" s="22"/>
      <c r="O778" s="22"/>
    </row>
    <row r="779" spans="2:15" x14ac:dyDescent="0.2">
      <c r="B779" s="24"/>
      <c r="E779" s="34"/>
      <c r="F779" s="35"/>
      <c r="G779" s="35"/>
      <c r="L779" s="22"/>
      <c r="M779" s="22"/>
      <c r="N779" s="22"/>
      <c r="O779" s="22"/>
    </row>
    <row r="780" spans="2:15" x14ac:dyDescent="0.2">
      <c r="B780" s="24"/>
      <c r="E780" s="34"/>
      <c r="F780" s="35"/>
      <c r="G780" s="35"/>
      <c r="L780" s="22"/>
      <c r="M780" s="22"/>
      <c r="N780" s="22"/>
      <c r="O780" s="22"/>
    </row>
    <row r="781" spans="2:15" x14ac:dyDescent="0.2">
      <c r="B781" s="24"/>
      <c r="E781" s="34"/>
      <c r="F781" s="35"/>
      <c r="G781" s="35"/>
      <c r="L781" s="22"/>
      <c r="M781" s="22"/>
      <c r="N781" s="22"/>
      <c r="O781" s="22"/>
    </row>
    <row r="782" spans="2:15" x14ac:dyDescent="0.2">
      <c r="B782" s="24"/>
      <c r="E782" s="34"/>
      <c r="F782" s="35"/>
      <c r="G782" s="35"/>
      <c r="L782" s="22"/>
      <c r="M782" s="22"/>
      <c r="N782" s="22"/>
      <c r="O782" s="22"/>
    </row>
    <row r="783" spans="2:15" x14ac:dyDescent="0.2">
      <c r="B783" s="24"/>
      <c r="E783" s="34"/>
      <c r="F783" s="35"/>
      <c r="G783" s="35"/>
      <c r="L783" s="22"/>
      <c r="M783" s="22"/>
      <c r="N783" s="22"/>
      <c r="O783" s="22"/>
    </row>
    <row r="784" spans="2:15" x14ac:dyDescent="0.2">
      <c r="B784" s="24"/>
      <c r="E784" s="34"/>
      <c r="F784" s="35"/>
      <c r="G784" s="35"/>
      <c r="L784" s="22"/>
      <c r="M784" s="22"/>
      <c r="N784" s="22"/>
      <c r="O784" s="22"/>
    </row>
    <row r="785" spans="2:15" x14ac:dyDescent="0.2">
      <c r="B785" s="24"/>
      <c r="E785" s="34"/>
      <c r="F785" s="35"/>
      <c r="G785" s="35"/>
      <c r="L785" s="22"/>
      <c r="M785" s="22"/>
      <c r="N785" s="22"/>
      <c r="O785" s="22"/>
    </row>
    <row r="786" spans="2:15" x14ac:dyDescent="0.2">
      <c r="B786" s="24"/>
      <c r="E786" s="34"/>
      <c r="F786" s="35"/>
      <c r="G786" s="35"/>
      <c r="L786" s="22"/>
      <c r="M786" s="22"/>
      <c r="N786" s="22"/>
      <c r="O786" s="22"/>
    </row>
    <row r="787" spans="2:15" x14ac:dyDescent="0.2">
      <c r="B787" s="24"/>
      <c r="E787" s="34"/>
      <c r="F787" s="35"/>
      <c r="G787" s="35"/>
      <c r="L787" s="22"/>
      <c r="M787" s="22"/>
      <c r="N787" s="22"/>
      <c r="O787" s="22"/>
    </row>
    <row r="788" spans="2:15" x14ac:dyDescent="0.2">
      <c r="B788" s="24"/>
      <c r="E788" s="34"/>
      <c r="F788" s="35"/>
      <c r="G788" s="35"/>
      <c r="L788" s="22"/>
      <c r="M788" s="22"/>
      <c r="N788" s="22"/>
      <c r="O788" s="22"/>
    </row>
    <row r="789" spans="2:15" x14ac:dyDescent="0.2">
      <c r="B789" s="24"/>
      <c r="E789" s="34"/>
      <c r="F789" s="35"/>
      <c r="G789" s="35"/>
      <c r="L789" s="22"/>
      <c r="M789" s="22"/>
      <c r="N789" s="22"/>
      <c r="O789" s="22"/>
    </row>
    <row r="790" spans="2:15" x14ac:dyDescent="0.2">
      <c r="B790" s="24"/>
      <c r="E790" s="34"/>
      <c r="F790" s="35"/>
      <c r="G790" s="35"/>
      <c r="L790" s="22"/>
      <c r="M790" s="22"/>
      <c r="N790" s="22"/>
      <c r="O790" s="22"/>
    </row>
    <row r="791" spans="2:15" x14ac:dyDescent="0.2">
      <c r="B791" s="24"/>
      <c r="E791" s="34"/>
      <c r="F791" s="35"/>
      <c r="G791" s="35"/>
      <c r="L791" s="22"/>
      <c r="M791" s="22"/>
      <c r="N791" s="22"/>
      <c r="O791" s="22"/>
    </row>
    <row r="792" spans="2:15" x14ac:dyDescent="0.2">
      <c r="B792" s="24"/>
      <c r="E792" s="34"/>
      <c r="F792" s="35"/>
      <c r="G792" s="35"/>
      <c r="L792" s="22"/>
      <c r="M792" s="22"/>
      <c r="N792" s="22"/>
      <c r="O792" s="22"/>
    </row>
    <row r="793" spans="2:15" x14ac:dyDescent="0.2">
      <c r="B793" s="24"/>
      <c r="E793" s="34"/>
      <c r="F793" s="35"/>
      <c r="G793" s="35"/>
      <c r="L793" s="22"/>
      <c r="M793" s="22"/>
      <c r="N793" s="22"/>
      <c r="O793" s="22"/>
    </row>
    <row r="794" spans="2:15" x14ac:dyDescent="0.2">
      <c r="B794" s="24"/>
      <c r="E794" s="34"/>
      <c r="F794" s="35"/>
      <c r="G794" s="35"/>
      <c r="L794" s="22"/>
      <c r="M794" s="22"/>
      <c r="N794" s="22"/>
      <c r="O794" s="22"/>
    </row>
    <row r="795" spans="2:15" x14ac:dyDescent="0.2">
      <c r="B795" s="24"/>
      <c r="E795" s="34"/>
      <c r="F795" s="35"/>
      <c r="G795" s="35"/>
      <c r="L795" s="22"/>
      <c r="M795" s="22"/>
      <c r="N795" s="22"/>
      <c r="O795" s="22"/>
    </row>
    <row r="796" spans="2:15" x14ac:dyDescent="0.2">
      <c r="B796" s="24"/>
      <c r="E796" s="34"/>
      <c r="F796" s="35"/>
      <c r="G796" s="35"/>
      <c r="L796" s="22"/>
      <c r="M796" s="22"/>
      <c r="N796" s="22"/>
      <c r="O796" s="22"/>
    </row>
    <row r="797" spans="2:15" x14ac:dyDescent="0.2">
      <c r="B797" s="24"/>
      <c r="E797" s="34"/>
      <c r="F797" s="35"/>
      <c r="G797" s="35"/>
      <c r="L797" s="22"/>
      <c r="M797" s="22"/>
      <c r="N797" s="22"/>
      <c r="O797" s="22"/>
    </row>
    <row r="798" spans="2:15" x14ac:dyDescent="0.2">
      <c r="B798" s="24"/>
      <c r="E798" s="34"/>
      <c r="F798" s="35"/>
      <c r="G798" s="35"/>
      <c r="L798" s="22"/>
      <c r="M798" s="22"/>
      <c r="N798" s="22"/>
      <c r="O798" s="22"/>
    </row>
    <row r="799" spans="2:15" x14ac:dyDescent="0.2">
      <c r="B799" s="24"/>
      <c r="E799" s="34"/>
      <c r="F799" s="35"/>
      <c r="G799" s="35"/>
      <c r="L799" s="22"/>
      <c r="M799" s="22"/>
      <c r="N799" s="22"/>
      <c r="O799" s="22"/>
    </row>
    <row r="800" spans="2:15" x14ac:dyDescent="0.2">
      <c r="B800" s="24"/>
      <c r="E800" s="34"/>
      <c r="F800" s="35"/>
      <c r="G800" s="35"/>
      <c r="L800" s="22"/>
      <c r="M800" s="22"/>
      <c r="N800" s="22"/>
      <c r="O800" s="22"/>
    </row>
    <row r="801" spans="2:15" x14ac:dyDescent="0.2">
      <c r="B801" s="24"/>
      <c r="E801" s="34"/>
      <c r="F801" s="35"/>
      <c r="G801" s="35"/>
      <c r="L801" s="22"/>
      <c r="M801" s="22"/>
      <c r="N801" s="22"/>
      <c r="O801" s="22"/>
    </row>
    <row r="802" spans="2:15" x14ac:dyDescent="0.2">
      <c r="B802" s="24"/>
      <c r="E802" s="34"/>
      <c r="F802" s="35"/>
      <c r="G802" s="35"/>
      <c r="L802" s="22"/>
      <c r="M802" s="22"/>
      <c r="N802" s="22"/>
      <c r="O802" s="22"/>
    </row>
    <row r="803" spans="2:15" x14ac:dyDescent="0.2">
      <c r="B803" s="24"/>
      <c r="E803" s="34"/>
      <c r="F803" s="35"/>
      <c r="G803" s="35"/>
      <c r="L803" s="22"/>
      <c r="M803" s="22"/>
      <c r="N803" s="22"/>
      <c r="O803" s="22"/>
    </row>
    <row r="804" spans="2:15" x14ac:dyDescent="0.2">
      <c r="B804" s="24"/>
      <c r="E804" s="34"/>
      <c r="F804" s="35"/>
      <c r="G804" s="35"/>
      <c r="L804" s="22"/>
      <c r="M804" s="22"/>
      <c r="N804" s="22"/>
      <c r="O804" s="22"/>
    </row>
    <row r="805" spans="2:15" x14ac:dyDescent="0.2">
      <c r="B805" s="24"/>
      <c r="E805" s="34"/>
      <c r="F805" s="35"/>
      <c r="G805" s="35"/>
      <c r="L805" s="22"/>
      <c r="M805" s="22"/>
      <c r="N805" s="22"/>
      <c r="O805" s="22"/>
    </row>
    <row r="806" spans="2:15" x14ac:dyDescent="0.2">
      <c r="B806" s="24"/>
      <c r="E806" s="34"/>
      <c r="F806" s="35"/>
      <c r="G806" s="35"/>
      <c r="L806" s="22"/>
      <c r="M806" s="22"/>
      <c r="N806" s="22"/>
      <c r="O806" s="22"/>
    </row>
    <row r="807" spans="2:15" x14ac:dyDescent="0.2">
      <c r="B807" s="24"/>
      <c r="E807" s="34"/>
      <c r="F807" s="35"/>
      <c r="G807" s="35"/>
      <c r="L807" s="22"/>
      <c r="M807" s="22"/>
      <c r="N807" s="22"/>
      <c r="O807" s="22"/>
    </row>
    <row r="808" spans="2:15" x14ac:dyDescent="0.2">
      <c r="B808" s="24"/>
      <c r="E808" s="34"/>
      <c r="F808" s="35"/>
      <c r="G808" s="35"/>
      <c r="L808" s="22"/>
      <c r="M808" s="22"/>
      <c r="N808" s="22"/>
      <c r="O808" s="22"/>
    </row>
    <row r="809" spans="2:15" x14ac:dyDescent="0.2">
      <c r="B809" s="24"/>
      <c r="E809" s="34"/>
      <c r="F809" s="35"/>
      <c r="G809" s="35"/>
      <c r="L809" s="22"/>
      <c r="M809" s="22"/>
      <c r="N809" s="22"/>
      <c r="O809" s="22"/>
    </row>
    <row r="810" spans="2:15" x14ac:dyDescent="0.2">
      <c r="B810" s="24"/>
      <c r="E810" s="34"/>
      <c r="F810" s="35"/>
      <c r="G810" s="35"/>
      <c r="L810" s="22"/>
      <c r="M810" s="22"/>
      <c r="N810" s="22"/>
      <c r="O810" s="22"/>
    </row>
    <row r="811" spans="2:15" x14ac:dyDescent="0.2">
      <c r="B811" s="24"/>
      <c r="E811" s="34"/>
      <c r="F811" s="35"/>
      <c r="G811" s="35"/>
      <c r="L811" s="22"/>
      <c r="M811" s="22"/>
      <c r="N811" s="22"/>
      <c r="O811" s="22"/>
    </row>
    <row r="812" spans="2:15" x14ac:dyDescent="0.2">
      <c r="B812" s="24"/>
      <c r="E812" s="34"/>
      <c r="F812" s="35"/>
      <c r="G812" s="35"/>
      <c r="L812" s="22"/>
      <c r="M812" s="22"/>
      <c r="N812" s="22"/>
      <c r="O812" s="22"/>
    </row>
    <row r="813" spans="2:15" x14ac:dyDescent="0.2">
      <c r="B813" s="24"/>
      <c r="E813" s="34"/>
      <c r="F813" s="35"/>
      <c r="G813" s="35"/>
      <c r="L813" s="22"/>
      <c r="M813" s="22"/>
      <c r="N813" s="22"/>
      <c r="O813" s="22"/>
    </row>
    <row r="814" spans="2:15" x14ac:dyDescent="0.2">
      <c r="B814" s="24"/>
      <c r="E814" s="34"/>
      <c r="F814" s="35"/>
      <c r="G814" s="35"/>
      <c r="L814" s="22"/>
      <c r="M814" s="22"/>
      <c r="N814" s="22"/>
      <c r="O814" s="22"/>
    </row>
    <row r="815" spans="2:15" x14ac:dyDescent="0.2">
      <c r="B815" s="24"/>
      <c r="E815" s="34"/>
      <c r="F815" s="35"/>
      <c r="G815" s="35"/>
      <c r="L815" s="22"/>
      <c r="M815" s="22"/>
      <c r="N815" s="22"/>
      <c r="O815" s="22"/>
    </row>
    <row r="816" spans="2:15" x14ac:dyDescent="0.2">
      <c r="B816" s="24"/>
      <c r="E816" s="34"/>
      <c r="F816" s="35"/>
      <c r="G816" s="35"/>
      <c r="L816" s="22"/>
      <c r="M816" s="22"/>
      <c r="N816" s="22"/>
      <c r="O816" s="22"/>
    </row>
    <row r="817" spans="2:15" x14ac:dyDescent="0.2">
      <c r="B817" s="24"/>
      <c r="E817" s="34"/>
      <c r="F817" s="35"/>
      <c r="G817" s="35"/>
      <c r="L817" s="22"/>
      <c r="M817" s="22"/>
      <c r="N817" s="22"/>
      <c r="O817" s="22"/>
    </row>
    <row r="818" spans="2:15" x14ac:dyDescent="0.2">
      <c r="B818" s="24"/>
      <c r="E818" s="34"/>
      <c r="F818" s="35"/>
      <c r="G818" s="35"/>
      <c r="L818" s="22"/>
      <c r="M818" s="22"/>
      <c r="N818" s="22"/>
      <c r="O818" s="22"/>
    </row>
    <row r="819" spans="2:15" x14ac:dyDescent="0.2">
      <c r="B819" s="24"/>
      <c r="E819" s="34"/>
      <c r="F819" s="35"/>
      <c r="G819" s="35"/>
      <c r="L819" s="22"/>
      <c r="M819" s="22"/>
      <c r="N819" s="22"/>
      <c r="O819" s="22"/>
    </row>
    <row r="820" spans="2:15" x14ac:dyDescent="0.2">
      <c r="B820" s="24"/>
      <c r="E820" s="34"/>
      <c r="F820" s="35"/>
      <c r="G820" s="35"/>
      <c r="L820" s="22"/>
      <c r="M820" s="22"/>
      <c r="N820" s="22"/>
      <c r="O820" s="22"/>
    </row>
    <row r="821" spans="2:15" x14ac:dyDescent="0.2">
      <c r="B821" s="24"/>
      <c r="E821" s="34"/>
      <c r="F821" s="35"/>
      <c r="G821" s="35"/>
      <c r="L821" s="22"/>
      <c r="M821" s="22"/>
      <c r="N821" s="22"/>
      <c r="O821" s="22"/>
    </row>
    <row r="822" spans="2:15" x14ac:dyDescent="0.2">
      <c r="B822" s="24"/>
      <c r="E822" s="34"/>
      <c r="F822" s="35"/>
      <c r="G822" s="35"/>
      <c r="L822" s="22"/>
      <c r="M822" s="22"/>
      <c r="N822" s="22"/>
      <c r="O822" s="22"/>
    </row>
    <row r="823" spans="2:15" x14ac:dyDescent="0.2">
      <c r="B823" s="24"/>
      <c r="E823" s="34"/>
      <c r="F823" s="35"/>
      <c r="G823" s="35"/>
      <c r="L823" s="22"/>
      <c r="M823" s="22"/>
      <c r="N823" s="22"/>
      <c r="O823" s="22"/>
    </row>
    <row r="824" spans="2:15" x14ac:dyDescent="0.2">
      <c r="B824" s="24"/>
      <c r="E824" s="34"/>
      <c r="F824" s="35"/>
      <c r="G824" s="35"/>
      <c r="L824" s="22"/>
      <c r="M824" s="22"/>
      <c r="N824" s="22"/>
      <c r="O824" s="22"/>
    </row>
    <row r="825" spans="2:15" x14ac:dyDescent="0.2">
      <c r="B825" s="24"/>
      <c r="E825" s="34"/>
      <c r="F825" s="35"/>
      <c r="G825" s="35"/>
      <c r="L825" s="22"/>
      <c r="M825" s="22"/>
      <c r="N825" s="22"/>
      <c r="O825" s="22"/>
    </row>
    <row r="826" spans="2:15" x14ac:dyDescent="0.2">
      <c r="B826" s="24"/>
      <c r="E826" s="34"/>
      <c r="F826" s="35"/>
      <c r="G826" s="35"/>
      <c r="L826" s="22"/>
      <c r="M826" s="22"/>
      <c r="N826" s="22"/>
      <c r="O826" s="22"/>
    </row>
    <row r="827" spans="2:15" x14ac:dyDescent="0.2">
      <c r="B827" s="24"/>
      <c r="E827" s="34"/>
      <c r="F827" s="35"/>
      <c r="G827" s="35"/>
      <c r="L827" s="22"/>
      <c r="M827" s="22"/>
      <c r="N827" s="22"/>
      <c r="O827" s="22"/>
    </row>
    <row r="828" spans="2:15" x14ac:dyDescent="0.2">
      <c r="B828" s="24"/>
      <c r="E828" s="34"/>
      <c r="F828" s="35"/>
      <c r="G828" s="35"/>
      <c r="L828" s="22"/>
      <c r="M828" s="22"/>
      <c r="N828" s="22"/>
      <c r="O828" s="22"/>
    </row>
    <row r="829" spans="2:15" x14ac:dyDescent="0.2">
      <c r="B829" s="24"/>
      <c r="E829" s="34"/>
      <c r="F829" s="35"/>
      <c r="G829" s="35"/>
      <c r="L829" s="22"/>
      <c r="M829" s="22"/>
      <c r="N829" s="22"/>
      <c r="O829" s="22"/>
    </row>
    <row r="830" spans="2:15" x14ac:dyDescent="0.2">
      <c r="B830" s="24"/>
      <c r="E830" s="34"/>
      <c r="F830" s="35"/>
      <c r="G830" s="35"/>
      <c r="L830" s="22"/>
      <c r="M830" s="22"/>
      <c r="N830" s="22"/>
      <c r="O830" s="22"/>
    </row>
    <row r="831" spans="2:15" x14ac:dyDescent="0.2">
      <c r="B831" s="24"/>
      <c r="E831" s="34"/>
      <c r="F831" s="35"/>
      <c r="G831" s="35"/>
      <c r="L831" s="22"/>
      <c r="M831" s="22"/>
      <c r="N831" s="22"/>
      <c r="O831" s="22"/>
    </row>
    <row r="832" spans="2:15" x14ac:dyDescent="0.2">
      <c r="B832" s="24"/>
      <c r="E832" s="34"/>
      <c r="F832" s="35"/>
      <c r="G832" s="35"/>
      <c r="L832" s="22"/>
      <c r="M832" s="22"/>
      <c r="N832" s="22"/>
      <c r="O832" s="22"/>
    </row>
    <row r="833" spans="2:15" x14ac:dyDescent="0.2">
      <c r="B833" s="24"/>
      <c r="E833" s="34"/>
      <c r="F833" s="35"/>
      <c r="G833" s="35"/>
      <c r="L833" s="22"/>
      <c r="M833" s="22"/>
      <c r="N833" s="22"/>
      <c r="O833" s="22"/>
    </row>
    <row r="834" spans="2:15" x14ac:dyDescent="0.2">
      <c r="B834" s="24"/>
      <c r="E834" s="34"/>
      <c r="F834" s="35"/>
      <c r="G834" s="35"/>
      <c r="L834" s="22"/>
      <c r="M834" s="22"/>
      <c r="N834" s="22"/>
      <c r="O834" s="22"/>
    </row>
    <row r="835" spans="2:15" x14ac:dyDescent="0.2">
      <c r="B835" s="24"/>
      <c r="E835" s="34"/>
      <c r="F835" s="35"/>
      <c r="G835" s="35"/>
      <c r="L835" s="22"/>
      <c r="M835" s="22"/>
      <c r="N835" s="22"/>
      <c r="O835" s="22"/>
    </row>
    <row r="836" spans="2:15" x14ac:dyDescent="0.2">
      <c r="B836" s="24"/>
      <c r="E836" s="34"/>
      <c r="F836" s="35"/>
      <c r="G836" s="35"/>
      <c r="L836" s="22"/>
      <c r="M836" s="22"/>
      <c r="N836" s="22"/>
      <c r="O836" s="22"/>
    </row>
    <row r="837" spans="2:15" x14ac:dyDescent="0.2">
      <c r="B837" s="24"/>
      <c r="E837" s="34"/>
      <c r="F837" s="35"/>
      <c r="G837" s="35"/>
      <c r="L837" s="22"/>
      <c r="M837" s="22"/>
      <c r="N837" s="22"/>
      <c r="O837" s="22"/>
    </row>
    <row r="838" spans="2:15" x14ac:dyDescent="0.2">
      <c r="B838" s="24"/>
      <c r="E838" s="34"/>
      <c r="F838" s="35"/>
      <c r="G838" s="35"/>
      <c r="L838" s="22"/>
      <c r="M838" s="22"/>
      <c r="N838" s="22"/>
      <c r="O838" s="22"/>
    </row>
    <row r="839" spans="2:15" x14ac:dyDescent="0.2">
      <c r="B839" s="24"/>
      <c r="E839" s="34"/>
      <c r="F839" s="35"/>
      <c r="G839" s="35"/>
      <c r="L839" s="22"/>
      <c r="M839" s="22"/>
      <c r="N839" s="22"/>
      <c r="O839" s="22"/>
    </row>
    <row r="840" spans="2:15" x14ac:dyDescent="0.2">
      <c r="B840" s="24"/>
      <c r="E840" s="34"/>
      <c r="F840" s="35"/>
      <c r="G840" s="35"/>
      <c r="L840" s="22"/>
      <c r="M840" s="22"/>
      <c r="N840" s="22"/>
      <c r="O840" s="22"/>
    </row>
    <row r="841" spans="2:15" x14ac:dyDescent="0.2">
      <c r="B841" s="24"/>
      <c r="E841" s="34"/>
      <c r="F841" s="35"/>
      <c r="G841" s="35"/>
      <c r="L841" s="22"/>
      <c r="M841" s="22"/>
      <c r="N841" s="22"/>
      <c r="O841" s="22"/>
    </row>
    <row r="842" spans="2:15" x14ac:dyDescent="0.2">
      <c r="B842" s="24"/>
      <c r="E842" s="34"/>
      <c r="F842" s="35"/>
      <c r="G842" s="35"/>
      <c r="L842" s="22"/>
      <c r="M842" s="22"/>
      <c r="N842" s="22"/>
      <c r="O842" s="22"/>
    </row>
    <row r="843" spans="2:15" x14ac:dyDescent="0.2">
      <c r="B843" s="24"/>
      <c r="E843" s="34"/>
      <c r="F843" s="35"/>
      <c r="G843" s="35"/>
      <c r="L843" s="22"/>
      <c r="M843" s="22"/>
      <c r="N843" s="22"/>
      <c r="O843" s="22"/>
    </row>
    <row r="844" spans="2:15" x14ac:dyDescent="0.2">
      <c r="B844" s="24"/>
      <c r="E844" s="34"/>
      <c r="F844" s="35"/>
      <c r="G844" s="35"/>
      <c r="L844" s="22"/>
      <c r="M844" s="22"/>
      <c r="N844" s="22"/>
      <c r="O844" s="22"/>
    </row>
    <row r="845" spans="2:15" x14ac:dyDescent="0.2">
      <c r="B845" s="24"/>
      <c r="E845" s="34"/>
      <c r="F845" s="35"/>
      <c r="G845" s="35"/>
      <c r="L845" s="22"/>
      <c r="M845" s="22"/>
      <c r="N845" s="22"/>
      <c r="O845" s="22"/>
    </row>
    <row r="846" spans="2:15" x14ac:dyDescent="0.2">
      <c r="B846" s="24"/>
      <c r="E846" s="34"/>
      <c r="F846" s="35"/>
      <c r="G846" s="35"/>
      <c r="L846" s="22"/>
      <c r="M846" s="22"/>
      <c r="N846" s="22"/>
      <c r="O846" s="22"/>
    </row>
    <row r="847" spans="2:15" x14ac:dyDescent="0.2">
      <c r="B847" s="24"/>
      <c r="E847" s="34"/>
      <c r="F847" s="35"/>
      <c r="G847" s="35"/>
      <c r="L847" s="22"/>
      <c r="M847" s="22"/>
      <c r="N847" s="22"/>
      <c r="O847" s="22"/>
    </row>
    <row r="848" spans="2:15" x14ac:dyDescent="0.2">
      <c r="B848" s="24"/>
      <c r="E848" s="34"/>
      <c r="F848" s="35"/>
      <c r="G848" s="35"/>
      <c r="L848" s="22"/>
      <c r="M848" s="22"/>
      <c r="N848" s="22"/>
      <c r="O848" s="22"/>
    </row>
    <row r="849" spans="2:15" x14ac:dyDescent="0.2">
      <c r="B849" s="24"/>
      <c r="E849" s="34"/>
      <c r="F849" s="35"/>
      <c r="G849" s="35"/>
      <c r="L849" s="22"/>
      <c r="M849" s="22"/>
      <c r="N849" s="22"/>
      <c r="O849" s="22"/>
    </row>
    <row r="850" spans="2:15" x14ac:dyDescent="0.2">
      <c r="B850" s="24"/>
      <c r="E850" s="34"/>
      <c r="F850" s="35"/>
      <c r="G850" s="35"/>
      <c r="L850" s="22"/>
      <c r="M850" s="22"/>
      <c r="N850" s="22"/>
      <c r="O850" s="22"/>
    </row>
    <row r="851" spans="2:15" x14ac:dyDescent="0.2">
      <c r="B851" s="24"/>
      <c r="E851" s="34"/>
      <c r="F851" s="35"/>
      <c r="G851" s="35"/>
      <c r="L851" s="22"/>
      <c r="M851" s="22"/>
      <c r="N851" s="22"/>
      <c r="O851" s="22"/>
    </row>
    <row r="852" spans="2:15" x14ac:dyDescent="0.2">
      <c r="B852" s="24"/>
      <c r="E852" s="34"/>
      <c r="F852" s="35"/>
      <c r="G852" s="35"/>
      <c r="L852" s="22"/>
      <c r="M852" s="22"/>
      <c r="N852" s="22"/>
      <c r="O852" s="22"/>
    </row>
    <row r="853" spans="2:15" x14ac:dyDescent="0.2">
      <c r="B853" s="24"/>
      <c r="E853" s="34"/>
      <c r="F853" s="35"/>
      <c r="G853" s="35"/>
      <c r="L853" s="22"/>
      <c r="M853" s="22"/>
      <c r="N853" s="22"/>
      <c r="O853" s="22"/>
    </row>
    <row r="854" spans="2:15" x14ac:dyDescent="0.2">
      <c r="B854" s="24"/>
      <c r="E854" s="34"/>
      <c r="F854" s="35"/>
      <c r="G854" s="35"/>
      <c r="L854" s="22"/>
      <c r="M854" s="22"/>
      <c r="N854" s="22"/>
      <c r="O854" s="22"/>
    </row>
    <row r="855" spans="2:15" x14ac:dyDescent="0.2">
      <c r="B855" s="24"/>
      <c r="E855" s="34"/>
      <c r="F855" s="35"/>
      <c r="G855" s="35"/>
      <c r="L855" s="22"/>
      <c r="M855" s="22"/>
      <c r="N855" s="22"/>
      <c r="O855" s="22"/>
    </row>
    <row r="856" spans="2:15" x14ac:dyDescent="0.2">
      <c r="B856" s="24"/>
      <c r="E856" s="34"/>
      <c r="F856" s="35"/>
      <c r="G856" s="35"/>
      <c r="L856" s="22"/>
      <c r="M856" s="22"/>
      <c r="N856" s="22"/>
      <c r="O856" s="22"/>
    </row>
    <row r="857" spans="2:15" x14ac:dyDescent="0.2">
      <c r="B857" s="24"/>
      <c r="E857" s="34"/>
      <c r="F857" s="35"/>
      <c r="G857" s="35"/>
      <c r="L857" s="22"/>
      <c r="M857" s="22"/>
      <c r="N857" s="22"/>
      <c r="O857" s="22"/>
    </row>
    <row r="858" spans="2:15" x14ac:dyDescent="0.2">
      <c r="B858" s="24"/>
      <c r="E858" s="34"/>
      <c r="F858" s="35"/>
      <c r="G858" s="35"/>
      <c r="L858" s="22"/>
      <c r="M858" s="22"/>
      <c r="N858" s="22"/>
      <c r="O858" s="22"/>
    </row>
    <row r="859" spans="2:15" x14ac:dyDescent="0.2">
      <c r="B859" s="24"/>
      <c r="E859" s="34"/>
      <c r="F859" s="35"/>
      <c r="G859" s="35"/>
      <c r="L859" s="22"/>
      <c r="M859" s="22"/>
      <c r="N859" s="22"/>
      <c r="O859" s="22"/>
    </row>
    <row r="860" spans="2:15" x14ac:dyDescent="0.2">
      <c r="B860" s="24"/>
      <c r="E860" s="34"/>
      <c r="F860" s="35"/>
      <c r="G860" s="35"/>
      <c r="L860" s="22"/>
      <c r="M860" s="22"/>
      <c r="N860" s="22"/>
      <c r="O860" s="22"/>
    </row>
    <row r="861" spans="2:15" x14ac:dyDescent="0.2">
      <c r="B861" s="24"/>
      <c r="E861" s="34"/>
      <c r="F861" s="35"/>
      <c r="G861" s="35"/>
      <c r="L861" s="22"/>
      <c r="M861" s="22"/>
      <c r="N861" s="22"/>
      <c r="O861" s="22"/>
    </row>
    <row r="862" spans="2:15" x14ac:dyDescent="0.2">
      <c r="B862" s="24"/>
      <c r="E862" s="34"/>
      <c r="F862" s="35"/>
      <c r="G862" s="35"/>
      <c r="L862" s="22"/>
      <c r="M862" s="22"/>
      <c r="N862" s="22"/>
      <c r="O862" s="22"/>
    </row>
    <row r="863" spans="2:15" x14ac:dyDescent="0.2">
      <c r="B863" s="24"/>
      <c r="E863" s="34"/>
      <c r="F863" s="35"/>
      <c r="G863" s="35"/>
      <c r="L863" s="22"/>
      <c r="M863" s="22"/>
      <c r="N863" s="22"/>
      <c r="O863" s="22"/>
    </row>
    <row r="864" spans="2:15" x14ac:dyDescent="0.2">
      <c r="B864" s="24"/>
      <c r="E864" s="34"/>
      <c r="F864" s="35"/>
      <c r="G864" s="35"/>
      <c r="L864" s="22"/>
      <c r="M864" s="22"/>
      <c r="N864" s="22"/>
      <c r="O864" s="22"/>
    </row>
    <row r="865" spans="2:15" x14ac:dyDescent="0.2">
      <c r="B865" s="24"/>
      <c r="E865" s="34"/>
      <c r="F865" s="35"/>
      <c r="G865" s="35"/>
      <c r="L865" s="22"/>
      <c r="M865" s="22"/>
      <c r="N865" s="22"/>
      <c r="O865" s="22"/>
    </row>
    <row r="866" spans="2:15" x14ac:dyDescent="0.2">
      <c r="B866" s="24"/>
      <c r="E866" s="34"/>
      <c r="F866" s="35"/>
      <c r="G866" s="35"/>
      <c r="L866" s="22"/>
      <c r="M866" s="22"/>
      <c r="N866" s="22"/>
      <c r="O866" s="22"/>
    </row>
    <row r="867" spans="2:15" x14ac:dyDescent="0.2">
      <c r="B867" s="24"/>
      <c r="E867" s="34"/>
      <c r="F867" s="35"/>
      <c r="G867" s="35"/>
      <c r="L867" s="22"/>
      <c r="M867" s="22"/>
      <c r="N867" s="22"/>
      <c r="O867" s="22"/>
    </row>
    <row r="868" spans="2:15" x14ac:dyDescent="0.2">
      <c r="B868" s="24"/>
      <c r="E868" s="34"/>
      <c r="F868" s="35"/>
      <c r="G868" s="35"/>
      <c r="L868" s="22"/>
      <c r="M868" s="22"/>
      <c r="N868" s="22"/>
      <c r="O868" s="22"/>
    </row>
    <row r="869" spans="2:15" x14ac:dyDescent="0.2">
      <c r="B869" s="24"/>
      <c r="E869" s="34"/>
      <c r="F869" s="35"/>
      <c r="G869" s="35"/>
      <c r="L869" s="22"/>
      <c r="M869" s="22"/>
      <c r="N869" s="22"/>
      <c r="O869" s="22"/>
    </row>
    <row r="870" spans="2:15" x14ac:dyDescent="0.2">
      <c r="B870" s="24"/>
      <c r="E870" s="34"/>
      <c r="F870" s="35"/>
      <c r="G870" s="35"/>
      <c r="L870" s="22"/>
      <c r="M870" s="22"/>
      <c r="N870" s="22"/>
      <c r="O870" s="22"/>
    </row>
    <row r="871" spans="2:15" x14ac:dyDescent="0.2">
      <c r="B871" s="24"/>
      <c r="E871" s="34"/>
      <c r="F871" s="35"/>
      <c r="G871" s="35"/>
      <c r="L871" s="22"/>
      <c r="M871" s="22"/>
      <c r="N871" s="22"/>
      <c r="O871" s="22"/>
    </row>
    <row r="872" spans="2:15" x14ac:dyDescent="0.2">
      <c r="B872" s="24"/>
      <c r="E872" s="34"/>
      <c r="F872" s="35"/>
      <c r="G872" s="35"/>
      <c r="L872" s="22"/>
      <c r="M872" s="22"/>
      <c r="N872" s="22"/>
      <c r="O872" s="22"/>
    </row>
    <row r="873" spans="2:15" x14ac:dyDescent="0.2">
      <c r="B873" s="24"/>
      <c r="E873" s="34"/>
      <c r="F873" s="35"/>
      <c r="G873" s="35"/>
      <c r="L873" s="22"/>
      <c r="M873" s="22"/>
      <c r="N873" s="22"/>
      <c r="O873" s="22"/>
    </row>
    <row r="874" spans="2:15" x14ac:dyDescent="0.2">
      <c r="B874" s="24"/>
      <c r="E874" s="34"/>
      <c r="F874" s="35"/>
      <c r="G874" s="35"/>
      <c r="L874" s="22"/>
      <c r="M874" s="22"/>
      <c r="N874" s="22"/>
      <c r="O874" s="22"/>
    </row>
    <row r="875" spans="2:15" x14ac:dyDescent="0.2">
      <c r="B875" s="24"/>
      <c r="E875" s="34"/>
      <c r="F875" s="35"/>
      <c r="G875" s="35"/>
      <c r="L875" s="22"/>
      <c r="M875" s="22"/>
      <c r="N875" s="22"/>
      <c r="O875" s="22"/>
    </row>
    <row r="876" spans="2:15" x14ac:dyDescent="0.2">
      <c r="B876" s="24"/>
      <c r="E876" s="34"/>
      <c r="F876" s="35"/>
      <c r="G876" s="35"/>
      <c r="L876" s="22"/>
      <c r="M876" s="22"/>
      <c r="N876" s="22"/>
      <c r="O876" s="22"/>
    </row>
    <row r="877" spans="2:15" x14ac:dyDescent="0.2">
      <c r="B877" s="24"/>
      <c r="E877" s="34"/>
      <c r="F877" s="35"/>
      <c r="G877" s="35"/>
      <c r="L877" s="22"/>
      <c r="M877" s="22"/>
      <c r="N877" s="22"/>
      <c r="O877" s="22"/>
    </row>
    <row r="878" spans="2:15" x14ac:dyDescent="0.2">
      <c r="B878" s="24"/>
      <c r="E878" s="34"/>
      <c r="F878" s="35"/>
      <c r="G878" s="35"/>
      <c r="L878" s="22"/>
      <c r="M878" s="22"/>
      <c r="N878" s="22"/>
      <c r="O878" s="22"/>
    </row>
    <row r="879" spans="2:15" x14ac:dyDescent="0.2">
      <c r="B879" s="24"/>
      <c r="E879" s="34"/>
      <c r="F879" s="35"/>
      <c r="G879" s="35"/>
      <c r="L879" s="22"/>
      <c r="M879" s="22"/>
      <c r="N879" s="22"/>
      <c r="O879" s="22"/>
    </row>
    <row r="880" spans="2:15" x14ac:dyDescent="0.2">
      <c r="B880" s="24"/>
      <c r="E880" s="34"/>
      <c r="F880" s="35"/>
      <c r="G880" s="35"/>
      <c r="L880" s="22"/>
      <c r="M880" s="22"/>
      <c r="N880" s="22"/>
      <c r="O880" s="22"/>
    </row>
    <row r="881" spans="2:15" x14ac:dyDescent="0.2">
      <c r="B881" s="24"/>
      <c r="E881" s="34"/>
      <c r="F881" s="35"/>
      <c r="G881" s="35"/>
      <c r="L881" s="22"/>
      <c r="M881" s="22"/>
      <c r="N881" s="22"/>
      <c r="O881" s="22"/>
    </row>
    <row r="882" spans="2:15" x14ac:dyDescent="0.2">
      <c r="B882" s="24"/>
      <c r="E882" s="34"/>
      <c r="F882" s="35"/>
      <c r="G882" s="35"/>
      <c r="L882" s="22"/>
      <c r="M882" s="22"/>
      <c r="N882" s="22"/>
      <c r="O882" s="22"/>
    </row>
    <row r="883" spans="2:15" x14ac:dyDescent="0.2">
      <c r="B883" s="24"/>
      <c r="E883" s="34"/>
      <c r="F883" s="35"/>
      <c r="G883" s="35"/>
      <c r="L883" s="22"/>
      <c r="M883" s="22"/>
      <c r="N883" s="22"/>
      <c r="O883" s="22"/>
    </row>
    <row r="884" spans="2:15" x14ac:dyDescent="0.2">
      <c r="B884" s="24"/>
      <c r="E884" s="34"/>
      <c r="F884" s="35"/>
      <c r="G884" s="35"/>
      <c r="L884" s="22"/>
      <c r="M884" s="22"/>
      <c r="N884" s="22"/>
      <c r="O884" s="22"/>
    </row>
    <row r="885" spans="2:15" x14ac:dyDescent="0.2">
      <c r="B885" s="24"/>
      <c r="E885" s="34"/>
      <c r="F885" s="35"/>
      <c r="G885" s="35"/>
      <c r="L885" s="22"/>
      <c r="M885" s="22"/>
      <c r="N885" s="22"/>
      <c r="O885" s="22"/>
    </row>
    <row r="886" spans="2:15" x14ac:dyDescent="0.2">
      <c r="B886" s="24"/>
      <c r="E886" s="34"/>
      <c r="F886" s="35"/>
      <c r="G886" s="35"/>
      <c r="L886" s="22"/>
      <c r="M886" s="22"/>
      <c r="N886" s="22"/>
      <c r="O886" s="22"/>
    </row>
    <row r="887" spans="2:15" x14ac:dyDescent="0.2">
      <c r="B887" s="24"/>
      <c r="E887" s="34"/>
      <c r="F887" s="35"/>
      <c r="G887" s="35"/>
      <c r="L887" s="22"/>
      <c r="M887" s="22"/>
      <c r="N887" s="22"/>
      <c r="O887" s="22"/>
    </row>
    <row r="888" spans="2:15" x14ac:dyDescent="0.2">
      <c r="B888" s="24"/>
      <c r="E888" s="34"/>
      <c r="F888" s="35"/>
      <c r="G888" s="35"/>
      <c r="L888" s="22"/>
      <c r="M888" s="22"/>
      <c r="N888" s="22"/>
      <c r="O888" s="22"/>
    </row>
    <row r="889" spans="2:15" x14ac:dyDescent="0.2">
      <c r="B889" s="24"/>
      <c r="E889" s="34"/>
      <c r="F889" s="35"/>
      <c r="G889" s="35"/>
      <c r="L889" s="22"/>
      <c r="M889" s="22"/>
      <c r="N889" s="22"/>
      <c r="O889" s="22"/>
    </row>
    <row r="890" spans="2:15" x14ac:dyDescent="0.2">
      <c r="B890" s="24"/>
      <c r="E890" s="34"/>
      <c r="F890" s="35"/>
      <c r="G890" s="35"/>
      <c r="L890" s="22"/>
      <c r="M890" s="22"/>
      <c r="N890" s="22"/>
      <c r="O890" s="22"/>
    </row>
    <row r="891" spans="2:15" x14ac:dyDescent="0.2">
      <c r="E891" s="29"/>
      <c r="F891" s="35"/>
      <c r="G891" s="35"/>
      <c r="L891" s="22"/>
      <c r="M891" s="22"/>
      <c r="N891" s="22"/>
      <c r="O891" s="22"/>
    </row>
  </sheetData>
  <sheetProtection algorithmName="SHA-512" hashValue="7NPhImzdq09ytBnuRnB+fxYqh8B95004wB41AFdi4Jqx+GffIybwLzKCRg1Jo3paOvZ1JYoUh+N2fFCekqIR4g==" saltValue="MjOinEx89N1OrmRsqOCKAg==" spinCount="100000"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1FE9-A24A-46AF-A497-C9079EF40BD2}">
  <dimension ref="A1:B2"/>
  <sheetViews>
    <sheetView zoomScaleNormal="100" workbookViewId="0">
      <selection activeCell="A2" sqref="A1:B2"/>
    </sheetView>
  </sheetViews>
  <sheetFormatPr defaultRowHeight="12" x14ac:dyDescent="0.2"/>
  <sheetData>
    <row r="1" spans="1:2" x14ac:dyDescent="0.2">
      <c r="A1" s="71">
        <v>44607</v>
      </c>
      <c r="B1" t="s">
        <v>815</v>
      </c>
    </row>
    <row r="2" spans="1:2" x14ac:dyDescent="0.2">
      <c r="A2" s="71">
        <v>44608</v>
      </c>
      <c r="B2" t="s">
        <v>816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G x U U +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C M b F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G x U U y i K R 7 g O A A A A E Q A A A B M A H A B G b 3 J t d W x h c y 9 T Z W N 0 a W 9 u M S 5 t I K I Y A C i g F A A A A A A A A A A A A A A A A A A A A A A A A A A A A C t O T S 7 J z M 9 T C I b Q h t Y A U E s B A i 0 A F A A C A A g A j G x U U + J E t 3 m m A A A A 9 Q A A A B I A A A A A A A A A A A A A A A A A A A A A A E N v b m Z p Z y 9 Q Y W N r Y W d l L n h t b F B L A Q I t A B Q A A g A I A I x s V F M P y u m r p A A A A O k A A A A T A A A A A A A A A A A A A A A A A P I A A A B b Q 2 9 u d G V u d F 9 U e X B l c 1 0 u e G 1 s U E s B A i 0 A F A A C A A g A j G x U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n o h R q B c V E k R w C X p m J f j E A A A A A A g A A A A A A A 2 Y A A M A A A A A Q A A A A y I 8 E + s F U G 5 T 6 Q 6 u u A i p k x A A A A A A E g A A A o A A A A B A A A A D v m Y x M E F 8 e f c 1 P b 5 B + + v B n U A A A A O q j Q + n r 2 e M m d 5 H M f i N g 8 K t b I Q L L g j 5 T H Q D 5 Z d q Q I l K 6 Z P + 2 x 6 U p p f x h 6 s r x O u v p Z G n M m E K O C K q X w Y Y o V 2 e + T j O Z 1 I R u z R p + y S C e D M J P / 7 x 5 F A A A A B o Y d 4 c m b 9 y n x W M 3 E 4 b / M 6 i i M N m N < / D a t a M a s h u p > 
</file>

<file path=customXml/itemProps1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PO</vt:lpstr>
      <vt:lpstr>PO_valitsin (FI)</vt:lpstr>
      <vt:lpstr>PO_valitsin (SV)</vt:lpstr>
      <vt:lpstr>Päivityshistoria</vt:lpstr>
      <vt:lpstr>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2021-08-31T11:17:26Z</dcterms:created>
  <dcterms:modified xsi:type="dcterms:W3CDTF">2022-05-20T06:35:24Z</dcterms:modified>
</cp:coreProperties>
</file>