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Kevät 2022/SAKU/"/>
    </mc:Choice>
  </mc:AlternateContent>
  <xr:revisionPtr revIDLastSave="0" documentId="8_{B160FE8B-7507-404B-8CD6-36B0F94006F9}" xr6:coauthVersionLast="47" xr6:coauthVersionMax="47" xr10:uidLastSave="{00000000-0000-0000-0000-000000000000}"/>
  <workbookProtection workbookAlgorithmName="SHA-512" workbookHashValue="bwYBGlbwBnUZUswd3JJIXUsMjkDWtkn76Wbz7WSF2XTQntaFeFUrGJ/psiW3A0NBt8rdWKLZKJe24f51Z8rmXA==" workbookSaltValue="RkAal7ELBFN1d2F6oaeVkA==" workbookSpinCount="100000" lockStructure="1"/>
  <bookViews>
    <workbookView xWindow="-120" yWindow="-120" windowWidth="29040" windowHeight="15840" tabRatio="614" firstSheet="2" activeTab="2" xr2:uid="{86AB508F-AC09-4343-A05F-B5175DE8055D}"/>
  </bookViews>
  <sheets>
    <sheet name="VK" sheetId="10" state="hidden" r:id="rId1"/>
    <sheet name="VK_valitsin (FI)" sheetId="9" state="hidden" r:id="rId2"/>
    <sheet name="VK_valitsi (SV)" sheetId="12" r:id="rId3"/>
  </sheets>
  <definedNames>
    <definedName name="tiedot">VK!$B$3:$CG$295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EL12" i="10" s="1"/>
  <c r="L8" i="12"/>
  <c r="J8" i="12"/>
  <c r="I8" i="12"/>
  <c r="H8" i="12"/>
  <c r="G8" i="12"/>
  <c r="F8" i="12"/>
  <c r="E8" i="12"/>
  <c r="D8" i="12"/>
  <c r="EL14" i="10"/>
  <c r="EL15" i="10"/>
  <c r="EL16" i="10"/>
  <c r="EL18" i="10"/>
  <c r="EL20" i="10"/>
  <c r="EL23" i="10"/>
  <c r="EL26" i="10"/>
  <c r="EL27" i="10"/>
  <c r="EL32" i="10"/>
  <c r="EL33" i="10"/>
  <c r="EL42" i="10"/>
  <c r="EL43" i="10"/>
  <c r="EL44" i="10"/>
  <c r="EL45" i="10"/>
  <c r="EL47" i="10"/>
  <c r="EL50" i="10"/>
  <c r="EL56" i="10"/>
  <c r="EL57" i="10"/>
  <c r="EL59" i="10"/>
  <c r="EL62" i="10"/>
  <c r="EL67" i="10"/>
  <c r="EL68" i="10"/>
  <c r="EL71" i="10"/>
  <c r="EL74" i="10"/>
  <c r="EL79" i="10"/>
  <c r="EL80" i="10"/>
  <c r="EL81" i="10"/>
  <c r="EL82" i="10"/>
  <c r="EL87" i="10"/>
  <c r="EL88" i="10"/>
  <c r="EL92" i="10"/>
  <c r="EL93" i="10"/>
  <c r="EL95" i="10"/>
  <c r="EL97" i="10"/>
  <c r="EL98" i="10"/>
  <c r="EL102" i="10"/>
  <c r="EL104" i="10"/>
  <c r="EL105" i="10"/>
  <c r="EL106" i="10"/>
  <c r="EL107" i="10"/>
  <c r="EL112" i="10"/>
  <c r="EL114" i="10"/>
  <c r="EL115" i="10"/>
  <c r="EL116" i="10"/>
  <c r="EL118" i="10"/>
  <c r="EL119" i="10"/>
  <c r="EL121" i="10"/>
  <c r="EL122" i="10"/>
  <c r="EL123" i="10"/>
  <c r="EL124" i="10"/>
  <c r="EL128" i="10"/>
  <c r="EL129" i="10"/>
  <c r="EL130" i="10"/>
  <c r="EL133" i="10"/>
  <c r="EL134" i="10"/>
  <c r="EL135" i="10"/>
  <c r="EL136" i="10"/>
  <c r="EL138" i="10"/>
  <c r="EL139" i="10"/>
  <c r="EL141" i="10"/>
  <c r="EL142" i="10"/>
  <c r="EL143" i="10"/>
  <c r="EL145" i="10"/>
  <c r="EL147" i="10"/>
  <c r="EL148" i="10"/>
  <c r="EL150" i="10"/>
  <c r="EL151" i="10"/>
  <c r="EL152" i="10"/>
  <c r="EL153" i="10"/>
  <c r="EL155" i="10"/>
  <c r="EL157" i="10"/>
  <c r="EL158" i="10"/>
  <c r="EL159" i="10"/>
  <c r="EL162" i="10"/>
  <c r="EL163" i="10"/>
  <c r="EL164" i="10"/>
  <c r="EL165" i="10"/>
  <c r="EL166" i="10"/>
  <c r="EL167" i="10"/>
  <c r="EL170" i="10"/>
  <c r="EL171" i="10"/>
  <c r="EL172" i="10"/>
  <c r="EL174" i="10"/>
  <c r="EL176" i="10"/>
  <c r="EL177" i="10"/>
  <c r="EL178" i="10"/>
  <c r="EL179" i="10"/>
  <c r="EL181" i="10"/>
  <c r="EL182" i="10"/>
  <c r="EL184" i="10"/>
  <c r="EL186" i="10"/>
  <c r="EL187" i="10"/>
  <c r="EL188" i="10"/>
  <c r="EL190" i="10"/>
  <c r="EL191" i="10"/>
  <c r="EL193" i="10"/>
  <c r="EL194" i="10"/>
  <c r="EL195" i="10"/>
  <c r="EL196" i="10"/>
  <c r="EL199" i="10"/>
  <c r="EL200" i="10"/>
  <c r="EL201" i="10"/>
  <c r="EL202" i="10"/>
  <c r="EL205" i="10"/>
  <c r="EL206" i="10"/>
  <c r="EL207" i="10"/>
  <c r="EL208" i="10"/>
  <c r="EL210" i="10"/>
  <c r="EL211" i="10"/>
  <c r="EL213" i="10"/>
  <c r="EL214" i="10"/>
  <c r="EL215" i="10"/>
  <c r="EL217" i="10"/>
  <c r="EL219" i="10"/>
  <c r="EL220" i="10"/>
  <c r="EL221" i="10"/>
  <c r="EL222" i="10"/>
  <c r="EL223" i="10"/>
  <c r="EL224" i="10"/>
  <c r="EL226" i="10"/>
  <c r="EL227" i="10"/>
  <c r="EL228" i="10"/>
  <c r="EL229" i="10"/>
  <c r="EL231" i="10"/>
  <c r="EL232" i="10"/>
  <c r="EL233" i="10"/>
  <c r="EL234" i="10"/>
  <c r="EL235" i="10"/>
  <c r="EL236" i="10"/>
  <c r="EL238" i="10"/>
  <c r="EL239" i="10"/>
  <c r="EL240" i="10"/>
  <c r="EL241" i="10"/>
  <c r="EL243" i="10"/>
  <c r="EL244" i="10"/>
  <c r="EL245" i="10"/>
  <c r="EL246" i="10"/>
  <c r="EL247" i="10"/>
  <c r="EL248" i="10"/>
  <c r="EL249" i="10"/>
  <c r="EL250" i="10"/>
  <c r="EL251" i="10"/>
  <c r="EL252" i="10"/>
  <c r="EL253" i="10"/>
  <c r="EL254" i="10"/>
  <c r="EL255" i="10"/>
  <c r="EL256" i="10"/>
  <c r="EL257" i="10"/>
  <c r="EL258" i="10"/>
  <c r="EL259" i="10"/>
  <c r="EL260" i="10"/>
  <c r="EL261" i="10"/>
  <c r="EL262" i="10"/>
  <c r="EL263" i="10"/>
  <c r="EL264" i="10"/>
  <c r="EL265" i="10"/>
  <c r="EL266" i="10"/>
  <c r="EL267" i="10"/>
  <c r="EL268" i="10"/>
  <c r="EL269" i="10"/>
  <c r="EL270" i="10"/>
  <c r="EL271" i="10"/>
  <c r="EL272" i="10"/>
  <c r="EL273" i="10"/>
  <c r="EL274" i="10"/>
  <c r="EL275" i="10"/>
  <c r="EL276" i="10"/>
  <c r="EL277" i="10"/>
  <c r="EL278" i="10"/>
  <c r="EL279" i="10"/>
  <c r="EL280" i="10"/>
  <c r="EL281" i="10"/>
  <c r="EL282" i="10"/>
  <c r="EL283" i="10"/>
  <c r="EL284" i="10"/>
  <c r="EL285" i="10"/>
  <c r="EL286" i="10"/>
  <c r="EL287" i="10"/>
  <c r="EL288" i="10"/>
  <c r="EL289" i="10"/>
  <c r="EL290" i="10"/>
  <c r="EL291" i="10"/>
  <c r="EL292" i="10"/>
  <c r="EL293" i="10"/>
  <c r="EL294" i="10"/>
  <c r="EL295" i="10"/>
  <c r="EL3" i="10"/>
  <c r="EF4" i="10"/>
  <c r="EF5" i="10"/>
  <c r="EF6" i="10"/>
  <c r="EF7" i="10"/>
  <c r="EF8" i="10"/>
  <c r="EF9" i="10"/>
  <c r="EF10" i="10"/>
  <c r="EF11" i="10"/>
  <c r="EF12" i="10"/>
  <c r="EF13" i="10"/>
  <c r="EF14" i="10"/>
  <c r="EF15" i="10"/>
  <c r="EF16" i="10"/>
  <c r="EF17" i="10"/>
  <c r="EF18" i="10"/>
  <c r="EF19" i="10"/>
  <c r="EF20" i="10"/>
  <c r="EF21" i="10"/>
  <c r="EF22" i="10"/>
  <c r="EF23" i="10"/>
  <c r="EF24" i="10"/>
  <c r="EF25" i="10"/>
  <c r="EF26" i="10"/>
  <c r="EF27" i="10"/>
  <c r="EF28" i="10"/>
  <c r="EF29" i="10"/>
  <c r="EF30" i="10"/>
  <c r="EF31" i="10"/>
  <c r="EF32" i="10"/>
  <c r="EF33" i="10"/>
  <c r="EF34" i="10"/>
  <c r="EF35" i="10"/>
  <c r="EF36" i="10"/>
  <c r="EF37" i="10"/>
  <c r="EF38" i="10"/>
  <c r="EF39" i="10"/>
  <c r="EF40" i="10"/>
  <c r="EF41" i="10"/>
  <c r="EF42" i="10"/>
  <c r="EF43" i="10"/>
  <c r="EF44" i="10"/>
  <c r="EF45" i="10"/>
  <c r="EF46" i="10"/>
  <c r="EF47" i="10"/>
  <c r="EF48" i="10"/>
  <c r="EF49" i="10"/>
  <c r="EF50" i="10"/>
  <c r="EF51" i="10"/>
  <c r="EF52" i="10"/>
  <c r="EF53" i="10"/>
  <c r="EF54" i="10"/>
  <c r="EF55" i="10"/>
  <c r="EF56" i="10"/>
  <c r="EF57" i="10"/>
  <c r="EF58" i="10"/>
  <c r="EF59" i="10"/>
  <c r="EF60" i="10"/>
  <c r="EF61" i="10"/>
  <c r="EF62" i="10"/>
  <c r="EF63" i="10"/>
  <c r="EF64" i="10"/>
  <c r="EF65" i="10"/>
  <c r="EF66" i="10"/>
  <c r="EF67" i="10"/>
  <c r="EF68" i="10"/>
  <c r="EF69" i="10"/>
  <c r="EF70" i="10"/>
  <c r="EF71" i="10"/>
  <c r="EF72" i="10"/>
  <c r="EF73" i="10"/>
  <c r="EF74" i="10"/>
  <c r="EF75" i="10"/>
  <c r="EF76" i="10"/>
  <c r="EF77" i="10"/>
  <c r="EF78" i="10"/>
  <c r="EF79" i="10"/>
  <c r="EF80" i="10"/>
  <c r="EF81" i="10"/>
  <c r="EF82" i="10"/>
  <c r="EF83" i="10"/>
  <c r="EF84" i="10"/>
  <c r="EF85" i="10"/>
  <c r="EF86" i="10"/>
  <c r="EF87" i="10"/>
  <c r="EF88" i="10"/>
  <c r="EF89" i="10"/>
  <c r="EF90" i="10"/>
  <c r="EF91" i="10"/>
  <c r="EF92" i="10"/>
  <c r="EF93" i="10"/>
  <c r="EF94" i="10"/>
  <c r="EF95" i="10"/>
  <c r="EF96" i="10"/>
  <c r="EF97" i="10"/>
  <c r="EF98" i="10"/>
  <c r="EF99" i="10"/>
  <c r="EF100" i="10"/>
  <c r="EF101" i="10"/>
  <c r="EF102" i="10"/>
  <c r="EF103" i="10"/>
  <c r="EF104" i="10"/>
  <c r="EF105" i="10"/>
  <c r="EF106" i="10"/>
  <c r="EF107" i="10"/>
  <c r="EF108" i="10"/>
  <c r="EF109" i="10"/>
  <c r="EF110" i="10"/>
  <c r="EF111" i="10"/>
  <c r="EF112" i="10"/>
  <c r="EF113" i="10"/>
  <c r="EF114" i="10"/>
  <c r="EF115" i="10"/>
  <c r="EF116" i="10"/>
  <c r="EF117" i="10"/>
  <c r="EF118" i="10"/>
  <c r="EF119" i="10"/>
  <c r="EF120" i="10"/>
  <c r="EF121" i="10"/>
  <c r="EF122" i="10"/>
  <c r="EF123" i="10"/>
  <c r="EF124" i="10"/>
  <c r="EF125" i="10"/>
  <c r="EF126" i="10"/>
  <c r="EF127" i="10"/>
  <c r="EF128" i="10"/>
  <c r="EF129" i="10"/>
  <c r="EF130" i="10"/>
  <c r="EF131" i="10"/>
  <c r="EF132" i="10"/>
  <c r="EF133" i="10"/>
  <c r="EF134" i="10"/>
  <c r="EF135" i="10"/>
  <c r="EF136" i="10"/>
  <c r="EF137" i="10"/>
  <c r="EF138" i="10"/>
  <c r="EF139" i="10"/>
  <c r="EF140" i="10"/>
  <c r="EF141" i="10"/>
  <c r="EF142" i="10"/>
  <c r="EF143" i="10"/>
  <c r="EF144" i="10"/>
  <c r="EF145" i="10"/>
  <c r="EF146" i="10"/>
  <c r="EF147" i="10"/>
  <c r="EF148" i="10"/>
  <c r="EF149" i="10"/>
  <c r="EF150" i="10"/>
  <c r="EF151" i="10"/>
  <c r="EF152" i="10"/>
  <c r="EF153" i="10"/>
  <c r="EF154" i="10"/>
  <c r="EF155" i="10"/>
  <c r="EF156" i="10"/>
  <c r="EF157" i="10"/>
  <c r="EF158" i="10"/>
  <c r="EF159" i="10"/>
  <c r="EF160" i="10"/>
  <c r="EF161" i="10"/>
  <c r="EF162" i="10"/>
  <c r="EF163" i="10"/>
  <c r="EF164" i="10"/>
  <c r="EF165" i="10"/>
  <c r="EF166" i="10"/>
  <c r="EF167" i="10"/>
  <c r="EF168" i="10"/>
  <c r="EF169" i="10"/>
  <c r="EF170" i="10"/>
  <c r="EF171" i="10"/>
  <c r="EF172" i="10"/>
  <c r="EF173" i="10"/>
  <c r="EF174" i="10"/>
  <c r="EF175" i="10"/>
  <c r="EF176" i="10"/>
  <c r="EF177" i="10"/>
  <c r="EF178" i="10"/>
  <c r="EF179" i="10"/>
  <c r="EF180" i="10"/>
  <c r="EF181" i="10"/>
  <c r="EF182" i="10"/>
  <c r="EF183" i="10"/>
  <c r="EF184" i="10"/>
  <c r="EF185" i="10"/>
  <c r="EF186" i="10"/>
  <c r="EF187" i="10"/>
  <c r="EF188" i="10"/>
  <c r="EF189" i="10"/>
  <c r="EF190" i="10"/>
  <c r="EF191" i="10"/>
  <c r="EF192" i="10"/>
  <c r="EF193" i="10"/>
  <c r="EF194" i="10"/>
  <c r="EF195" i="10"/>
  <c r="EF196" i="10"/>
  <c r="EF197" i="10"/>
  <c r="EF198" i="10"/>
  <c r="EF199" i="10"/>
  <c r="EF200" i="10"/>
  <c r="EF201" i="10"/>
  <c r="EF202" i="10"/>
  <c r="EF203" i="10"/>
  <c r="EF204" i="10"/>
  <c r="EF205" i="10"/>
  <c r="EF206" i="10"/>
  <c r="EF207" i="10"/>
  <c r="EF208" i="10"/>
  <c r="EF209" i="10"/>
  <c r="EF210" i="10"/>
  <c r="EF211" i="10"/>
  <c r="EF212" i="10"/>
  <c r="EF213" i="10"/>
  <c r="EF214" i="10"/>
  <c r="EF215" i="10"/>
  <c r="EF216" i="10"/>
  <c r="EF217" i="10"/>
  <c r="EF218" i="10"/>
  <c r="EF219" i="10"/>
  <c r="EF220" i="10"/>
  <c r="EF221" i="10"/>
  <c r="EF222" i="10"/>
  <c r="EF223" i="10"/>
  <c r="EF224" i="10"/>
  <c r="EF225" i="10"/>
  <c r="EF226" i="10"/>
  <c r="EF227" i="10"/>
  <c r="EF228" i="10"/>
  <c r="EF229" i="10"/>
  <c r="EF230" i="10"/>
  <c r="EF231" i="10"/>
  <c r="EF232" i="10"/>
  <c r="EF233" i="10"/>
  <c r="EF234" i="10"/>
  <c r="EF235" i="10"/>
  <c r="EF236" i="10"/>
  <c r="EF237" i="10"/>
  <c r="EF238" i="10"/>
  <c r="EF239" i="10"/>
  <c r="EF240" i="10"/>
  <c r="EF241" i="10"/>
  <c r="EF242" i="10"/>
  <c r="EF243" i="10"/>
  <c r="EF244" i="10"/>
  <c r="EF245" i="10"/>
  <c r="EF246" i="10"/>
  <c r="EF247" i="10"/>
  <c r="EF248" i="10"/>
  <c r="EF249" i="10"/>
  <c r="EF250" i="10"/>
  <c r="EF251" i="10"/>
  <c r="EF252" i="10"/>
  <c r="EF253" i="10"/>
  <c r="EF254" i="10"/>
  <c r="EF255" i="10"/>
  <c r="EF256" i="10"/>
  <c r="EF257" i="10"/>
  <c r="EF258" i="10"/>
  <c r="EF259" i="10"/>
  <c r="EF260" i="10"/>
  <c r="EF261" i="10"/>
  <c r="EF262" i="10"/>
  <c r="EF263" i="10"/>
  <c r="EF264" i="10"/>
  <c r="EF265" i="10"/>
  <c r="EF266" i="10"/>
  <c r="EF267" i="10"/>
  <c r="EF268" i="10"/>
  <c r="EF269" i="10"/>
  <c r="EF270" i="10"/>
  <c r="EF271" i="10"/>
  <c r="EF272" i="10"/>
  <c r="EF273" i="10"/>
  <c r="EF274" i="10"/>
  <c r="EF275" i="10"/>
  <c r="EF276" i="10"/>
  <c r="EF277" i="10"/>
  <c r="EF278" i="10"/>
  <c r="EF279" i="10"/>
  <c r="EF280" i="10"/>
  <c r="EF281" i="10"/>
  <c r="EF282" i="10"/>
  <c r="EF283" i="10"/>
  <c r="EF284" i="10"/>
  <c r="EF285" i="10"/>
  <c r="EF286" i="10"/>
  <c r="EF287" i="10"/>
  <c r="EF288" i="10"/>
  <c r="EF289" i="10"/>
  <c r="EF290" i="10"/>
  <c r="EF291" i="10"/>
  <c r="EF292" i="10"/>
  <c r="EF293" i="10"/>
  <c r="EF294" i="10"/>
  <c r="EF295" i="10"/>
  <c r="EF3" i="10"/>
  <c r="EB295" i="10"/>
  <c r="EB294" i="10"/>
  <c r="EB293" i="10"/>
  <c r="EB292" i="10"/>
  <c r="EB291" i="10"/>
  <c r="EB290" i="10"/>
  <c r="EB289" i="10"/>
  <c r="EB288" i="10"/>
  <c r="EB287" i="10"/>
  <c r="EB286" i="10"/>
  <c r="EB285" i="10"/>
  <c r="EB284" i="10"/>
  <c r="EB283" i="10"/>
  <c r="EB282" i="10"/>
  <c r="EB281" i="10"/>
  <c r="EB280" i="10"/>
  <c r="EB279" i="10"/>
  <c r="EB278" i="10"/>
  <c r="EB277" i="10"/>
  <c r="EB276" i="10"/>
  <c r="EB275" i="10"/>
  <c r="EB274" i="10"/>
  <c r="EB273" i="10"/>
  <c r="EB272" i="10"/>
  <c r="EB271" i="10"/>
  <c r="EB270" i="10"/>
  <c r="EB269" i="10"/>
  <c r="EB268" i="10"/>
  <c r="EB267" i="10"/>
  <c r="EB266" i="10"/>
  <c r="EB265" i="10"/>
  <c r="EB264" i="10"/>
  <c r="EB263" i="10"/>
  <c r="EB262" i="10"/>
  <c r="EB261" i="10"/>
  <c r="EB260" i="10"/>
  <c r="EB259" i="10"/>
  <c r="EB258" i="10"/>
  <c r="EB257" i="10"/>
  <c r="EB256" i="10"/>
  <c r="EB255" i="10"/>
  <c r="EB254" i="10"/>
  <c r="EB253" i="10"/>
  <c r="EB252" i="10"/>
  <c r="EB251" i="10"/>
  <c r="EB250" i="10"/>
  <c r="EB249" i="10"/>
  <c r="EB248" i="10"/>
  <c r="EB247" i="10"/>
  <c r="EB246" i="10"/>
  <c r="EB245" i="10"/>
  <c r="EB244" i="10"/>
  <c r="EB243" i="10"/>
  <c r="EB242" i="10"/>
  <c r="EB241" i="10"/>
  <c r="EB240" i="10"/>
  <c r="EB239" i="10"/>
  <c r="EB238" i="10"/>
  <c r="EB237" i="10"/>
  <c r="EB236" i="10"/>
  <c r="EB235" i="10"/>
  <c r="EB234" i="10"/>
  <c r="EB233" i="10"/>
  <c r="EB232" i="10"/>
  <c r="EB231" i="10"/>
  <c r="EB230" i="10"/>
  <c r="EB229" i="10"/>
  <c r="EB228" i="10"/>
  <c r="EB227" i="10"/>
  <c r="EB226" i="10"/>
  <c r="EB225" i="10"/>
  <c r="EB224" i="10"/>
  <c r="EB223" i="10"/>
  <c r="EB222" i="10"/>
  <c r="EB221" i="10"/>
  <c r="EB220" i="10"/>
  <c r="EB219" i="10"/>
  <c r="EB218" i="10"/>
  <c r="EB217" i="10"/>
  <c r="EB216" i="10"/>
  <c r="EB215" i="10"/>
  <c r="EB214" i="10"/>
  <c r="EB213" i="10"/>
  <c r="EB212" i="10"/>
  <c r="EB211" i="10"/>
  <c r="EB210" i="10"/>
  <c r="EB209" i="10"/>
  <c r="EB208" i="10"/>
  <c r="EB207" i="10"/>
  <c r="EB206" i="10"/>
  <c r="EB205" i="10"/>
  <c r="EB204" i="10"/>
  <c r="EB203" i="10"/>
  <c r="EB202" i="10"/>
  <c r="EB201" i="10"/>
  <c r="EB200" i="10"/>
  <c r="EB199" i="10"/>
  <c r="EB198" i="10"/>
  <c r="EB197" i="10"/>
  <c r="EB196" i="10"/>
  <c r="EB195" i="10"/>
  <c r="EB194" i="10"/>
  <c r="EB193" i="10"/>
  <c r="EB192" i="10"/>
  <c r="EB191" i="10"/>
  <c r="EB190" i="10"/>
  <c r="EB189" i="10"/>
  <c r="EB188" i="10"/>
  <c r="EB187" i="10"/>
  <c r="EB186" i="10"/>
  <c r="EB185" i="10"/>
  <c r="EB184" i="10"/>
  <c r="EB183" i="10"/>
  <c r="EB182" i="10"/>
  <c r="EB181" i="10"/>
  <c r="EB180" i="10"/>
  <c r="EB179" i="10"/>
  <c r="EB178" i="10"/>
  <c r="EB177" i="10"/>
  <c r="EB176" i="10"/>
  <c r="EB175" i="10"/>
  <c r="EB174" i="10"/>
  <c r="EB173" i="10"/>
  <c r="EB172" i="10"/>
  <c r="EB171" i="10"/>
  <c r="EB170" i="10"/>
  <c r="EB169" i="10"/>
  <c r="EB168" i="10"/>
  <c r="EB167" i="10"/>
  <c r="EB166" i="10"/>
  <c r="EB165" i="10"/>
  <c r="EB164" i="10"/>
  <c r="EB163" i="10"/>
  <c r="EB162" i="10"/>
  <c r="EB161" i="10"/>
  <c r="EB160" i="10"/>
  <c r="EB159" i="10"/>
  <c r="EB158" i="10"/>
  <c r="EB157" i="10"/>
  <c r="EB156" i="10"/>
  <c r="EB155" i="10"/>
  <c r="EB154" i="10"/>
  <c r="EB153" i="10"/>
  <c r="EB152" i="10"/>
  <c r="EB151" i="10"/>
  <c r="EB150" i="10"/>
  <c r="EB149" i="10"/>
  <c r="EB148" i="10"/>
  <c r="EB147" i="10"/>
  <c r="EB146" i="10"/>
  <c r="EB145" i="10"/>
  <c r="EB144" i="10"/>
  <c r="EB143" i="10"/>
  <c r="EB142" i="10"/>
  <c r="EB141" i="10"/>
  <c r="EB140" i="10"/>
  <c r="EB139" i="10"/>
  <c r="EB138" i="10"/>
  <c r="EB137" i="10"/>
  <c r="EB136" i="10"/>
  <c r="EB135" i="10"/>
  <c r="EB134" i="10"/>
  <c r="EB133" i="10"/>
  <c r="EB132" i="10"/>
  <c r="EB131" i="10"/>
  <c r="EB130" i="10"/>
  <c r="EB129" i="10"/>
  <c r="EB128" i="10"/>
  <c r="EB127" i="10"/>
  <c r="EB126" i="10"/>
  <c r="EB125" i="10"/>
  <c r="EB124" i="10"/>
  <c r="EB123" i="10"/>
  <c r="EB122" i="10"/>
  <c r="EB121" i="10"/>
  <c r="EB120" i="10"/>
  <c r="EB119" i="10"/>
  <c r="EB118" i="10"/>
  <c r="EB117" i="10"/>
  <c r="EB116" i="10"/>
  <c r="EB115" i="10"/>
  <c r="EB114" i="10"/>
  <c r="EB113" i="10"/>
  <c r="EB112" i="10"/>
  <c r="EB111" i="10"/>
  <c r="EB110" i="10"/>
  <c r="EB109" i="10"/>
  <c r="EB108" i="10"/>
  <c r="EB107" i="10"/>
  <c r="EB106" i="10"/>
  <c r="EB105" i="10"/>
  <c r="EB104" i="10"/>
  <c r="EB103" i="10"/>
  <c r="EB102" i="10"/>
  <c r="EB101" i="10"/>
  <c r="EB100" i="10"/>
  <c r="EB99" i="10"/>
  <c r="EB98" i="10"/>
  <c r="EB97" i="10"/>
  <c r="EB96" i="10"/>
  <c r="EB95" i="10"/>
  <c r="EB94" i="10"/>
  <c r="EB93" i="10"/>
  <c r="EB92" i="10"/>
  <c r="EB91" i="10"/>
  <c r="EB90" i="10"/>
  <c r="EB89" i="10"/>
  <c r="EB88" i="10"/>
  <c r="EB87" i="10"/>
  <c r="EB86" i="10"/>
  <c r="EB85" i="10"/>
  <c r="EB84" i="10"/>
  <c r="EB83" i="10"/>
  <c r="EB82" i="10"/>
  <c r="EB81" i="10"/>
  <c r="EB80" i="10"/>
  <c r="EB79" i="10"/>
  <c r="EB78" i="10"/>
  <c r="EB77" i="10"/>
  <c r="EB76" i="10"/>
  <c r="EB75" i="10"/>
  <c r="EB74" i="10"/>
  <c r="EB73" i="10"/>
  <c r="EB72" i="10"/>
  <c r="EB71" i="10"/>
  <c r="EB70" i="10"/>
  <c r="EB69" i="10"/>
  <c r="EB68" i="10"/>
  <c r="EB67" i="10"/>
  <c r="EB66" i="10"/>
  <c r="EB65" i="10"/>
  <c r="EB64" i="10"/>
  <c r="EB63" i="10"/>
  <c r="EB62" i="10"/>
  <c r="EB61" i="10"/>
  <c r="EB60" i="10"/>
  <c r="EB59" i="10"/>
  <c r="EB58" i="10"/>
  <c r="EB57" i="10"/>
  <c r="EB56" i="10"/>
  <c r="EB55" i="10"/>
  <c r="EB54" i="10"/>
  <c r="EB53" i="10"/>
  <c r="EB52" i="10"/>
  <c r="EB51" i="10"/>
  <c r="EB50" i="10"/>
  <c r="EB49" i="10"/>
  <c r="EB48" i="10"/>
  <c r="EB47" i="10"/>
  <c r="EB46" i="10"/>
  <c r="EB45" i="10"/>
  <c r="EB44" i="10"/>
  <c r="EB43" i="10"/>
  <c r="EB42" i="10"/>
  <c r="EB41" i="10"/>
  <c r="EB40" i="10"/>
  <c r="EB39" i="10"/>
  <c r="EB38" i="10"/>
  <c r="EB37" i="10"/>
  <c r="EB36" i="10"/>
  <c r="EB35" i="10"/>
  <c r="EB34" i="10"/>
  <c r="EB33" i="10"/>
  <c r="EB32" i="10"/>
  <c r="EB31" i="10"/>
  <c r="EB30" i="10"/>
  <c r="EB29" i="10"/>
  <c r="EB28" i="10"/>
  <c r="EB27" i="10"/>
  <c r="EB26" i="10"/>
  <c r="EB25" i="10"/>
  <c r="EB24" i="10"/>
  <c r="EB23" i="10"/>
  <c r="EB22" i="10"/>
  <c r="EB21" i="10"/>
  <c r="EB20" i="10"/>
  <c r="EB19" i="10"/>
  <c r="EB18" i="10"/>
  <c r="EB17" i="10"/>
  <c r="EB16" i="10"/>
  <c r="EB15" i="10"/>
  <c r="EB14" i="10"/>
  <c r="EB13" i="10"/>
  <c r="EB12" i="10"/>
  <c r="EB11" i="10"/>
  <c r="EB10" i="10"/>
  <c r="EB9" i="10"/>
  <c r="EB8" i="10"/>
  <c r="EB7" i="10"/>
  <c r="EB6" i="10"/>
  <c r="EB5" i="10"/>
  <c r="EB4" i="10"/>
  <c r="EB3" i="10"/>
  <c r="DJ4" i="10"/>
  <c r="DJ5" i="10"/>
  <c r="DJ6" i="10"/>
  <c r="DJ7" i="10"/>
  <c r="DJ8" i="10"/>
  <c r="DJ9" i="10"/>
  <c r="DJ10" i="10"/>
  <c r="DJ11" i="10"/>
  <c r="DJ12" i="10"/>
  <c r="DJ13" i="10"/>
  <c r="DJ14" i="10"/>
  <c r="DJ15" i="10"/>
  <c r="DJ16" i="10"/>
  <c r="DJ17" i="10"/>
  <c r="DJ18" i="10"/>
  <c r="DJ19" i="10"/>
  <c r="DJ20" i="10"/>
  <c r="DJ21" i="10"/>
  <c r="DJ22" i="10"/>
  <c r="DJ23" i="10"/>
  <c r="DJ24" i="10"/>
  <c r="DJ25" i="10"/>
  <c r="DJ26" i="10"/>
  <c r="DJ27" i="10"/>
  <c r="DJ28" i="10"/>
  <c r="DJ29" i="10"/>
  <c r="DJ30" i="10"/>
  <c r="DJ31" i="10"/>
  <c r="DJ32" i="10"/>
  <c r="DJ33" i="10"/>
  <c r="DJ34" i="10"/>
  <c r="DJ35" i="10"/>
  <c r="DJ36" i="10"/>
  <c r="DJ37" i="10"/>
  <c r="DJ38" i="10"/>
  <c r="DJ39" i="10"/>
  <c r="DJ40" i="10"/>
  <c r="DJ41" i="10"/>
  <c r="DJ42" i="10"/>
  <c r="DJ43" i="10"/>
  <c r="DJ44" i="10"/>
  <c r="DJ45" i="10"/>
  <c r="DJ46" i="10"/>
  <c r="DJ47" i="10"/>
  <c r="DJ48" i="10"/>
  <c r="DJ49" i="10"/>
  <c r="DJ50" i="10"/>
  <c r="DJ51" i="10"/>
  <c r="DJ52" i="10"/>
  <c r="DJ53" i="10"/>
  <c r="DJ54" i="10"/>
  <c r="DJ55" i="10"/>
  <c r="DJ56" i="10"/>
  <c r="DJ57" i="10"/>
  <c r="DJ58" i="10"/>
  <c r="DJ59" i="10"/>
  <c r="DJ60" i="10"/>
  <c r="DJ61" i="10"/>
  <c r="DJ62" i="10"/>
  <c r="DJ63" i="10"/>
  <c r="DJ64" i="10"/>
  <c r="DJ65" i="10"/>
  <c r="DJ66" i="10"/>
  <c r="DJ67" i="10"/>
  <c r="DJ68" i="10"/>
  <c r="DJ69" i="10"/>
  <c r="DJ70" i="10"/>
  <c r="DJ71" i="10"/>
  <c r="DJ72" i="10"/>
  <c r="DJ73" i="10"/>
  <c r="DJ74" i="10"/>
  <c r="DJ75" i="10"/>
  <c r="DJ76" i="10"/>
  <c r="DJ77" i="10"/>
  <c r="DJ78" i="10"/>
  <c r="DJ79" i="10"/>
  <c r="DJ80" i="10"/>
  <c r="DJ81" i="10"/>
  <c r="DJ82" i="10"/>
  <c r="DJ83" i="10"/>
  <c r="DJ84" i="10"/>
  <c r="DJ85" i="10"/>
  <c r="DJ86" i="10"/>
  <c r="DJ87" i="10"/>
  <c r="DJ88" i="10"/>
  <c r="DJ89" i="10"/>
  <c r="DJ90" i="10"/>
  <c r="DJ91" i="10"/>
  <c r="DJ92" i="10"/>
  <c r="DJ93" i="10"/>
  <c r="DJ94" i="10"/>
  <c r="DJ95" i="10"/>
  <c r="DJ96" i="10"/>
  <c r="DJ97" i="10"/>
  <c r="DJ98" i="10"/>
  <c r="DJ99" i="10"/>
  <c r="DJ100" i="10"/>
  <c r="DJ101" i="10"/>
  <c r="DJ102" i="10"/>
  <c r="DJ103" i="10"/>
  <c r="DJ104" i="10"/>
  <c r="DJ105" i="10"/>
  <c r="DJ106" i="10"/>
  <c r="DJ107" i="10"/>
  <c r="DJ108" i="10"/>
  <c r="DJ109" i="10"/>
  <c r="DJ110" i="10"/>
  <c r="DJ111" i="10"/>
  <c r="DJ112" i="10"/>
  <c r="DJ113" i="10"/>
  <c r="DJ114" i="10"/>
  <c r="DJ115" i="10"/>
  <c r="DJ116" i="10"/>
  <c r="DJ117" i="10"/>
  <c r="DJ118" i="10"/>
  <c r="DJ119" i="10"/>
  <c r="DJ120" i="10"/>
  <c r="DJ121" i="10"/>
  <c r="DJ122" i="10"/>
  <c r="DJ123" i="10"/>
  <c r="DJ124" i="10"/>
  <c r="DJ125" i="10"/>
  <c r="DJ126" i="10"/>
  <c r="DJ127" i="10"/>
  <c r="DJ128" i="10"/>
  <c r="DJ129" i="10"/>
  <c r="DJ130" i="10"/>
  <c r="DJ131" i="10"/>
  <c r="DJ132" i="10"/>
  <c r="DJ133" i="10"/>
  <c r="DJ134" i="10"/>
  <c r="DJ135" i="10"/>
  <c r="DJ136" i="10"/>
  <c r="DJ137" i="10"/>
  <c r="DJ138" i="10"/>
  <c r="DJ139" i="10"/>
  <c r="DJ140" i="10"/>
  <c r="DJ141" i="10"/>
  <c r="DJ142" i="10"/>
  <c r="DJ143" i="10"/>
  <c r="DJ144" i="10"/>
  <c r="DJ145" i="10"/>
  <c r="DJ146" i="10"/>
  <c r="DJ147" i="10"/>
  <c r="DJ148" i="10"/>
  <c r="DJ149" i="10"/>
  <c r="DJ150" i="10"/>
  <c r="DJ151" i="10"/>
  <c r="DJ152" i="10"/>
  <c r="DJ153" i="10"/>
  <c r="DJ154" i="10"/>
  <c r="DJ155" i="10"/>
  <c r="DJ156" i="10"/>
  <c r="DJ157" i="10"/>
  <c r="DJ158" i="10"/>
  <c r="DJ159" i="10"/>
  <c r="DJ160" i="10"/>
  <c r="DJ161" i="10"/>
  <c r="DJ162" i="10"/>
  <c r="DJ163" i="10"/>
  <c r="DJ164" i="10"/>
  <c r="DJ165" i="10"/>
  <c r="DJ166" i="10"/>
  <c r="DJ167" i="10"/>
  <c r="DJ168" i="10"/>
  <c r="DJ169" i="10"/>
  <c r="DJ170" i="10"/>
  <c r="DJ171" i="10"/>
  <c r="DJ172" i="10"/>
  <c r="DJ173" i="10"/>
  <c r="DJ174" i="10"/>
  <c r="DJ175" i="10"/>
  <c r="DJ176" i="10"/>
  <c r="DJ177" i="10"/>
  <c r="DJ178" i="10"/>
  <c r="DJ179" i="10"/>
  <c r="DJ180" i="10"/>
  <c r="DJ181" i="10"/>
  <c r="DJ182" i="10"/>
  <c r="DJ183" i="10"/>
  <c r="DJ184" i="10"/>
  <c r="DJ185" i="10"/>
  <c r="DJ186" i="10"/>
  <c r="DJ187" i="10"/>
  <c r="DJ188" i="10"/>
  <c r="DJ189" i="10"/>
  <c r="DJ190" i="10"/>
  <c r="DJ191" i="10"/>
  <c r="DJ192" i="10"/>
  <c r="DJ193" i="10"/>
  <c r="DJ194" i="10"/>
  <c r="DJ195" i="10"/>
  <c r="DJ196" i="10"/>
  <c r="DJ197" i="10"/>
  <c r="DJ198" i="10"/>
  <c r="DJ199" i="10"/>
  <c r="DJ200" i="10"/>
  <c r="DJ201" i="10"/>
  <c r="DJ202" i="10"/>
  <c r="DJ203" i="10"/>
  <c r="DJ204" i="10"/>
  <c r="DJ205" i="10"/>
  <c r="DJ206" i="10"/>
  <c r="DJ207" i="10"/>
  <c r="DJ208" i="10"/>
  <c r="DJ209" i="10"/>
  <c r="DJ210" i="10"/>
  <c r="DJ211" i="10"/>
  <c r="DJ212" i="10"/>
  <c r="DJ213" i="10"/>
  <c r="DJ214" i="10"/>
  <c r="DJ215" i="10"/>
  <c r="DJ216" i="10"/>
  <c r="DJ217" i="10"/>
  <c r="DJ218" i="10"/>
  <c r="DJ219" i="10"/>
  <c r="DJ220" i="10"/>
  <c r="DJ221" i="10"/>
  <c r="DJ222" i="10"/>
  <c r="DJ223" i="10"/>
  <c r="DJ224" i="10"/>
  <c r="DJ225" i="10"/>
  <c r="DJ226" i="10"/>
  <c r="DJ227" i="10"/>
  <c r="DJ228" i="10"/>
  <c r="DJ229" i="10"/>
  <c r="DJ230" i="10"/>
  <c r="DJ231" i="10"/>
  <c r="DJ232" i="10"/>
  <c r="DJ233" i="10"/>
  <c r="DJ234" i="10"/>
  <c r="DJ235" i="10"/>
  <c r="DJ236" i="10"/>
  <c r="DJ237" i="10"/>
  <c r="DJ238" i="10"/>
  <c r="DJ239" i="10"/>
  <c r="DJ240" i="10"/>
  <c r="DJ241" i="10"/>
  <c r="DJ242" i="10"/>
  <c r="DJ243" i="10"/>
  <c r="DJ244" i="10"/>
  <c r="DJ245" i="10"/>
  <c r="DJ246" i="10"/>
  <c r="DJ247" i="10"/>
  <c r="DJ248" i="10"/>
  <c r="DJ249" i="10"/>
  <c r="DJ250" i="10"/>
  <c r="DJ251" i="10"/>
  <c r="DJ252" i="10"/>
  <c r="DJ253" i="10"/>
  <c r="DJ254" i="10"/>
  <c r="DJ255" i="10"/>
  <c r="DJ256" i="10"/>
  <c r="DJ257" i="10"/>
  <c r="DJ258" i="10"/>
  <c r="DJ259" i="10"/>
  <c r="DJ260" i="10"/>
  <c r="DJ261" i="10"/>
  <c r="DJ262" i="10"/>
  <c r="DJ263" i="10"/>
  <c r="DJ264" i="10"/>
  <c r="DJ265" i="10"/>
  <c r="DJ266" i="10"/>
  <c r="DJ267" i="10"/>
  <c r="DJ268" i="10"/>
  <c r="DJ269" i="10"/>
  <c r="DJ270" i="10"/>
  <c r="DJ271" i="10"/>
  <c r="DJ272" i="10"/>
  <c r="DJ273" i="10"/>
  <c r="DJ274" i="10"/>
  <c r="DJ275" i="10"/>
  <c r="DJ276" i="10"/>
  <c r="DJ277" i="10"/>
  <c r="DJ278" i="10"/>
  <c r="DJ279" i="10"/>
  <c r="DJ280" i="10"/>
  <c r="DJ281" i="10"/>
  <c r="DJ282" i="10"/>
  <c r="DJ283" i="10"/>
  <c r="DJ284" i="10"/>
  <c r="DJ285" i="10"/>
  <c r="DJ286" i="10"/>
  <c r="DJ287" i="10"/>
  <c r="DJ288" i="10"/>
  <c r="DJ289" i="10"/>
  <c r="DJ290" i="10"/>
  <c r="DJ291" i="10"/>
  <c r="DJ292" i="10"/>
  <c r="DJ293" i="10"/>
  <c r="DJ294" i="10"/>
  <c r="DJ295" i="10"/>
  <c r="DJ3" i="10"/>
  <c r="DE4" i="10"/>
  <c r="DE5" i="10"/>
  <c r="DE6" i="10"/>
  <c r="DE7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E38" i="10"/>
  <c r="DE39" i="10"/>
  <c r="DE40" i="10"/>
  <c r="DE41" i="10"/>
  <c r="DE42" i="10"/>
  <c r="DE43" i="10"/>
  <c r="DE44" i="10"/>
  <c r="DE45" i="10"/>
  <c r="DE46" i="10"/>
  <c r="DE47" i="10"/>
  <c r="DE48" i="10"/>
  <c r="DE49" i="10"/>
  <c r="DE50" i="10"/>
  <c r="DE51" i="10"/>
  <c r="DE52" i="10"/>
  <c r="DE53" i="10"/>
  <c r="DE54" i="10"/>
  <c r="DE55" i="10"/>
  <c r="DE56" i="10"/>
  <c r="DE57" i="10"/>
  <c r="DE58" i="10"/>
  <c r="DE59" i="10"/>
  <c r="DE60" i="10"/>
  <c r="DE61" i="10"/>
  <c r="DE62" i="10"/>
  <c r="DE63" i="10"/>
  <c r="DE64" i="10"/>
  <c r="DE65" i="10"/>
  <c r="DE66" i="10"/>
  <c r="DE67" i="10"/>
  <c r="DE68" i="10"/>
  <c r="DE69" i="10"/>
  <c r="DE70" i="10"/>
  <c r="DE71" i="10"/>
  <c r="DE72" i="10"/>
  <c r="DE73" i="10"/>
  <c r="DE74" i="10"/>
  <c r="DE75" i="10"/>
  <c r="DE76" i="10"/>
  <c r="DE77" i="10"/>
  <c r="DE78" i="10"/>
  <c r="DE79" i="10"/>
  <c r="DE80" i="10"/>
  <c r="DE81" i="10"/>
  <c r="DE82" i="10"/>
  <c r="DE83" i="10"/>
  <c r="DE84" i="10"/>
  <c r="DE85" i="10"/>
  <c r="DE86" i="10"/>
  <c r="DE87" i="10"/>
  <c r="DE88" i="10"/>
  <c r="DE89" i="10"/>
  <c r="DE90" i="10"/>
  <c r="DE91" i="10"/>
  <c r="DE92" i="10"/>
  <c r="DE93" i="10"/>
  <c r="DE94" i="10"/>
  <c r="DE95" i="10"/>
  <c r="DE96" i="10"/>
  <c r="DE97" i="10"/>
  <c r="DE98" i="10"/>
  <c r="DE99" i="10"/>
  <c r="DE100" i="10"/>
  <c r="DE101" i="10"/>
  <c r="DE102" i="10"/>
  <c r="DE103" i="10"/>
  <c r="DE104" i="10"/>
  <c r="DE105" i="10"/>
  <c r="DE106" i="10"/>
  <c r="DE107" i="10"/>
  <c r="DE108" i="10"/>
  <c r="DE109" i="10"/>
  <c r="DE110" i="10"/>
  <c r="DE111" i="10"/>
  <c r="DE112" i="10"/>
  <c r="DE113" i="10"/>
  <c r="DE114" i="10"/>
  <c r="DE115" i="10"/>
  <c r="DE116" i="10"/>
  <c r="DE117" i="10"/>
  <c r="DE118" i="10"/>
  <c r="DE119" i="10"/>
  <c r="DE120" i="10"/>
  <c r="DE121" i="10"/>
  <c r="DE122" i="10"/>
  <c r="DE123" i="10"/>
  <c r="DE124" i="10"/>
  <c r="DE125" i="10"/>
  <c r="DE126" i="10"/>
  <c r="DE127" i="10"/>
  <c r="DE128" i="10"/>
  <c r="DE129" i="10"/>
  <c r="DE130" i="10"/>
  <c r="DE131" i="10"/>
  <c r="DE132" i="10"/>
  <c r="DE133" i="10"/>
  <c r="DE134" i="10"/>
  <c r="DE135" i="10"/>
  <c r="DE136" i="10"/>
  <c r="DE137" i="10"/>
  <c r="DE138" i="10"/>
  <c r="DE139" i="10"/>
  <c r="DE140" i="10"/>
  <c r="DE141" i="10"/>
  <c r="DE142" i="10"/>
  <c r="DE143" i="10"/>
  <c r="DE144" i="10"/>
  <c r="DE145" i="10"/>
  <c r="DE146" i="10"/>
  <c r="DE147" i="10"/>
  <c r="DE148" i="10"/>
  <c r="DE149" i="10"/>
  <c r="DE150" i="10"/>
  <c r="DE151" i="10"/>
  <c r="DE152" i="10"/>
  <c r="DE153" i="10"/>
  <c r="DE154" i="10"/>
  <c r="DE155" i="10"/>
  <c r="DE156" i="10"/>
  <c r="DE157" i="10"/>
  <c r="DE158" i="10"/>
  <c r="DE159" i="10"/>
  <c r="DE160" i="10"/>
  <c r="DE161" i="10"/>
  <c r="DE162" i="10"/>
  <c r="DE163" i="10"/>
  <c r="DE164" i="10"/>
  <c r="DE165" i="10"/>
  <c r="DE166" i="10"/>
  <c r="DE167" i="10"/>
  <c r="DE168" i="10"/>
  <c r="DE169" i="10"/>
  <c r="DE170" i="10"/>
  <c r="DE171" i="10"/>
  <c r="DE172" i="10"/>
  <c r="DE173" i="10"/>
  <c r="DE174" i="10"/>
  <c r="DE175" i="10"/>
  <c r="DE176" i="10"/>
  <c r="DE177" i="10"/>
  <c r="DE178" i="10"/>
  <c r="DE179" i="10"/>
  <c r="DE180" i="10"/>
  <c r="DE181" i="10"/>
  <c r="DE182" i="10"/>
  <c r="DE183" i="10"/>
  <c r="DE184" i="10"/>
  <c r="DE185" i="10"/>
  <c r="DE186" i="10"/>
  <c r="DE187" i="10"/>
  <c r="DE188" i="10"/>
  <c r="DE189" i="10"/>
  <c r="DE190" i="10"/>
  <c r="DE191" i="10"/>
  <c r="DE192" i="10"/>
  <c r="DE193" i="10"/>
  <c r="DE194" i="10"/>
  <c r="DE195" i="10"/>
  <c r="DE196" i="10"/>
  <c r="DE197" i="10"/>
  <c r="DE198" i="10"/>
  <c r="DE199" i="10"/>
  <c r="DE200" i="10"/>
  <c r="DE201" i="10"/>
  <c r="DE202" i="10"/>
  <c r="DE203" i="10"/>
  <c r="DE204" i="10"/>
  <c r="DE205" i="10"/>
  <c r="DE206" i="10"/>
  <c r="DE207" i="10"/>
  <c r="DE208" i="10"/>
  <c r="DE209" i="10"/>
  <c r="DE210" i="10"/>
  <c r="DE211" i="10"/>
  <c r="DE212" i="10"/>
  <c r="DE213" i="10"/>
  <c r="DE214" i="10"/>
  <c r="DE215" i="10"/>
  <c r="DE216" i="10"/>
  <c r="DE217" i="10"/>
  <c r="DE218" i="10"/>
  <c r="DE219" i="10"/>
  <c r="DE220" i="10"/>
  <c r="DE221" i="10"/>
  <c r="DE222" i="10"/>
  <c r="DE223" i="10"/>
  <c r="DE224" i="10"/>
  <c r="DE225" i="10"/>
  <c r="DE226" i="10"/>
  <c r="DE227" i="10"/>
  <c r="DE228" i="10"/>
  <c r="DE229" i="10"/>
  <c r="DE230" i="10"/>
  <c r="DE231" i="10"/>
  <c r="DE232" i="10"/>
  <c r="DE233" i="10"/>
  <c r="DE234" i="10"/>
  <c r="DE235" i="10"/>
  <c r="DE236" i="10"/>
  <c r="DE237" i="10"/>
  <c r="DE238" i="10"/>
  <c r="DE239" i="10"/>
  <c r="DE240" i="10"/>
  <c r="DE241" i="10"/>
  <c r="DE242" i="10"/>
  <c r="DE243" i="10"/>
  <c r="DE244" i="10"/>
  <c r="DE245" i="10"/>
  <c r="DE246" i="10"/>
  <c r="DE247" i="10"/>
  <c r="DE248" i="10"/>
  <c r="DE249" i="10"/>
  <c r="DE250" i="10"/>
  <c r="DE251" i="10"/>
  <c r="DE252" i="10"/>
  <c r="DE253" i="10"/>
  <c r="DE254" i="10"/>
  <c r="DE255" i="10"/>
  <c r="DE256" i="10"/>
  <c r="DE257" i="10"/>
  <c r="DE258" i="10"/>
  <c r="DE259" i="10"/>
  <c r="DE260" i="10"/>
  <c r="DE261" i="10"/>
  <c r="DE262" i="10"/>
  <c r="DE263" i="10"/>
  <c r="DE264" i="10"/>
  <c r="DE265" i="10"/>
  <c r="DE266" i="10"/>
  <c r="DE267" i="10"/>
  <c r="DE268" i="10"/>
  <c r="DE269" i="10"/>
  <c r="DE270" i="10"/>
  <c r="DE271" i="10"/>
  <c r="DE272" i="10"/>
  <c r="DE273" i="10"/>
  <c r="DE274" i="10"/>
  <c r="DE275" i="10"/>
  <c r="DE276" i="10"/>
  <c r="DE277" i="10"/>
  <c r="DE278" i="10"/>
  <c r="DE279" i="10"/>
  <c r="DE280" i="10"/>
  <c r="DE281" i="10"/>
  <c r="DE282" i="10"/>
  <c r="DE283" i="10"/>
  <c r="DE284" i="10"/>
  <c r="DE285" i="10"/>
  <c r="DE286" i="10"/>
  <c r="DE287" i="10"/>
  <c r="DE288" i="10"/>
  <c r="DE289" i="10"/>
  <c r="DE290" i="10"/>
  <c r="DE291" i="10"/>
  <c r="DE292" i="10"/>
  <c r="DE293" i="10"/>
  <c r="DE294" i="10"/>
  <c r="DE295" i="10"/>
  <c r="DE3" i="10"/>
  <c r="CQ4" i="10"/>
  <c r="CQ5" i="10"/>
  <c r="CQ6" i="10"/>
  <c r="CQ7" i="10"/>
  <c r="CQ8" i="10"/>
  <c r="CQ9" i="10"/>
  <c r="CQ10" i="10"/>
  <c r="CQ11" i="10"/>
  <c r="CQ12" i="10"/>
  <c r="CQ13" i="10"/>
  <c r="CQ14" i="10"/>
  <c r="CQ15" i="10"/>
  <c r="CQ16" i="10"/>
  <c r="CQ17" i="10"/>
  <c r="CQ18" i="10"/>
  <c r="CQ19" i="10"/>
  <c r="CQ20" i="10"/>
  <c r="CQ21" i="10"/>
  <c r="CQ22" i="10"/>
  <c r="CQ23" i="10"/>
  <c r="CQ24" i="10"/>
  <c r="CQ25" i="10"/>
  <c r="CQ26" i="10"/>
  <c r="CQ27" i="10"/>
  <c r="CQ28" i="10"/>
  <c r="CQ29" i="10"/>
  <c r="CQ30" i="10"/>
  <c r="CQ31" i="10"/>
  <c r="CQ32" i="10"/>
  <c r="CQ33" i="10"/>
  <c r="CQ34" i="10"/>
  <c r="CQ35" i="10"/>
  <c r="CQ36" i="10"/>
  <c r="CQ37" i="10"/>
  <c r="CQ38" i="10"/>
  <c r="CQ39" i="10"/>
  <c r="CQ40" i="10"/>
  <c r="CQ41" i="10"/>
  <c r="CQ42" i="10"/>
  <c r="CQ43" i="10"/>
  <c r="CQ44" i="10"/>
  <c r="CQ45" i="10"/>
  <c r="CQ46" i="10"/>
  <c r="CQ47" i="10"/>
  <c r="CQ48" i="10"/>
  <c r="CQ49" i="10"/>
  <c r="CQ50" i="10"/>
  <c r="CQ51" i="10"/>
  <c r="CQ52" i="10"/>
  <c r="CQ53" i="10"/>
  <c r="CQ54" i="10"/>
  <c r="CQ55" i="10"/>
  <c r="CQ56" i="10"/>
  <c r="CQ57" i="10"/>
  <c r="CQ58" i="10"/>
  <c r="CQ59" i="10"/>
  <c r="CQ60" i="10"/>
  <c r="CQ61" i="10"/>
  <c r="CQ62" i="10"/>
  <c r="CQ63" i="10"/>
  <c r="CQ64" i="10"/>
  <c r="CQ65" i="10"/>
  <c r="CQ66" i="10"/>
  <c r="CQ67" i="10"/>
  <c r="CQ68" i="10"/>
  <c r="CQ69" i="10"/>
  <c r="CQ70" i="10"/>
  <c r="CQ71" i="10"/>
  <c r="CQ72" i="10"/>
  <c r="CQ73" i="10"/>
  <c r="CQ74" i="10"/>
  <c r="CQ75" i="10"/>
  <c r="CQ76" i="10"/>
  <c r="CQ77" i="10"/>
  <c r="CQ78" i="10"/>
  <c r="CQ79" i="10"/>
  <c r="CQ80" i="10"/>
  <c r="CQ81" i="10"/>
  <c r="CQ82" i="10"/>
  <c r="CQ83" i="10"/>
  <c r="CQ84" i="10"/>
  <c r="CQ85" i="10"/>
  <c r="CQ86" i="10"/>
  <c r="CQ87" i="10"/>
  <c r="CQ88" i="10"/>
  <c r="CQ89" i="10"/>
  <c r="CQ90" i="10"/>
  <c r="CQ91" i="10"/>
  <c r="CQ92" i="10"/>
  <c r="CQ93" i="10"/>
  <c r="CQ94" i="10"/>
  <c r="CQ95" i="10"/>
  <c r="CQ96" i="10"/>
  <c r="CQ97" i="10"/>
  <c r="CQ98" i="10"/>
  <c r="CQ99" i="10"/>
  <c r="CQ100" i="10"/>
  <c r="CQ101" i="10"/>
  <c r="CQ102" i="10"/>
  <c r="CQ103" i="10"/>
  <c r="CQ104" i="10"/>
  <c r="CQ105" i="10"/>
  <c r="CQ106" i="10"/>
  <c r="CQ107" i="10"/>
  <c r="CQ108" i="10"/>
  <c r="CQ109" i="10"/>
  <c r="CQ110" i="10"/>
  <c r="CQ111" i="10"/>
  <c r="CQ112" i="10"/>
  <c r="CQ113" i="10"/>
  <c r="CQ114" i="10"/>
  <c r="CQ115" i="10"/>
  <c r="CQ116" i="10"/>
  <c r="CQ117" i="10"/>
  <c r="CQ118" i="10"/>
  <c r="CQ119" i="10"/>
  <c r="CQ120" i="10"/>
  <c r="CQ121" i="10"/>
  <c r="CQ122" i="10"/>
  <c r="CQ123" i="10"/>
  <c r="CQ124" i="10"/>
  <c r="CQ125" i="10"/>
  <c r="CQ126" i="10"/>
  <c r="CQ127" i="10"/>
  <c r="CQ128" i="10"/>
  <c r="CQ129" i="10"/>
  <c r="CQ130" i="10"/>
  <c r="CQ131" i="10"/>
  <c r="CQ132" i="10"/>
  <c r="CQ133" i="10"/>
  <c r="CQ134" i="10"/>
  <c r="CQ135" i="10"/>
  <c r="CQ136" i="10"/>
  <c r="CQ137" i="10"/>
  <c r="CQ138" i="10"/>
  <c r="CQ139" i="10"/>
  <c r="CQ140" i="10"/>
  <c r="CQ141" i="10"/>
  <c r="CQ142" i="10"/>
  <c r="CQ143" i="10"/>
  <c r="CQ144" i="10"/>
  <c r="CQ145" i="10"/>
  <c r="CQ146" i="10"/>
  <c r="CQ147" i="10"/>
  <c r="CQ148" i="10"/>
  <c r="CQ149" i="10"/>
  <c r="CQ150" i="10"/>
  <c r="CQ151" i="10"/>
  <c r="CQ152" i="10"/>
  <c r="CQ153" i="10"/>
  <c r="CQ154" i="10"/>
  <c r="CQ155" i="10"/>
  <c r="CQ156" i="10"/>
  <c r="CQ157" i="10"/>
  <c r="CQ158" i="10"/>
  <c r="CQ159" i="10"/>
  <c r="CQ160" i="10"/>
  <c r="CQ161" i="10"/>
  <c r="CQ162" i="10"/>
  <c r="CQ163" i="10"/>
  <c r="CQ164" i="10"/>
  <c r="CQ165" i="10"/>
  <c r="CQ166" i="10"/>
  <c r="CQ167" i="10"/>
  <c r="CQ168" i="10"/>
  <c r="CQ169" i="10"/>
  <c r="CQ170" i="10"/>
  <c r="CQ171" i="10"/>
  <c r="CQ172" i="10"/>
  <c r="CQ173" i="10"/>
  <c r="CQ174" i="10"/>
  <c r="CQ175" i="10"/>
  <c r="CQ176" i="10"/>
  <c r="CQ177" i="10"/>
  <c r="CQ178" i="10"/>
  <c r="CQ179" i="10"/>
  <c r="CQ180" i="10"/>
  <c r="CQ181" i="10"/>
  <c r="CQ182" i="10"/>
  <c r="CQ183" i="10"/>
  <c r="CQ184" i="10"/>
  <c r="CQ185" i="10"/>
  <c r="CQ186" i="10"/>
  <c r="CQ187" i="10"/>
  <c r="CQ188" i="10"/>
  <c r="CQ189" i="10"/>
  <c r="CQ190" i="10"/>
  <c r="CQ191" i="10"/>
  <c r="CQ192" i="10"/>
  <c r="CQ193" i="10"/>
  <c r="CQ194" i="10"/>
  <c r="CQ195" i="10"/>
  <c r="CQ196" i="10"/>
  <c r="CQ197" i="10"/>
  <c r="CQ198" i="10"/>
  <c r="CQ199" i="10"/>
  <c r="CQ200" i="10"/>
  <c r="CQ201" i="10"/>
  <c r="CQ202" i="10"/>
  <c r="CQ203" i="10"/>
  <c r="CQ204" i="10"/>
  <c r="CQ205" i="10"/>
  <c r="CQ206" i="10"/>
  <c r="CQ207" i="10"/>
  <c r="CQ208" i="10"/>
  <c r="CQ209" i="10"/>
  <c r="CQ210" i="10"/>
  <c r="CQ211" i="10"/>
  <c r="CQ212" i="10"/>
  <c r="CQ213" i="10"/>
  <c r="CQ214" i="10"/>
  <c r="CQ215" i="10"/>
  <c r="CQ216" i="10"/>
  <c r="CQ217" i="10"/>
  <c r="CQ218" i="10"/>
  <c r="CQ219" i="10"/>
  <c r="CQ220" i="10"/>
  <c r="CQ221" i="10"/>
  <c r="CQ222" i="10"/>
  <c r="CQ223" i="10"/>
  <c r="CQ224" i="10"/>
  <c r="CQ225" i="10"/>
  <c r="CQ226" i="10"/>
  <c r="CQ227" i="10"/>
  <c r="CQ228" i="10"/>
  <c r="CQ229" i="10"/>
  <c r="CQ230" i="10"/>
  <c r="CQ231" i="10"/>
  <c r="CQ232" i="10"/>
  <c r="CQ233" i="10"/>
  <c r="CQ234" i="10"/>
  <c r="CQ235" i="10"/>
  <c r="CQ236" i="10"/>
  <c r="CQ237" i="10"/>
  <c r="CQ238" i="10"/>
  <c r="CQ239" i="10"/>
  <c r="CQ240" i="10"/>
  <c r="CQ241" i="10"/>
  <c r="CQ242" i="10"/>
  <c r="CQ243" i="10"/>
  <c r="CQ244" i="10"/>
  <c r="CQ245" i="10"/>
  <c r="CQ246" i="10"/>
  <c r="CQ247" i="10"/>
  <c r="CQ248" i="10"/>
  <c r="CQ249" i="10"/>
  <c r="CQ250" i="10"/>
  <c r="CQ251" i="10"/>
  <c r="CQ252" i="10"/>
  <c r="CQ253" i="10"/>
  <c r="CQ254" i="10"/>
  <c r="CQ255" i="10"/>
  <c r="CQ256" i="10"/>
  <c r="CQ257" i="10"/>
  <c r="CQ258" i="10"/>
  <c r="CQ259" i="10"/>
  <c r="CQ260" i="10"/>
  <c r="CQ261" i="10"/>
  <c r="CQ262" i="10"/>
  <c r="CQ263" i="10"/>
  <c r="CQ264" i="10"/>
  <c r="CQ265" i="10"/>
  <c r="CQ266" i="10"/>
  <c r="CQ267" i="10"/>
  <c r="CQ268" i="10"/>
  <c r="CQ269" i="10"/>
  <c r="CQ270" i="10"/>
  <c r="CQ271" i="10"/>
  <c r="CQ272" i="10"/>
  <c r="CQ273" i="10"/>
  <c r="CQ274" i="10"/>
  <c r="CQ275" i="10"/>
  <c r="CQ276" i="10"/>
  <c r="CQ277" i="10"/>
  <c r="CQ278" i="10"/>
  <c r="CQ279" i="10"/>
  <c r="CQ280" i="10"/>
  <c r="CQ281" i="10"/>
  <c r="CQ282" i="10"/>
  <c r="CQ283" i="10"/>
  <c r="CQ284" i="10"/>
  <c r="CQ285" i="10"/>
  <c r="CQ286" i="10"/>
  <c r="CQ287" i="10"/>
  <c r="CQ288" i="10"/>
  <c r="CQ289" i="10"/>
  <c r="CQ290" i="10"/>
  <c r="CQ291" i="10"/>
  <c r="CQ292" i="10"/>
  <c r="CQ293" i="10"/>
  <c r="CQ294" i="10"/>
  <c r="CQ295" i="10"/>
  <c r="CQ3" i="10"/>
  <c r="CJ4" i="10"/>
  <c r="CJ5" i="10"/>
  <c r="CJ6" i="10"/>
  <c r="CJ7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J43" i="10"/>
  <c r="CJ44" i="10"/>
  <c r="CJ45" i="10"/>
  <c r="CJ46" i="10"/>
  <c r="CJ47" i="10"/>
  <c r="CJ48" i="10"/>
  <c r="CJ49" i="10"/>
  <c r="CJ50" i="10"/>
  <c r="CJ51" i="10"/>
  <c r="CJ52" i="10"/>
  <c r="CJ53" i="10"/>
  <c r="CJ54" i="10"/>
  <c r="CJ55" i="10"/>
  <c r="CJ56" i="10"/>
  <c r="CJ57" i="10"/>
  <c r="CJ58" i="10"/>
  <c r="CJ59" i="10"/>
  <c r="CJ60" i="10"/>
  <c r="CJ61" i="10"/>
  <c r="CJ62" i="10"/>
  <c r="CJ63" i="10"/>
  <c r="CJ64" i="10"/>
  <c r="CJ65" i="10"/>
  <c r="CJ66" i="10"/>
  <c r="CJ67" i="10"/>
  <c r="CJ68" i="10"/>
  <c r="CJ69" i="10"/>
  <c r="CJ70" i="10"/>
  <c r="CJ71" i="10"/>
  <c r="CJ72" i="10"/>
  <c r="CJ73" i="10"/>
  <c r="CJ74" i="10"/>
  <c r="CJ75" i="10"/>
  <c r="CJ76" i="10"/>
  <c r="CJ77" i="10"/>
  <c r="CJ78" i="10"/>
  <c r="CJ79" i="10"/>
  <c r="CJ80" i="10"/>
  <c r="CJ81" i="10"/>
  <c r="CJ82" i="10"/>
  <c r="CJ83" i="10"/>
  <c r="CJ84" i="10"/>
  <c r="CJ85" i="10"/>
  <c r="CJ86" i="10"/>
  <c r="CJ87" i="10"/>
  <c r="CJ88" i="10"/>
  <c r="CJ89" i="10"/>
  <c r="CJ90" i="10"/>
  <c r="CJ91" i="10"/>
  <c r="CJ92" i="10"/>
  <c r="CJ93" i="10"/>
  <c r="CJ94" i="10"/>
  <c r="CJ95" i="10"/>
  <c r="CJ96" i="10"/>
  <c r="CJ97" i="10"/>
  <c r="CJ98" i="10"/>
  <c r="CJ99" i="10"/>
  <c r="CJ100" i="10"/>
  <c r="CJ101" i="10"/>
  <c r="CJ102" i="10"/>
  <c r="CJ103" i="10"/>
  <c r="CJ104" i="10"/>
  <c r="CJ105" i="10"/>
  <c r="CJ106" i="10"/>
  <c r="CJ107" i="10"/>
  <c r="CJ108" i="10"/>
  <c r="CJ109" i="10"/>
  <c r="CJ110" i="10"/>
  <c r="CJ111" i="10"/>
  <c r="CJ112" i="10"/>
  <c r="CJ113" i="10"/>
  <c r="CJ114" i="10"/>
  <c r="CJ115" i="10"/>
  <c r="CJ116" i="10"/>
  <c r="CJ117" i="10"/>
  <c r="CJ118" i="10"/>
  <c r="CJ119" i="10"/>
  <c r="CJ120" i="10"/>
  <c r="CJ121" i="10"/>
  <c r="CJ122" i="10"/>
  <c r="CJ123" i="10"/>
  <c r="CJ124" i="10"/>
  <c r="CJ125" i="10"/>
  <c r="CJ126" i="10"/>
  <c r="CJ127" i="10"/>
  <c r="CJ128" i="10"/>
  <c r="CJ129" i="10"/>
  <c r="CJ130" i="10"/>
  <c r="CJ131" i="10"/>
  <c r="CJ132" i="10"/>
  <c r="CJ133" i="10"/>
  <c r="CJ134" i="10"/>
  <c r="CJ135" i="10"/>
  <c r="CJ136" i="10"/>
  <c r="CJ137" i="10"/>
  <c r="CJ138" i="10"/>
  <c r="CJ139" i="10"/>
  <c r="CJ140" i="10"/>
  <c r="CJ141" i="10"/>
  <c r="CJ142" i="10"/>
  <c r="CJ143" i="10"/>
  <c r="CJ144" i="10"/>
  <c r="CJ145" i="10"/>
  <c r="CJ146" i="10"/>
  <c r="CJ147" i="10"/>
  <c r="CJ148" i="10"/>
  <c r="CJ149" i="10"/>
  <c r="CJ150" i="10"/>
  <c r="CJ151" i="10"/>
  <c r="CJ152" i="10"/>
  <c r="CJ153" i="10"/>
  <c r="CJ154" i="10"/>
  <c r="CJ155" i="10"/>
  <c r="CJ156" i="10"/>
  <c r="CJ157" i="10"/>
  <c r="CJ158" i="10"/>
  <c r="CJ159" i="10"/>
  <c r="CJ160" i="10"/>
  <c r="CJ161" i="10"/>
  <c r="CJ162" i="10"/>
  <c r="CJ163" i="10"/>
  <c r="CJ164" i="10"/>
  <c r="CJ165" i="10"/>
  <c r="CJ166" i="10"/>
  <c r="CJ167" i="10"/>
  <c r="CJ168" i="10"/>
  <c r="CJ169" i="10"/>
  <c r="CJ170" i="10"/>
  <c r="CJ171" i="10"/>
  <c r="CJ172" i="10"/>
  <c r="CJ173" i="10"/>
  <c r="CJ174" i="10"/>
  <c r="CJ175" i="10"/>
  <c r="CJ176" i="10"/>
  <c r="CJ177" i="10"/>
  <c r="CJ178" i="10"/>
  <c r="CJ179" i="10"/>
  <c r="CJ180" i="10"/>
  <c r="CJ181" i="10"/>
  <c r="CJ182" i="10"/>
  <c r="CJ183" i="10"/>
  <c r="CJ184" i="10"/>
  <c r="CJ185" i="10"/>
  <c r="CJ186" i="10"/>
  <c r="CJ187" i="10"/>
  <c r="CJ188" i="10"/>
  <c r="CJ189" i="10"/>
  <c r="CJ190" i="10"/>
  <c r="CJ191" i="10"/>
  <c r="CJ192" i="10"/>
  <c r="CJ193" i="10"/>
  <c r="CJ194" i="10"/>
  <c r="CJ195" i="10"/>
  <c r="CJ196" i="10"/>
  <c r="CJ197" i="10"/>
  <c r="CJ198" i="10"/>
  <c r="CJ199" i="10"/>
  <c r="CJ200" i="10"/>
  <c r="CJ201" i="10"/>
  <c r="CJ202" i="10"/>
  <c r="CJ203" i="10"/>
  <c r="CJ204" i="10"/>
  <c r="CJ205" i="10"/>
  <c r="CJ206" i="10"/>
  <c r="CJ207" i="10"/>
  <c r="CJ208" i="10"/>
  <c r="CJ209" i="10"/>
  <c r="CJ210" i="10"/>
  <c r="CJ211" i="10"/>
  <c r="CJ212" i="10"/>
  <c r="CJ213" i="10"/>
  <c r="CJ214" i="10"/>
  <c r="CJ215" i="10"/>
  <c r="CJ216" i="10"/>
  <c r="CJ217" i="10"/>
  <c r="CJ218" i="10"/>
  <c r="CJ219" i="10"/>
  <c r="CJ220" i="10"/>
  <c r="CJ221" i="10"/>
  <c r="CJ222" i="10"/>
  <c r="CJ223" i="10"/>
  <c r="CJ224" i="10"/>
  <c r="CJ225" i="10"/>
  <c r="CJ226" i="10"/>
  <c r="CJ227" i="10"/>
  <c r="CJ228" i="10"/>
  <c r="CJ229" i="10"/>
  <c r="CJ230" i="10"/>
  <c r="CJ231" i="10"/>
  <c r="CJ232" i="10"/>
  <c r="CJ233" i="10"/>
  <c r="CJ234" i="10"/>
  <c r="CJ235" i="10"/>
  <c r="CJ236" i="10"/>
  <c r="CJ237" i="10"/>
  <c r="CJ238" i="10"/>
  <c r="CJ239" i="10"/>
  <c r="CJ240" i="10"/>
  <c r="CJ241" i="10"/>
  <c r="CJ242" i="10"/>
  <c r="CJ243" i="10"/>
  <c r="CJ244" i="10"/>
  <c r="CJ245" i="10"/>
  <c r="CJ246" i="10"/>
  <c r="CJ247" i="10"/>
  <c r="CJ248" i="10"/>
  <c r="CJ249" i="10"/>
  <c r="CJ250" i="10"/>
  <c r="CJ251" i="10"/>
  <c r="CJ252" i="10"/>
  <c r="CJ253" i="10"/>
  <c r="CJ254" i="10"/>
  <c r="CJ255" i="10"/>
  <c r="CJ256" i="10"/>
  <c r="CJ257" i="10"/>
  <c r="CJ258" i="10"/>
  <c r="CJ259" i="10"/>
  <c r="CJ260" i="10"/>
  <c r="CJ261" i="10"/>
  <c r="CJ262" i="10"/>
  <c r="CJ263" i="10"/>
  <c r="CJ264" i="10"/>
  <c r="CJ265" i="10"/>
  <c r="CJ266" i="10"/>
  <c r="CJ267" i="10"/>
  <c r="CJ268" i="10"/>
  <c r="CJ269" i="10"/>
  <c r="CJ270" i="10"/>
  <c r="CJ271" i="10"/>
  <c r="CJ272" i="10"/>
  <c r="CJ273" i="10"/>
  <c r="CJ274" i="10"/>
  <c r="CJ275" i="10"/>
  <c r="CJ276" i="10"/>
  <c r="CJ277" i="10"/>
  <c r="CJ278" i="10"/>
  <c r="CJ279" i="10"/>
  <c r="CJ280" i="10"/>
  <c r="CJ281" i="10"/>
  <c r="CJ282" i="10"/>
  <c r="CJ283" i="10"/>
  <c r="CJ284" i="10"/>
  <c r="CJ285" i="10"/>
  <c r="CJ286" i="10"/>
  <c r="CJ287" i="10"/>
  <c r="CJ288" i="10"/>
  <c r="CJ289" i="10"/>
  <c r="CJ290" i="10"/>
  <c r="CJ291" i="10"/>
  <c r="CJ292" i="10"/>
  <c r="CJ293" i="10"/>
  <c r="CJ294" i="10"/>
  <c r="CJ295" i="10"/>
  <c r="CJ3" i="10"/>
  <c r="EL110" i="10" l="1"/>
  <c r="EL91" i="10"/>
  <c r="EL64" i="10"/>
  <c r="EL35" i="10"/>
  <c r="EL11" i="10"/>
  <c r="EL127" i="10"/>
  <c r="EL109" i="10"/>
  <c r="EL90" i="10"/>
  <c r="EL63" i="10"/>
  <c r="EL34" i="10"/>
  <c r="EL10" i="10"/>
  <c r="EL76" i="10"/>
  <c r="EL52" i="10"/>
  <c r="EL31" i="10"/>
  <c r="EL8" i="10"/>
  <c r="EL75" i="10"/>
  <c r="EL51" i="10"/>
  <c r="EL30" i="10"/>
  <c r="EL4" i="10"/>
  <c r="EL242" i="10"/>
  <c r="EL230" i="10"/>
  <c r="EL218" i="10"/>
  <c r="EL203" i="10"/>
  <c r="EL189" i="10"/>
  <c r="EL175" i="10"/>
  <c r="EL160" i="10"/>
  <c r="EL146" i="10"/>
  <c r="EL131" i="10"/>
  <c r="EL117" i="10"/>
  <c r="EL103" i="10"/>
  <c r="EL83" i="10"/>
  <c r="EL66" i="10"/>
  <c r="EL46" i="10"/>
  <c r="EL28" i="10"/>
  <c r="EL9" i="10"/>
  <c r="EL237" i="10"/>
  <c r="EL225" i="10"/>
  <c r="EL212" i="10"/>
  <c r="EL198" i="10"/>
  <c r="EL183" i="10"/>
  <c r="EL169" i="10"/>
  <c r="EL154" i="10"/>
  <c r="EL140" i="10"/>
  <c r="EL126" i="10"/>
  <c r="EL111" i="10"/>
  <c r="EL94" i="10"/>
  <c r="EL78" i="10"/>
  <c r="EL58" i="10"/>
  <c r="EL40" i="10"/>
  <c r="EL19" i="10"/>
  <c r="EL100" i="10"/>
  <c r="EL86" i="10"/>
  <c r="EL70" i="10"/>
  <c r="EL55" i="10"/>
  <c r="EL39" i="10"/>
  <c r="EL22" i="10"/>
  <c r="EL7" i="10"/>
  <c r="EL99" i="10"/>
  <c r="EL85" i="10"/>
  <c r="EL69" i="10"/>
  <c r="EL54" i="10"/>
  <c r="EL38" i="10"/>
  <c r="EL21" i="10"/>
  <c r="EL6" i="10"/>
  <c r="EL209" i="10"/>
  <c r="EL197" i="10"/>
  <c r="EL185" i="10"/>
  <c r="EL173" i="10"/>
  <c r="EL161" i="10"/>
  <c r="EL149" i="10"/>
  <c r="EL137" i="10"/>
  <c r="EL125" i="10"/>
  <c r="EL113" i="10"/>
  <c r="EL101" i="10"/>
  <c r="EL89" i="10"/>
  <c r="EL77" i="10"/>
  <c r="EL65" i="10"/>
  <c r="EL53" i="10"/>
  <c r="EL41" i="10"/>
  <c r="EL29" i="10"/>
  <c r="EL17" i="10"/>
  <c r="EL5" i="10"/>
  <c r="EL73" i="10"/>
  <c r="EL61" i="10"/>
  <c r="EL49" i="10"/>
  <c r="EL37" i="10"/>
  <c r="EL25" i="10"/>
  <c r="EL13" i="10"/>
  <c r="EL216" i="10"/>
  <c r="EL204" i="10"/>
  <c r="EL192" i="10"/>
  <c r="EL180" i="10"/>
  <c r="EL168" i="10"/>
  <c r="EL156" i="10"/>
  <c r="EL144" i="10"/>
  <c r="EL132" i="10"/>
  <c r="EL120" i="10"/>
  <c r="EL108" i="10"/>
  <c r="EL96" i="10"/>
  <c r="EL84" i="10"/>
  <c r="EL72" i="10"/>
  <c r="EL60" i="10"/>
  <c r="EL48" i="10"/>
  <c r="EL36" i="10"/>
  <c r="EL24" i="10"/>
  <c r="L8" i="9"/>
  <c r="J8" i="9"/>
  <c r="I8" i="9"/>
  <c r="H8" i="9"/>
  <c r="G8" i="9"/>
  <c r="F8" i="9"/>
  <c r="E8" i="9"/>
  <c r="D8" i="9"/>
  <c r="IG4" i="10"/>
  <c r="IG5" i="10"/>
  <c r="IG6" i="10"/>
  <c r="IG7" i="10"/>
  <c r="IG8" i="10"/>
  <c r="IG9" i="10"/>
  <c r="IG10" i="10"/>
  <c r="IG11" i="10"/>
  <c r="IG12" i="10"/>
  <c r="IG13" i="10"/>
  <c r="IG14" i="10"/>
  <c r="IG15" i="10"/>
  <c r="IG16" i="10"/>
  <c r="IG17" i="10"/>
  <c r="IG18" i="10"/>
  <c r="IG19" i="10"/>
  <c r="IG20" i="10"/>
  <c r="IG21" i="10"/>
  <c r="IG22" i="10"/>
  <c r="IG23" i="10"/>
  <c r="IG24" i="10"/>
  <c r="IG25" i="10"/>
  <c r="IG26" i="10"/>
  <c r="IG27" i="10"/>
  <c r="IG28" i="10"/>
  <c r="IG29" i="10"/>
  <c r="IG30" i="10"/>
  <c r="IG31" i="10"/>
  <c r="IG32" i="10"/>
  <c r="IG33" i="10"/>
  <c r="IG34" i="10"/>
  <c r="IG35" i="10"/>
  <c r="IG36" i="10"/>
  <c r="IG37" i="10"/>
  <c r="IG38" i="10"/>
  <c r="IG39" i="10"/>
  <c r="IG40" i="10"/>
  <c r="IG41" i="10"/>
  <c r="IG42" i="10"/>
  <c r="IG43" i="10"/>
  <c r="IG44" i="10"/>
  <c r="IG45" i="10"/>
  <c r="IG46" i="10"/>
  <c r="IG47" i="10"/>
  <c r="IG48" i="10"/>
  <c r="IG49" i="10"/>
  <c r="IG50" i="10"/>
  <c r="IG51" i="10"/>
  <c r="IG52" i="10"/>
  <c r="IG53" i="10"/>
  <c r="IG54" i="10"/>
  <c r="IG55" i="10"/>
  <c r="IG56" i="10"/>
  <c r="IG57" i="10"/>
  <c r="IG58" i="10"/>
  <c r="IG59" i="10"/>
  <c r="IG60" i="10"/>
  <c r="IG61" i="10"/>
  <c r="IG62" i="10"/>
  <c r="IG63" i="10"/>
  <c r="IG64" i="10"/>
  <c r="IG65" i="10"/>
  <c r="IG66" i="10"/>
  <c r="IG67" i="10"/>
  <c r="IG68" i="10"/>
  <c r="IG69" i="10"/>
  <c r="IG70" i="10"/>
  <c r="IG71" i="10"/>
  <c r="IG72" i="10"/>
  <c r="IG73" i="10"/>
  <c r="IG74" i="10"/>
  <c r="IG75" i="10"/>
  <c r="IG76" i="10"/>
  <c r="IG77" i="10"/>
  <c r="IG78" i="10"/>
  <c r="IG79" i="10"/>
  <c r="IG80" i="10"/>
  <c r="IG81" i="10"/>
  <c r="IG82" i="10"/>
  <c r="IG83" i="10"/>
  <c r="IG84" i="10"/>
  <c r="IG85" i="10"/>
  <c r="IG86" i="10"/>
  <c r="IG87" i="10"/>
  <c r="IG88" i="10"/>
  <c r="IG89" i="10"/>
  <c r="IG90" i="10"/>
  <c r="IG91" i="10"/>
  <c r="IG92" i="10"/>
  <c r="IG93" i="10"/>
  <c r="IG94" i="10"/>
  <c r="IG95" i="10"/>
  <c r="IG96" i="10"/>
  <c r="IG97" i="10"/>
  <c r="IG98" i="10"/>
  <c r="IG99" i="10"/>
  <c r="IG100" i="10"/>
  <c r="IG101" i="10"/>
  <c r="IG102" i="10"/>
  <c r="IG103" i="10"/>
  <c r="IG104" i="10"/>
  <c r="IG105" i="10"/>
  <c r="IG106" i="10"/>
  <c r="IG107" i="10"/>
  <c r="IG108" i="10"/>
  <c r="IG109" i="10"/>
  <c r="IG110" i="10"/>
  <c r="IG111" i="10"/>
  <c r="IG112" i="10"/>
  <c r="IG113" i="10"/>
  <c r="IG114" i="10"/>
  <c r="IG115" i="10"/>
  <c r="IG116" i="10"/>
  <c r="IG117" i="10"/>
  <c r="IG118" i="10"/>
  <c r="IG119" i="10"/>
  <c r="IG120" i="10"/>
  <c r="IG121" i="10"/>
  <c r="IG122" i="10"/>
  <c r="IG123" i="10"/>
  <c r="IG124" i="10"/>
  <c r="IG125" i="10"/>
  <c r="IG126" i="10"/>
  <c r="IG127" i="10"/>
  <c r="IG128" i="10"/>
  <c r="IG129" i="10"/>
  <c r="IG130" i="10"/>
  <c r="IG131" i="10"/>
  <c r="IG132" i="10"/>
  <c r="IG133" i="10"/>
  <c r="IG134" i="10"/>
  <c r="IG135" i="10"/>
  <c r="IG136" i="10"/>
  <c r="IG137" i="10"/>
  <c r="IG138" i="10"/>
  <c r="IG139" i="10"/>
  <c r="IG140" i="10"/>
  <c r="IG141" i="10"/>
  <c r="IG142" i="10"/>
  <c r="IG143" i="10"/>
  <c r="IG144" i="10"/>
  <c r="IG145" i="10"/>
  <c r="IG146" i="10"/>
  <c r="IG147" i="10"/>
  <c r="IG148" i="10"/>
  <c r="IG149" i="10"/>
  <c r="IG150" i="10"/>
  <c r="IG151" i="10"/>
  <c r="IG152" i="10"/>
  <c r="IG153" i="10"/>
  <c r="IG154" i="10"/>
  <c r="IG155" i="10"/>
  <c r="IG156" i="10"/>
  <c r="IG157" i="10"/>
  <c r="IG158" i="10"/>
  <c r="IG159" i="10"/>
  <c r="IG160" i="10"/>
  <c r="IG161" i="10"/>
  <c r="IG162" i="10"/>
  <c r="IG163" i="10"/>
  <c r="IG164" i="10"/>
  <c r="IG165" i="10"/>
  <c r="IG166" i="10"/>
  <c r="IG167" i="10"/>
  <c r="IG168" i="10"/>
  <c r="IG169" i="10"/>
  <c r="IG170" i="10"/>
  <c r="IG171" i="10"/>
  <c r="IG172" i="10"/>
  <c r="IG173" i="10"/>
  <c r="IG174" i="10"/>
  <c r="IG175" i="10"/>
  <c r="IG176" i="10"/>
  <c r="IG177" i="10"/>
  <c r="IG178" i="10"/>
  <c r="IG179" i="10"/>
  <c r="IG180" i="10"/>
  <c r="IG181" i="10"/>
  <c r="IG182" i="10"/>
  <c r="IG183" i="10"/>
  <c r="IG184" i="10"/>
  <c r="IG185" i="10"/>
  <c r="IG186" i="10"/>
  <c r="IG187" i="10"/>
  <c r="IG188" i="10"/>
  <c r="IG189" i="10"/>
  <c r="IG190" i="10"/>
  <c r="IG191" i="10"/>
  <c r="IG192" i="10"/>
  <c r="IG193" i="10"/>
  <c r="IG194" i="10"/>
  <c r="IG195" i="10"/>
  <c r="IG196" i="10"/>
  <c r="IG197" i="10"/>
  <c r="IG198" i="10"/>
  <c r="IG199" i="10"/>
  <c r="IG200" i="10"/>
  <c r="IG201" i="10"/>
  <c r="IG202" i="10"/>
  <c r="IG203" i="10"/>
  <c r="IG204" i="10"/>
  <c r="IG205" i="10"/>
  <c r="IG206" i="10"/>
  <c r="IG207" i="10"/>
  <c r="IG208" i="10"/>
  <c r="IG209" i="10"/>
  <c r="IG210" i="10"/>
  <c r="IG211" i="10"/>
  <c r="IG212" i="10"/>
  <c r="IG213" i="10"/>
  <c r="IG214" i="10"/>
  <c r="IG215" i="10"/>
  <c r="IG216" i="10"/>
  <c r="IG217" i="10"/>
  <c r="IG218" i="10"/>
  <c r="IG219" i="10"/>
  <c r="IG220" i="10"/>
  <c r="IG221" i="10"/>
  <c r="IG222" i="10"/>
  <c r="IG223" i="10"/>
  <c r="IG224" i="10"/>
  <c r="IG225" i="10"/>
  <c r="IG226" i="10"/>
  <c r="IG227" i="10"/>
  <c r="IG228" i="10"/>
  <c r="IG229" i="10"/>
  <c r="IG230" i="10"/>
  <c r="IG231" i="10"/>
  <c r="IG232" i="10"/>
  <c r="IG233" i="10"/>
  <c r="IG234" i="10"/>
  <c r="IG235" i="10"/>
  <c r="IG236" i="10"/>
  <c r="IG237" i="10"/>
  <c r="IG238" i="10"/>
  <c r="IG239" i="10"/>
  <c r="IG240" i="10"/>
  <c r="IG241" i="10"/>
  <c r="IG242" i="10"/>
  <c r="IG243" i="10"/>
  <c r="IG244" i="10"/>
  <c r="IG245" i="10"/>
  <c r="IG246" i="10"/>
  <c r="IG247" i="10"/>
  <c r="IG248" i="10"/>
  <c r="IG249" i="10"/>
  <c r="IG250" i="10"/>
  <c r="IG251" i="10"/>
  <c r="IG252" i="10"/>
  <c r="IG253" i="10"/>
  <c r="IG254" i="10"/>
  <c r="IG255" i="10"/>
  <c r="IG256" i="10"/>
  <c r="IG257" i="10"/>
  <c r="IG258" i="10"/>
  <c r="IG259" i="10"/>
  <c r="IG260" i="10"/>
  <c r="IG261" i="10"/>
  <c r="IG262" i="10"/>
  <c r="IG263" i="10"/>
  <c r="IG264" i="10"/>
  <c r="IG265" i="10"/>
  <c r="IG266" i="10"/>
  <c r="IG267" i="10"/>
  <c r="IG268" i="10"/>
  <c r="IG269" i="10"/>
  <c r="IG270" i="10"/>
  <c r="IG271" i="10"/>
  <c r="IG272" i="10"/>
  <c r="IG273" i="10"/>
  <c r="IG274" i="10"/>
  <c r="IG275" i="10"/>
  <c r="IG276" i="10"/>
  <c r="IG277" i="10"/>
  <c r="IG278" i="10"/>
  <c r="IG279" i="10"/>
  <c r="IG280" i="10"/>
  <c r="IG281" i="10"/>
  <c r="IG282" i="10"/>
  <c r="IG283" i="10"/>
  <c r="IG284" i="10"/>
  <c r="IG285" i="10"/>
  <c r="IG286" i="10"/>
  <c r="IG287" i="10"/>
  <c r="IG288" i="10"/>
  <c r="IG289" i="10"/>
  <c r="IG290" i="10"/>
  <c r="IG291" i="10"/>
  <c r="IG292" i="10"/>
  <c r="IG293" i="10"/>
  <c r="IG294" i="10"/>
  <c r="IG295" i="10"/>
  <c r="IG3" i="10"/>
  <c r="J297" i="10"/>
  <c r="CG297" i="10"/>
  <c r="CF297" i="10"/>
  <c r="CE297" i="10"/>
  <c r="CD297" i="10"/>
  <c r="CC297" i="10"/>
  <c r="CB297" i="10"/>
  <c r="CA297" i="10"/>
  <c r="BZ297" i="10"/>
  <c r="BY297" i="10"/>
  <c r="BX297" i="10"/>
  <c r="BU297" i="10"/>
  <c r="BT297" i="10"/>
  <c r="BS297" i="10"/>
  <c r="BR297" i="10"/>
  <c r="BQ297" i="10"/>
  <c r="BO297" i="10"/>
  <c r="BN297" i="10"/>
  <c r="BM297" i="10"/>
  <c r="BL297" i="10"/>
  <c r="BK297" i="10"/>
  <c r="BJ297" i="10"/>
  <c r="BI297" i="10"/>
  <c r="BH297" i="10"/>
  <c r="BG297" i="10"/>
  <c r="BF297" i="10"/>
  <c r="BE297" i="10"/>
  <c r="BD297" i="10"/>
  <c r="BC297" i="10"/>
  <c r="AW297" i="10"/>
  <c r="AV297" i="10"/>
  <c r="AU297" i="10"/>
  <c r="AT297" i="10"/>
  <c r="AS297" i="10"/>
  <c r="AR297" i="10"/>
  <c r="AQ297" i="10"/>
  <c r="AP297" i="10"/>
  <c r="AO297" i="10"/>
  <c r="AN297" i="10"/>
  <c r="AM297" i="10"/>
  <c r="AL297" i="10"/>
  <c r="AK297" i="10"/>
  <c r="AJ297" i="10"/>
  <c r="AI297" i="10"/>
  <c r="AH297" i="10"/>
  <c r="AF297" i="10"/>
  <c r="AE297" i="10"/>
  <c r="AD297" i="10"/>
  <c r="AB297" i="10"/>
  <c r="AA297" i="10"/>
  <c r="Z297" i="10"/>
  <c r="Y297" i="10"/>
  <c r="X297" i="10"/>
  <c r="W297" i="10"/>
  <c r="V297" i="10"/>
  <c r="U297" i="10"/>
  <c r="S297" i="10"/>
  <c r="R297" i="10"/>
  <c r="Q297" i="10"/>
  <c r="P297" i="10"/>
  <c r="O297" i="10"/>
  <c r="N297" i="10"/>
  <c r="M297" i="10"/>
  <c r="L297" i="10"/>
  <c r="K297" i="10"/>
  <c r="HA4" i="10" l="1"/>
  <c r="HA5" i="10"/>
  <c r="HA6" i="10"/>
  <c r="HA7" i="10"/>
  <c r="HA8" i="10"/>
  <c r="HA9" i="10"/>
  <c r="HA10" i="10"/>
  <c r="HA11" i="10"/>
  <c r="HA12" i="10"/>
  <c r="HA13" i="10"/>
  <c r="HA14" i="10"/>
  <c r="HA15" i="10"/>
  <c r="HA16" i="10"/>
  <c r="HA17" i="10"/>
  <c r="HA18" i="10"/>
  <c r="HA19" i="10"/>
  <c r="HA20" i="10"/>
  <c r="HA21" i="10"/>
  <c r="HA22" i="10"/>
  <c r="HA23" i="10"/>
  <c r="HA24" i="10"/>
  <c r="HA25" i="10"/>
  <c r="HA26" i="10"/>
  <c r="HA27" i="10"/>
  <c r="HA28" i="10"/>
  <c r="HA29" i="10"/>
  <c r="HA30" i="10"/>
  <c r="HA31" i="10"/>
  <c r="HA32" i="10"/>
  <c r="HA33" i="10"/>
  <c r="HA34" i="10"/>
  <c r="HA35" i="10"/>
  <c r="HA36" i="10"/>
  <c r="HA37" i="10"/>
  <c r="HA38" i="10"/>
  <c r="HA39" i="10"/>
  <c r="HA40" i="10"/>
  <c r="HA41" i="10"/>
  <c r="HA42" i="10"/>
  <c r="HA43" i="10"/>
  <c r="HA44" i="10"/>
  <c r="HA45" i="10"/>
  <c r="HA46" i="10"/>
  <c r="HA47" i="10"/>
  <c r="HA48" i="10"/>
  <c r="HA49" i="10"/>
  <c r="HA50" i="10"/>
  <c r="HA51" i="10"/>
  <c r="HA52" i="10"/>
  <c r="HA53" i="10"/>
  <c r="HA54" i="10"/>
  <c r="HA55" i="10"/>
  <c r="HA56" i="10"/>
  <c r="HA57" i="10"/>
  <c r="HA58" i="10"/>
  <c r="HA59" i="10"/>
  <c r="HA60" i="10"/>
  <c r="HA61" i="10"/>
  <c r="HA62" i="10"/>
  <c r="HA63" i="10"/>
  <c r="HA64" i="10"/>
  <c r="HA65" i="10"/>
  <c r="HA66" i="10"/>
  <c r="HA67" i="10"/>
  <c r="HA68" i="10"/>
  <c r="HA69" i="10"/>
  <c r="HA70" i="10"/>
  <c r="HA71" i="10"/>
  <c r="HA72" i="10"/>
  <c r="HA73" i="10"/>
  <c r="HA74" i="10"/>
  <c r="HA75" i="10"/>
  <c r="HA76" i="10"/>
  <c r="HA77" i="10"/>
  <c r="HA78" i="10"/>
  <c r="HA79" i="10"/>
  <c r="HA80" i="10"/>
  <c r="HA81" i="10"/>
  <c r="HA82" i="10"/>
  <c r="HA83" i="10"/>
  <c r="HA84" i="10"/>
  <c r="HA85" i="10"/>
  <c r="HA86" i="10"/>
  <c r="HA87" i="10"/>
  <c r="HA88" i="10"/>
  <c r="HA89" i="10"/>
  <c r="HA90" i="10"/>
  <c r="HA91" i="10"/>
  <c r="HA92" i="10"/>
  <c r="HA93" i="10"/>
  <c r="HA94" i="10"/>
  <c r="HA95" i="10"/>
  <c r="HA96" i="10"/>
  <c r="HA97" i="10"/>
  <c r="HA98" i="10"/>
  <c r="HA99" i="10"/>
  <c r="HA100" i="10"/>
  <c r="HA101" i="10"/>
  <c r="HA102" i="10"/>
  <c r="HA103" i="10"/>
  <c r="HA104" i="10"/>
  <c r="HA105" i="10"/>
  <c r="HA106" i="10"/>
  <c r="GH107" i="10"/>
  <c r="HA107" i="10"/>
  <c r="HA108" i="10"/>
  <c r="GH109" i="10"/>
  <c r="HA109" i="10"/>
  <c r="GH110" i="10"/>
  <c r="HA110" i="10"/>
  <c r="GH111" i="10"/>
  <c r="HA111" i="10"/>
  <c r="GH112" i="10"/>
  <c r="HA112" i="10"/>
  <c r="GH113" i="10"/>
  <c r="HA113" i="10"/>
  <c r="GH114" i="10"/>
  <c r="HA114" i="10"/>
  <c r="GH115" i="10"/>
  <c r="HA115" i="10"/>
  <c r="GH116" i="10"/>
  <c r="HA116" i="10"/>
  <c r="GH117" i="10"/>
  <c r="HA117" i="10"/>
  <c r="GH118" i="10"/>
  <c r="HA118" i="10"/>
  <c r="GH119" i="10"/>
  <c r="HA119" i="10"/>
  <c r="GH120" i="10"/>
  <c r="HA120" i="10"/>
  <c r="GH121" i="10"/>
  <c r="HA121" i="10"/>
  <c r="GH122" i="10"/>
  <c r="HA122" i="10"/>
  <c r="GH123" i="10"/>
  <c r="HA123" i="10"/>
  <c r="GH124" i="10"/>
  <c r="HA124" i="10"/>
  <c r="GH125" i="10"/>
  <c r="HA125" i="10"/>
  <c r="GH126" i="10"/>
  <c r="HA126" i="10"/>
  <c r="GH127" i="10"/>
  <c r="HA127" i="10"/>
  <c r="GH128" i="10"/>
  <c r="HA128" i="10"/>
  <c r="GH129" i="10"/>
  <c r="HA129" i="10"/>
  <c r="GH130" i="10"/>
  <c r="HA130" i="10"/>
  <c r="GH131" i="10"/>
  <c r="HA131" i="10"/>
  <c r="GH132" i="10"/>
  <c r="HA132" i="10"/>
  <c r="GH133" i="10"/>
  <c r="HA133" i="10"/>
  <c r="GH134" i="10"/>
  <c r="HA134" i="10"/>
  <c r="GH135" i="10"/>
  <c r="HA135" i="10"/>
  <c r="GH136" i="10"/>
  <c r="HA136" i="10"/>
  <c r="GH137" i="10"/>
  <c r="HA137" i="10"/>
  <c r="GH138" i="10"/>
  <c r="HA138" i="10"/>
  <c r="GH139" i="10"/>
  <c r="HA139" i="10"/>
  <c r="GH140" i="10"/>
  <c r="HA140" i="10"/>
  <c r="GH141" i="10"/>
  <c r="HA141" i="10"/>
  <c r="GH142" i="10"/>
  <c r="HA142" i="10"/>
  <c r="GH143" i="10"/>
  <c r="HA143" i="10"/>
  <c r="GH144" i="10"/>
  <c r="HA144" i="10"/>
  <c r="GH145" i="10"/>
  <c r="HA145" i="10"/>
  <c r="GH146" i="10"/>
  <c r="HA146" i="10"/>
  <c r="GH147" i="10"/>
  <c r="HA147" i="10"/>
  <c r="GH148" i="10"/>
  <c r="HA148" i="10"/>
  <c r="GH149" i="10"/>
  <c r="HA149" i="10"/>
  <c r="GH150" i="10"/>
  <c r="HA150" i="10"/>
  <c r="GH151" i="10"/>
  <c r="HA151" i="10"/>
  <c r="GH152" i="10"/>
  <c r="HA152" i="10"/>
  <c r="GH153" i="10"/>
  <c r="HA153" i="10"/>
  <c r="GH154" i="10"/>
  <c r="HA154" i="10"/>
  <c r="GH155" i="10"/>
  <c r="HA155" i="10"/>
  <c r="GH156" i="10"/>
  <c r="HA156" i="10"/>
  <c r="GH157" i="10"/>
  <c r="HA157" i="10"/>
  <c r="GH158" i="10"/>
  <c r="HA158" i="10"/>
  <c r="GH159" i="10"/>
  <c r="HA159" i="10"/>
  <c r="GH160" i="10"/>
  <c r="HA160" i="10"/>
  <c r="GH161" i="10"/>
  <c r="HA161" i="10"/>
  <c r="GH162" i="10"/>
  <c r="HA162" i="10"/>
  <c r="GH163" i="10"/>
  <c r="HA163" i="10"/>
  <c r="GH164" i="10"/>
  <c r="HA164" i="10"/>
  <c r="GH165" i="10"/>
  <c r="HA165" i="10"/>
  <c r="GH166" i="10"/>
  <c r="HA166" i="10"/>
  <c r="GH167" i="10"/>
  <c r="HA167" i="10"/>
  <c r="GH168" i="10"/>
  <c r="HA168" i="10"/>
  <c r="GH169" i="10"/>
  <c r="HA169" i="10"/>
  <c r="GH170" i="10"/>
  <c r="HA170" i="10"/>
  <c r="GH171" i="10"/>
  <c r="HA171" i="10"/>
  <c r="GH172" i="10"/>
  <c r="HA172" i="10"/>
  <c r="GH173" i="10"/>
  <c r="HA173" i="10"/>
  <c r="GH174" i="10"/>
  <c r="HA174" i="10"/>
  <c r="GH175" i="10"/>
  <c r="HA175" i="10"/>
  <c r="GH176" i="10"/>
  <c r="HA176" i="10"/>
  <c r="GH177" i="10"/>
  <c r="HA177" i="10"/>
  <c r="GH178" i="10"/>
  <c r="HA178" i="10"/>
  <c r="GH179" i="10"/>
  <c r="HA179" i="10"/>
  <c r="GH180" i="10"/>
  <c r="HA180" i="10"/>
  <c r="GH181" i="10"/>
  <c r="HA181" i="10"/>
  <c r="GH182" i="10"/>
  <c r="HA182" i="10"/>
  <c r="GH183" i="10"/>
  <c r="HA183" i="10"/>
  <c r="GH184" i="10"/>
  <c r="HA184" i="10"/>
  <c r="GH185" i="10"/>
  <c r="HA185" i="10"/>
  <c r="GH186" i="10"/>
  <c r="HA186" i="10"/>
  <c r="GH187" i="10"/>
  <c r="HA187" i="10"/>
  <c r="GH188" i="10"/>
  <c r="HA188" i="10"/>
  <c r="GH189" i="10"/>
  <c r="HA189" i="10"/>
  <c r="GH190" i="10"/>
  <c r="HA190" i="10"/>
  <c r="GH191" i="10"/>
  <c r="HA191" i="10"/>
  <c r="GH192" i="10"/>
  <c r="HA192" i="10"/>
  <c r="GH193" i="10"/>
  <c r="HA193" i="10"/>
  <c r="GH194" i="10"/>
  <c r="HA194" i="10"/>
  <c r="GH195" i="10"/>
  <c r="HA195" i="10"/>
  <c r="GH196" i="10"/>
  <c r="HA196" i="10"/>
  <c r="GH197" i="10"/>
  <c r="HA197" i="10"/>
  <c r="GH198" i="10"/>
  <c r="HA198" i="10"/>
  <c r="GH199" i="10"/>
  <c r="HA199" i="10"/>
  <c r="GH200" i="10"/>
  <c r="HA200" i="10"/>
  <c r="GH201" i="10"/>
  <c r="HA201" i="10"/>
  <c r="GH202" i="10"/>
  <c r="HA202" i="10"/>
  <c r="GH203" i="10"/>
  <c r="HA203" i="10"/>
  <c r="GH204" i="10"/>
  <c r="HA204" i="10"/>
  <c r="GH205" i="10"/>
  <c r="HA205" i="10"/>
  <c r="GH206" i="10"/>
  <c r="HA206" i="10"/>
  <c r="GH207" i="10"/>
  <c r="HA207" i="10"/>
  <c r="GH208" i="10"/>
  <c r="HA208" i="10"/>
  <c r="GH209" i="10"/>
  <c r="HA209" i="10"/>
  <c r="GH210" i="10"/>
  <c r="HA210" i="10"/>
  <c r="GH211" i="10"/>
  <c r="HA211" i="10"/>
  <c r="GH212" i="10"/>
  <c r="HA212" i="10"/>
  <c r="GH213" i="10"/>
  <c r="HA213" i="10"/>
  <c r="GH214" i="10"/>
  <c r="HA214" i="10"/>
  <c r="GH215" i="10"/>
  <c r="HA215" i="10"/>
  <c r="GH216" i="10"/>
  <c r="HA216" i="10"/>
  <c r="GH217" i="10"/>
  <c r="HA217" i="10"/>
  <c r="GH218" i="10"/>
  <c r="HA218" i="10"/>
  <c r="GH219" i="10"/>
  <c r="HA219" i="10"/>
  <c r="GH220" i="10"/>
  <c r="HA220" i="10"/>
  <c r="GH221" i="10"/>
  <c r="HA221" i="10"/>
  <c r="GH222" i="10"/>
  <c r="HA222" i="10"/>
  <c r="GH223" i="10"/>
  <c r="HA223" i="10"/>
  <c r="GH224" i="10"/>
  <c r="HA224" i="10"/>
  <c r="GH225" i="10"/>
  <c r="HA225" i="10"/>
  <c r="GH226" i="10"/>
  <c r="HA226" i="10"/>
  <c r="GH227" i="10"/>
  <c r="HA227" i="10"/>
  <c r="GH228" i="10"/>
  <c r="HA228" i="10"/>
  <c r="GH229" i="10"/>
  <c r="HA229" i="10"/>
  <c r="GH230" i="10"/>
  <c r="HA230" i="10"/>
  <c r="GH231" i="10"/>
  <c r="HA231" i="10"/>
  <c r="GH232" i="10"/>
  <c r="HA232" i="10"/>
  <c r="GH233" i="10"/>
  <c r="HA233" i="10"/>
  <c r="GH234" i="10"/>
  <c r="HA234" i="10"/>
  <c r="GH235" i="10"/>
  <c r="HA235" i="10"/>
  <c r="GH236" i="10"/>
  <c r="HA236" i="10"/>
  <c r="GH237" i="10"/>
  <c r="HA237" i="10"/>
  <c r="GH238" i="10"/>
  <c r="HA238" i="10"/>
  <c r="GH239" i="10"/>
  <c r="HA239" i="10"/>
  <c r="GH240" i="10"/>
  <c r="HA240" i="10"/>
  <c r="GH241" i="10"/>
  <c r="HA241" i="10"/>
  <c r="GH242" i="10"/>
  <c r="HA242" i="10"/>
  <c r="GH243" i="10"/>
  <c r="HA243" i="10"/>
  <c r="GH244" i="10"/>
  <c r="HA244" i="10"/>
  <c r="GH245" i="10"/>
  <c r="HA245" i="10"/>
  <c r="GH246" i="10"/>
  <c r="HA246" i="10"/>
  <c r="GH247" i="10"/>
  <c r="HA247" i="10"/>
  <c r="GH248" i="10"/>
  <c r="HA248" i="10"/>
  <c r="GH249" i="10"/>
  <c r="HA249" i="10"/>
  <c r="GH250" i="10"/>
  <c r="HA250" i="10"/>
  <c r="GH251" i="10"/>
  <c r="HA251" i="10"/>
  <c r="GH252" i="10"/>
  <c r="HA252" i="10"/>
  <c r="GH253" i="10"/>
  <c r="HA253" i="10"/>
  <c r="GH254" i="10"/>
  <c r="HA254" i="10"/>
  <c r="GH255" i="10"/>
  <c r="HA255" i="10"/>
  <c r="GH256" i="10"/>
  <c r="HA256" i="10"/>
  <c r="GH257" i="10"/>
  <c r="HA257" i="10"/>
  <c r="GH258" i="10"/>
  <c r="HA258" i="10"/>
  <c r="GH259" i="10"/>
  <c r="HA259" i="10"/>
  <c r="GH260" i="10"/>
  <c r="HA260" i="10"/>
  <c r="GH261" i="10"/>
  <c r="HA261" i="10"/>
  <c r="GH262" i="10"/>
  <c r="HA262" i="10"/>
  <c r="GH263" i="10"/>
  <c r="HA263" i="10"/>
  <c r="GH264" i="10"/>
  <c r="HA264" i="10"/>
  <c r="GH265" i="10"/>
  <c r="HA265" i="10"/>
  <c r="GH266" i="10"/>
  <c r="HA266" i="10"/>
  <c r="GH267" i="10"/>
  <c r="HA267" i="10"/>
  <c r="GH268" i="10"/>
  <c r="HA268" i="10"/>
  <c r="GH269" i="10"/>
  <c r="HA269" i="10"/>
  <c r="GH270" i="10"/>
  <c r="HA270" i="10"/>
  <c r="GH271" i="10"/>
  <c r="HA271" i="10"/>
  <c r="GH272" i="10"/>
  <c r="HA272" i="10"/>
  <c r="GH273" i="10"/>
  <c r="HA273" i="10"/>
  <c r="GH274" i="10"/>
  <c r="HA274" i="10"/>
  <c r="GH275" i="10"/>
  <c r="HA275" i="10"/>
  <c r="GH276" i="10"/>
  <c r="HA276" i="10"/>
  <c r="GH277" i="10"/>
  <c r="HA277" i="10"/>
  <c r="GH278" i="10"/>
  <c r="HA278" i="10"/>
  <c r="GH279" i="10"/>
  <c r="HA279" i="10"/>
  <c r="GH280" i="10"/>
  <c r="HA280" i="10"/>
  <c r="GH281" i="10"/>
  <c r="HA281" i="10"/>
  <c r="GH282" i="10"/>
  <c r="HA282" i="10"/>
  <c r="GH283" i="10"/>
  <c r="HA283" i="10"/>
  <c r="GH284" i="10"/>
  <c r="HA284" i="10"/>
  <c r="GH285" i="10"/>
  <c r="HA285" i="10"/>
  <c r="GH286" i="10"/>
  <c r="HA286" i="10"/>
  <c r="GH287" i="10"/>
  <c r="HA287" i="10"/>
  <c r="GH288" i="10"/>
  <c r="HA288" i="10"/>
  <c r="GH289" i="10"/>
  <c r="HA289" i="10"/>
  <c r="GH290" i="10"/>
  <c r="HA290" i="10"/>
  <c r="GH291" i="10"/>
  <c r="HA291" i="10"/>
  <c r="GH292" i="10"/>
  <c r="HA292" i="10"/>
  <c r="GH293" i="10"/>
  <c r="HA293" i="10"/>
  <c r="GH294" i="10"/>
  <c r="HA294" i="10"/>
  <c r="GH295" i="10"/>
  <c r="HA295" i="10"/>
  <c r="GH3" i="10"/>
  <c r="HA3" i="10"/>
  <c r="FH289" i="10" l="1"/>
  <c r="HJ285" i="10"/>
  <c r="GH104" i="10"/>
  <c r="GH101" i="10"/>
  <c r="GH98" i="10"/>
  <c r="GH95" i="10"/>
  <c r="GH92" i="10"/>
  <c r="GH89" i="10"/>
  <c r="GH86" i="10"/>
  <c r="GH83" i="10"/>
  <c r="GH80" i="10"/>
  <c r="GH77" i="10"/>
  <c r="GH74" i="10"/>
  <c r="GH71" i="10"/>
  <c r="GH68" i="10"/>
  <c r="GH65" i="10"/>
  <c r="GH62" i="10"/>
  <c r="GH59" i="10"/>
  <c r="GH56" i="10"/>
  <c r="GH53" i="10"/>
  <c r="GH50" i="10"/>
  <c r="GH47" i="10"/>
  <c r="GH44" i="10"/>
  <c r="GH41" i="10"/>
  <c r="GH38" i="10"/>
  <c r="GH35" i="10"/>
  <c r="GH32" i="10"/>
  <c r="GH29" i="10"/>
  <c r="GH26" i="10"/>
  <c r="GH23" i="10"/>
  <c r="GH20" i="10"/>
  <c r="GH17" i="10"/>
  <c r="GH14" i="10"/>
  <c r="GH11" i="10"/>
  <c r="GH8" i="10"/>
  <c r="GH5" i="10"/>
  <c r="GH106" i="10"/>
  <c r="GH103" i="10"/>
  <c r="GH100" i="10"/>
  <c r="GH97" i="10"/>
  <c r="GH94" i="10"/>
  <c r="GH91" i="10"/>
  <c r="GH88" i="10"/>
  <c r="GH85" i="10"/>
  <c r="GH82" i="10"/>
  <c r="GH79" i="10"/>
  <c r="GH76" i="10"/>
  <c r="GH73" i="10"/>
  <c r="GH70" i="10"/>
  <c r="GH67" i="10"/>
  <c r="GH64" i="10"/>
  <c r="GH61" i="10"/>
  <c r="GH58" i="10"/>
  <c r="GH55" i="10"/>
  <c r="GH52" i="10"/>
  <c r="GH49" i="10"/>
  <c r="GH46" i="10"/>
  <c r="GH43" i="10"/>
  <c r="GH40" i="10"/>
  <c r="GH37" i="10"/>
  <c r="GH34" i="10"/>
  <c r="GH31" i="10"/>
  <c r="GH28" i="10"/>
  <c r="GH25" i="10"/>
  <c r="GH22" i="10"/>
  <c r="GH19" i="10"/>
  <c r="GH16" i="10"/>
  <c r="GH13" i="10"/>
  <c r="GH10" i="10"/>
  <c r="GH7" i="10"/>
  <c r="GH4" i="10"/>
  <c r="HD228" i="10"/>
  <c r="GZ263" i="10"/>
  <c r="GH108" i="10"/>
  <c r="GH105" i="10"/>
  <c r="GH102" i="10"/>
  <c r="GH99" i="10"/>
  <c r="GH96" i="10"/>
  <c r="GH93" i="10"/>
  <c r="GH90" i="10"/>
  <c r="GH87" i="10"/>
  <c r="GH84" i="10"/>
  <c r="GH81" i="10"/>
  <c r="GH78" i="10"/>
  <c r="GH75" i="10"/>
  <c r="GH72" i="10"/>
  <c r="GH69" i="10"/>
  <c r="GH66" i="10"/>
  <c r="GH63" i="10"/>
  <c r="GH60" i="10"/>
  <c r="GH57" i="10"/>
  <c r="GH54" i="10"/>
  <c r="GH51" i="10"/>
  <c r="GH48" i="10"/>
  <c r="GH45" i="10"/>
  <c r="GH42" i="10"/>
  <c r="GH39" i="10"/>
  <c r="GH36" i="10"/>
  <c r="GH33" i="10"/>
  <c r="GH30" i="10"/>
  <c r="GH27" i="10"/>
  <c r="GH24" i="10"/>
  <c r="GH21" i="10"/>
  <c r="GH18" i="10"/>
  <c r="GH15" i="10"/>
  <c r="GH12" i="10"/>
  <c r="GH9" i="10"/>
  <c r="GH6" i="10"/>
  <c r="GC215" i="10"/>
  <c r="GC25" i="10"/>
  <c r="FO283" i="10"/>
  <c r="HD111" i="10"/>
  <c r="GZ109" i="10"/>
  <c r="GZ70" i="10"/>
  <c r="GZ34" i="10"/>
  <c r="FH15" i="10"/>
  <c r="GZ73" i="10" l="1"/>
  <c r="GZ7" i="10"/>
  <c r="GZ76" i="10"/>
  <c r="GC31" i="10"/>
  <c r="GZ10" i="10"/>
  <c r="GZ43" i="10"/>
  <c r="GZ79" i="10"/>
  <c r="GZ115" i="10"/>
  <c r="GC34" i="10"/>
  <c r="GC70" i="10"/>
  <c r="GZ13" i="10"/>
  <c r="GC76" i="10"/>
  <c r="GC7" i="10"/>
  <c r="GZ46" i="10"/>
  <c r="GC10" i="10"/>
  <c r="GZ82" i="10"/>
  <c r="GZ49" i="10"/>
  <c r="GZ16" i="10"/>
  <c r="GZ88" i="10"/>
  <c r="GC88" i="10"/>
  <c r="GZ85" i="10"/>
  <c r="GZ52" i="10"/>
  <c r="GZ19" i="10"/>
  <c r="GZ55" i="10"/>
  <c r="GZ91" i="10"/>
  <c r="GC43" i="10"/>
  <c r="GC94" i="10"/>
  <c r="GZ22" i="10"/>
  <c r="GZ58" i="10"/>
  <c r="GZ94" i="10"/>
  <c r="GC13" i="10"/>
  <c r="GC46" i="10"/>
  <c r="GC97" i="10"/>
  <c r="GZ25" i="10"/>
  <c r="GZ61" i="10"/>
  <c r="GZ97" i="10"/>
  <c r="GC49" i="10"/>
  <c r="GC103" i="10"/>
  <c r="GZ28" i="10"/>
  <c r="GZ64" i="10"/>
  <c r="GZ103" i="10"/>
  <c r="GC16" i="10"/>
  <c r="GC106" i="10"/>
  <c r="GC61" i="10"/>
  <c r="GZ31" i="10"/>
  <c r="GZ67" i="10"/>
  <c r="GZ106" i="10"/>
  <c r="GZ4" i="10"/>
  <c r="GC28" i="10"/>
  <c r="GZ37" i="10"/>
  <c r="GC64" i="10"/>
  <c r="GZ40" i="10"/>
  <c r="GZ112" i="10"/>
  <c r="GC67" i="10"/>
  <c r="FH259" i="10"/>
  <c r="GC52" i="10"/>
  <c r="GC79" i="10"/>
  <c r="GC85" i="10"/>
  <c r="HJ259" i="10"/>
  <c r="GZ11" i="10"/>
  <c r="HD27" i="10"/>
  <c r="HD48" i="10"/>
  <c r="HD69" i="10"/>
  <c r="FH6" i="10"/>
  <c r="HD108" i="10"/>
  <c r="HD6" i="10"/>
  <c r="HD18" i="10"/>
  <c r="HD36" i="10"/>
  <c r="HD54" i="10"/>
  <c r="HD72" i="10"/>
  <c r="HD90" i="10"/>
  <c r="HD46" i="10"/>
  <c r="FH77" i="10"/>
  <c r="FH167" i="10"/>
  <c r="FH88" i="10"/>
  <c r="FH278" i="10"/>
  <c r="HD97" i="10"/>
  <c r="FH83" i="10"/>
  <c r="FH185" i="10"/>
  <c r="FH94" i="10"/>
  <c r="FH27" i="10"/>
  <c r="FH9" i="10"/>
  <c r="HD21" i="10"/>
  <c r="HD39" i="10"/>
  <c r="HD57" i="10"/>
  <c r="HD75" i="10"/>
  <c r="HD93" i="10"/>
  <c r="FH4" i="10"/>
  <c r="FH5" i="10"/>
  <c r="FH86" i="10"/>
  <c r="FH194" i="10"/>
  <c r="FH115" i="10"/>
  <c r="FH63" i="10"/>
  <c r="HD9" i="10"/>
  <c r="HD114" i="10"/>
  <c r="FH7" i="10"/>
  <c r="FH11" i="10"/>
  <c r="FH92" i="10"/>
  <c r="FH200" i="10"/>
  <c r="FH124" i="10"/>
  <c r="FH72" i="10"/>
  <c r="HD24" i="10"/>
  <c r="HD78" i="10"/>
  <c r="FH10" i="10"/>
  <c r="FH14" i="10"/>
  <c r="FH95" i="10"/>
  <c r="FH221" i="10"/>
  <c r="FH151" i="10"/>
  <c r="FH99" i="10"/>
  <c r="HD42" i="10"/>
  <c r="HD60" i="10"/>
  <c r="HD96" i="10"/>
  <c r="FH12" i="10"/>
  <c r="HD117" i="10"/>
  <c r="HD10" i="10"/>
  <c r="FH20" i="10"/>
  <c r="FH113" i="10"/>
  <c r="FH230" i="10"/>
  <c r="FH160" i="10"/>
  <c r="FH135" i="10"/>
  <c r="HD63" i="10"/>
  <c r="HD81" i="10"/>
  <c r="HD99" i="10"/>
  <c r="FH23" i="10"/>
  <c r="FH122" i="10"/>
  <c r="FH236" i="10"/>
  <c r="FH166" i="10"/>
  <c r="FH144" i="10"/>
  <c r="HD102" i="10"/>
  <c r="FH13" i="10"/>
  <c r="FH29" i="10"/>
  <c r="FH128" i="10"/>
  <c r="FH239" i="10"/>
  <c r="FH187" i="10"/>
  <c r="FH180" i="10"/>
  <c r="HD84" i="10"/>
  <c r="HD13" i="10"/>
  <c r="FH47" i="10"/>
  <c r="FH131" i="10"/>
  <c r="FH22" i="10"/>
  <c r="FH196" i="10"/>
  <c r="FH216" i="10"/>
  <c r="HD105" i="10"/>
  <c r="FH16" i="10"/>
  <c r="FH50" i="10"/>
  <c r="FH149" i="10"/>
  <c r="FH43" i="10"/>
  <c r="FH202" i="10"/>
  <c r="FH243" i="10"/>
  <c r="HD45" i="10"/>
  <c r="HD30" i="10"/>
  <c r="HD33" i="10"/>
  <c r="HD87" i="10"/>
  <c r="FH19" i="10"/>
  <c r="FH56" i="10"/>
  <c r="FH158" i="10"/>
  <c r="FH52" i="10"/>
  <c r="FH232" i="10"/>
  <c r="FH3" i="10"/>
  <c r="HD12" i="10"/>
  <c r="HD66" i="10"/>
  <c r="HD15" i="10"/>
  <c r="HD51" i="10"/>
  <c r="FH18" i="10"/>
  <c r="HD28" i="10"/>
  <c r="FH59" i="10"/>
  <c r="FH164" i="10"/>
  <c r="FH58" i="10"/>
  <c r="FH272" i="10"/>
  <c r="FH268" i="10"/>
  <c r="GZ100" i="10"/>
  <c r="GZ118" i="10"/>
  <c r="GC19" i="10"/>
  <c r="GC37" i="10"/>
  <c r="GC55" i="10"/>
  <c r="FO5" i="10"/>
  <c r="HD44" i="10"/>
  <c r="HD290" i="10"/>
  <c r="FH41" i="10"/>
  <c r="FH119" i="10"/>
  <c r="FH203" i="10"/>
  <c r="HJ73" i="10"/>
  <c r="HJ217" i="10"/>
  <c r="HJ140" i="10"/>
  <c r="FH79" i="10"/>
  <c r="FH223" i="10"/>
  <c r="HJ120" i="10"/>
  <c r="HJ292" i="10"/>
  <c r="FH171" i="10"/>
  <c r="FO41" i="10"/>
  <c r="GC14" i="10"/>
  <c r="HD59" i="10"/>
  <c r="FO211" i="10"/>
  <c r="HJ82" i="10"/>
  <c r="HJ5" i="10"/>
  <c r="HJ149" i="10"/>
  <c r="HJ129" i="10"/>
  <c r="HJ220" i="10"/>
  <c r="GC4" i="10"/>
  <c r="GC22" i="10"/>
  <c r="GC40" i="10"/>
  <c r="GC58" i="10"/>
  <c r="FO50" i="10"/>
  <c r="GZ35" i="10"/>
  <c r="HJ88" i="10"/>
  <c r="HJ11" i="10"/>
  <c r="HJ155" i="10"/>
  <c r="FH238" i="10"/>
  <c r="HJ135" i="10"/>
  <c r="HJ247" i="10"/>
  <c r="FH207" i="10"/>
  <c r="GZ41" i="10"/>
  <c r="GZ185" i="10"/>
  <c r="HJ109" i="10"/>
  <c r="HJ32" i="10"/>
  <c r="HJ176" i="10"/>
  <c r="HJ12" i="10"/>
  <c r="HJ156" i="10"/>
  <c r="HJ256" i="10"/>
  <c r="HD131" i="10"/>
  <c r="HJ118" i="10"/>
  <c r="HJ41" i="10"/>
  <c r="HJ185" i="10"/>
  <c r="HJ21" i="10"/>
  <c r="HJ165" i="10"/>
  <c r="GZ50" i="10"/>
  <c r="HD170" i="10"/>
  <c r="FH65" i="10"/>
  <c r="FH155" i="10"/>
  <c r="GC255" i="10"/>
  <c r="HJ124" i="10"/>
  <c r="HJ47" i="10"/>
  <c r="HJ191" i="10"/>
  <c r="FH130" i="10"/>
  <c r="HJ27" i="10"/>
  <c r="HJ171" i="10"/>
  <c r="FH36" i="10"/>
  <c r="FH252" i="10"/>
  <c r="GZ77" i="10"/>
  <c r="HJ10" i="10"/>
  <c r="HJ145" i="10"/>
  <c r="HJ68" i="10"/>
  <c r="HJ212" i="10"/>
  <c r="HJ48" i="10"/>
  <c r="HJ192" i="10"/>
  <c r="HJ230" i="10"/>
  <c r="GZ89" i="10"/>
  <c r="HJ16" i="10"/>
  <c r="HJ154" i="10"/>
  <c r="HJ77" i="10"/>
  <c r="HJ221" i="10"/>
  <c r="HJ57" i="10"/>
  <c r="HJ201" i="10"/>
  <c r="HJ266" i="10"/>
  <c r="GC89" i="10"/>
  <c r="HD129" i="10"/>
  <c r="HJ19" i="10"/>
  <c r="HJ160" i="10"/>
  <c r="HJ83" i="10"/>
  <c r="HJ63" i="10"/>
  <c r="HJ207" i="10"/>
  <c r="HJ225" i="10"/>
  <c r="GC112" i="10"/>
  <c r="HD100" i="10"/>
  <c r="FO18" i="10"/>
  <c r="HD165" i="10"/>
  <c r="HJ37" i="10"/>
  <c r="HJ181" i="10"/>
  <c r="HJ104" i="10"/>
  <c r="HJ84" i="10"/>
  <c r="FH263" i="10"/>
  <c r="FH108" i="10"/>
  <c r="HJ261" i="10"/>
  <c r="FO51" i="10"/>
  <c r="HJ46" i="10"/>
  <c r="HJ190" i="10"/>
  <c r="HJ113" i="10"/>
  <c r="HJ93" i="10"/>
  <c r="HD26" i="10"/>
  <c r="HJ52" i="10"/>
  <c r="HJ196" i="10"/>
  <c r="HJ119" i="10"/>
  <c r="HJ99" i="10"/>
  <c r="HJ275" i="10"/>
  <c r="HJ257" i="10"/>
  <c r="HJ216" i="10"/>
  <c r="HJ252" i="10"/>
  <c r="HJ288" i="10"/>
  <c r="FH282" i="10"/>
  <c r="GC82" i="10"/>
  <c r="GC100" i="10"/>
  <c r="FO8" i="10"/>
  <c r="GZ32" i="10"/>
  <c r="HD79" i="10"/>
  <c r="GC50" i="10"/>
  <c r="GZ39" i="10"/>
  <c r="GC42" i="10"/>
  <c r="HD134" i="10"/>
  <c r="GZ124" i="10"/>
  <c r="FO194" i="10"/>
  <c r="HD231" i="10"/>
  <c r="FH8" i="10"/>
  <c r="FH44" i="10"/>
  <c r="FH80" i="10"/>
  <c r="FH116" i="10"/>
  <c r="FH152" i="10"/>
  <c r="FH188" i="10"/>
  <c r="FH224" i="10"/>
  <c r="HJ4" i="10"/>
  <c r="HJ40" i="10"/>
  <c r="HJ76" i="10"/>
  <c r="HJ112" i="10"/>
  <c r="HJ148" i="10"/>
  <c r="HJ184" i="10"/>
  <c r="FH21" i="10"/>
  <c r="HJ35" i="10"/>
  <c r="HJ71" i="10"/>
  <c r="HJ107" i="10"/>
  <c r="HJ143" i="10"/>
  <c r="HJ179" i="10"/>
  <c r="HJ215" i="10"/>
  <c r="FH46" i="10"/>
  <c r="FH82" i="10"/>
  <c r="FH118" i="10"/>
  <c r="FH154" i="10"/>
  <c r="FH190" i="10"/>
  <c r="FH226" i="10"/>
  <c r="HJ15" i="10"/>
  <c r="HJ51" i="10"/>
  <c r="HJ87" i="10"/>
  <c r="HJ123" i="10"/>
  <c r="HJ159" i="10"/>
  <c r="HJ195" i="10"/>
  <c r="FH266" i="10"/>
  <c r="HJ295" i="10"/>
  <c r="HJ250" i="10"/>
  <c r="FH30" i="10"/>
  <c r="FH66" i="10"/>
  <c r="FH102" i="10"/>
  <c r="FH138" i="10"/>
  <c r="FH174" i="10"/>
  <c r="FH210" i="10"/>
  <c r="FH246" i="10"/>
  <c r="HJ284" i="10"/>
  <c r="HJ260" i="10"/>
  <c r="HJ219" i="10"/>
  <c r="HJ255" i="10"/>
  <c r="HJ291" i="10"/>
  <c r="FH294" i="10"/>
  <c r="FO14" i="10"/>
  <c r="HD82" i="10"/>
  <c r="GC53" i="10"/>
  <c r="FO15" i="10"/>
  <c r="HD41" i="10"/>
  <c r="GZ168" i="10"/>
  <c r="HD126" i="10"/>
  <c r="HD124" i="10"/>
  <c r="GZ282" i="10"/>
  <c r="FH191" i="10"/>
  <c r="FH227" i="10"/>
  <c r="HJ7" i="10"/>
  <c r="HJ43" i="10"/>
  <c r="HJ79" i="10"/>
  <c r="HJ115" i="10"/>
  <c r="HJ151" i="10"/>
  <c r="HJ187" i="10"/>
  <c r="HJ38" i="10"/>
  <c r="HJ74" i="10"/>
  <c r="HJ110" i="10"/>
  <c r="HJ146" i="10"/>
  <c r="HJ182" i="10"/>
  <c r="HJ218" i="10"/>
  <c r="FH49" i="10"/>
  <c r="FH85" i="10"/>
  <c r="FH121" i="10"/>
  <c r="FH157" i="10"/>
  <c r="FH193" i="10"/>
  <c r="FH229" i="10"/>
  <c r="HJ18" i="10"/>
  <c r="HJ54" i="10"/>
  <c r="HJ90" i="10"/>
  <c r="HJ126" i="10"/>
  <c r="HJ162" i="10"/>
  <c r="HJ198" i="10"/>
  <c r="FH269" i="10"/>
  <c r="HJ286" i="10"/>
  <c r="HJ253" i="10"/>
  <c r="FH33" i="10"/>
  <c r="FH69" i="10"/>
  <c r="FH105" i="10"/>
  <c r="FH141" i="10"/>
  <c r="FH177" i="10"/>
  <c r="FH213" i="10"/>
  <c r="FH249" i="10"/>
  <c r="HJ227" i="10"/>
  <c r="HJ263" i="10"/>
  <c r="HJ222" i="10"/>
  <c r="HJ258" i="10"/>
  <c r="HJ294" i="10"/>
  <c r="FH256" i="10"/>
  <c r="FO44" i="10"/>
  <c r="HD43" i="10"/>
  <c r="GZ95" i="10"/>
  <c r="GC17" i="10"/>
  <c r="FO24" i="10"/>
  <c r="GZ57" i="10"/>
  <c r="GC60" i="10"/>
  <c r="GC87" i="10"/>
  <c r="GZ163" i="10"/>
  <c r="FH17" i="10"/>
  <c r="FH53" i="10"/>
  <c r="FH89" i="10"/>
  <c r="FH125" i="10"/>
  <c r="FH161" i="10"/>
  <c r="FH197" i="10"/>
  <c r="FH233" i="10"/>
  <c r="HJ13" i="10"/>
  <c r="HJ49" i="10"/>
  <c r="HJ85" i="10"/>
  <c r="HJ121" i="10"/>
  <c r="HJ157" i="10"/>
  <c r="HJ193" i="10"/>
  <c r="HJ8" i="10"/>
  <c r="HJ44" i="10"/>
  <c r="HJ80" i="10"/>
  <c r="HJ116" i="10"/>
  <c r="HJ152" i="10"/>
  <c r="HJ188" i="10"/>
  <c r="HJ224" i="10"/>
  <c r="FH55" i="10"/>
  <c r="FH91" i="10"/>
  <c r="FH127" i="10"/>
  <c r="FH163" i="10"/>
  <c r="FH199" i="10"/>
  <c r="FH235" i="10"/>
  <c r="HJ24" i="10"/>
  <c r="HJ60" i="10"/>
  <c r="HJ96" i="10"/>
  <c r="HJ132" i="10"/>
  <c r="HJ168" i="10"/>
  <c r="HJ204" i="10"/>
  <c r="FH275" i="10"/>
  <c r="HJ223" i="10"/>
  <c r="HJ262" i="10"/>
  <c r="FH39" i="10"/>
  <c r="FH75" i="10"/>
  <c r="FH111" i="10"/>
  <c r="FH147" i="10"/>
  <c r="FH183" i="10"/>
  <c r="FH219" i="10"/>
  <c r="FH255" i="10"/>
  <c r="HJ233" i="10"/>
  <c r="HJ269" i="10"/>
  <c r="HJ228" i="10"/>
  <c r="HJ264" i="10"/>
  <c r="FH265" i="10"/>
  <c r="FH274" i="10"/>
  <c r="HJ226" i="10"/>
  <c r="HJ265" i="10"/>
  <c r="FH42" i="10"/>
  <c r="FH78" i="10"/>
  <c r="FH114" i="10"/>
  <c r="FH150" i="10"/>
  <c r="FH186" i="10"/>
  <c r="FH222" i="10"/>
  <c r="HD255" i="10"/>
  <c r="HJ236" i="10"/>
  <c r="HJ272" i="10"/>
  <c r="HJ231" i="10"/>
  <c r="HJ267" i="10"/>
  <c r="FH279" i="10"/>
  <c r="FH280" i="10"/>
  <c r="FO77" i="10"/>
  <c r="GC68" i="10"/>
  <c r="FO54" i="10"/>
  <c r="HD62" i="10"/>
  <c r="FO25" i="10"/>
  <c r="GC123" i="10"/>
  <c r="GZ178" i="10"/>
  <c r="GZ213" i="10"/>
  <c r="GZ203" i="10"/>
  <c r="HJ55" i="10"/>
  <c r="HJ91" i="10"/>
  <c r="HJ127" i="10"/>
  <c r="HJ163" i="10"/>
  <c r="HJ199" i="10"/>
  <c r="HJ14" i="10"/>
  <c r="HJ50" i="10"/>
  <c r="HJ86" i="10"/>
  <c r="HJ122" i="10"/>
  <c r="HJ158" i="10"/>
  <c r="HJ194" i="10"/>
  <c r="FH25" i="10"/>
  <c r="FH61" i="10"/>
  <c r="FH97" i="10"/>
  <c r="FH133" i="10"/>
  <c r="FH169" i="10"/>
  <c r="FH205" i="10"/>
  <c r="FH241" i="10"/>
  <c r="HJ30" i="10"/>
  <c r="HJ66" i="10"/>
  <c r="HJ102" i="10"/>
  <c r="HJ138" i="10"/>
  <c r="HJ174" i="10"/>
  <c r="HJ210" i="10"/>
  <c r="FH281" i="10"/>
  <c r="HJ229" i="10"/>
  <c r="HJ268" i="10"/>
  <c r="FH45" i="10"/>
  <c r="FH81" i="10"/>
  <c r="FH117" i="10"/>
  <c r="FH153" i="10"/>
  <c r="FH189" i="10"/>
  <c r="FH225" i="10"/>
  <c r="FH258" i="10"/>
  <c r="HJ239" i="10"/>
  <c r="HJ278" i="10"/>
  <c r="HJ234" i="10"/>
  <c r="HJ270" i="10"/>
  <c r="FH285" i="10"/>
  <c r="FH286" i="10"/>
  <c r="GC73" i="10"/>
  <c r="GC91" i="10"/>
  <c r="GC109" i="10"/>
  <c r="FO80" i="10"/>
  <c r="HD16" i="10"/>
  <c r="GZ53" i="10"/>
  <c r="GZ107" i="10"/>
  <c r="GC71" i="10"/>
  <c r="FO60" i="10"/>
  <c r="GC6" i="10"/>
  <c r="GC78" i="10"/>
  <c r="FO129" i="10"/>
  <c r="GC126" i="10"/>
  <c r="GZ217" i="10"/>
  <c r="GZ216" i="10"/>
  <c r="GZ239" i="10"/>
  <c r="FH26" i="10"/>
  <c r="FH62" i="10"/>
  <c r="FH98" i="10"/>
  <c r="FH134" i="10"/>
  <c r="FH170" i="10"/>
  <c r="FH206" i="10"/>
  <c r="FH242" i="10"/>
  <c r="HJ22" i="10"/>
  <c r="HJ58" i="10"/>
  <c r="HJ94" i="10"/>
  <c r="HJ130" i="10"/>
  <c r="HJ166" i="10"/>
  <c r="HJ202" i="10"/>
  <c r="HJ17" i="10"/>
  <c r="HJ53" i="10"/>
  <c r="HJ89" i="10"/>
  <c r="HJ125" i="10"/>
  <c r="HJ161" i="10"/>
  <c r="HJ197" i="10"/>
  <c r="FH28" i="10"/>
  <c r="FH64" i="10"/>
  <c r="FH100" i="10"/>
  <c r="FH136" i="10"/>
  <c r="FH172" i="10"/>
  <c r="FH208" i="10"/>
  <c r="FH244" i="10"/>
  <c r="HJ33" i="10"/>
  <c r="HJ69" i="10"/>
  <c r="HJ105" i="10"/>
  <c r="HJ141" i="10"/>
  <c r="HJ177" i="10"/>
  <c r="HJ213" i="10"/>
  <c r="FH284" i="10"/>
  <c r="HJ232" i="10"/>
  <c r="HJ271" i="10"/>
  <c r="FH48" i="10"/>
  <c r="FH84" i="10"/>
  <c r="FH120" i="10"/>
  <c r="FH156" i="10"/>
  <c r="FH192" i="10"/>
  <c r="FH228" i="10"/>
  <c r="FH261" i="10"/>
  <c r="HJ242" i="10"/>
  <c r="HJ281" i="10"/>
  <c r="HJ237" i="10"/>
  <c r="HJ273" i="10"/>
  <c r="HJ3" i="10"/>
  <c r="FH262" i="10"/>
  <c r="FO86" i="10"/>
  <c r="GZ59" i="10"/>
  <c r="GZ113" i="10"/>
  <c r="GC32" i="10"/>
  <c r="HD5" i="10"/>
  <c r="HD80" i="10"/>
  <c r="HD219" i="10"/>
  <c r="GZ234" i="10"/>
  <c r="FH101" i="10"/>
  <c r="FH137" i="10"/>
  <c r="FH173" i="10"/>
  <c r="FH209" i="10"/>
  <c r="FH245" i="10"/>
  <c r="HJ25" i="10"/>
  <c r="HJ61" i="10"/>
  <c r="HJ97" i="10"/>
  <c r="HJ133" i="10"/>
  <c r="HJ169" i="10"/>
  <c r="HJ205" i="10"/>
  <c r="HJ20" i="10"/>
  <c r="HJ56" i="10"/>
  <c r="HJ92" i="10"/>
  <c r="HJ128" i="10"/>
  <c r="HJ164" i="10"/>
  <c r="HJ200" i="10"/>
  <c r="FH31" i="10"/>
  <c r="FH67" i="10"/>
  <c r="FH103" i="10"/>
  <c r="FH139" i="10"/>
  <c r="FH175" i="10"/>
  <c r="FH211" i="10"/>
  <c r="FH247" i="10"/>
  <c r="HJ36" i="10"/>
  <c r="HJ72" i="10"/>
  <c r="HJ108" i="10"/>
  <c r="HJ144" i="10"/>
  <c r="HJ180" i="10"/>
  <c r="HJ283" i="10"/>
  <c r="FH287" i="10"/>
  <c r="HJ235" i="10"/>
  <c r="HJ274" i="10"/>
  <c r="FH51" i="10"/>
  <c r="FH87" i="10"/>
  <c r="FH123" i="10"/>
  <c r="FH159" i="10"/>
  <c r="FH195" i="10"/>
  <c r="FH231" i="10"/>
  <c r="FH264" i="10"/>
  <c r="HJ245" i="10"/>
  <c r="HJ287" i="10"/>
  <c r="HJ240" i="10"/>
  <c r="HJ276" i="10"/>
  <c r="FH292" i="10"/>
  <c r="FH271" i="10"/>
  <c r="GZ23" i="10"/>
  <c r="HD61" i="10"/>
  <c r="HD115" i="10"/>
  <c r="GC35" i="10"/>
  <c r="HD8" i="10"/>
  <c r="HD83" i="10"/>
  <c r="GC162" i="10"/>
  <c r="GC249" i="10"/>
  <c r="HJ6" i="10"/>
  <c r="FH32" i="10"/>
  <c r="FH68" i="10"/>
  <c r="FH104" i="10"/>
  <c r="FH140" i="10"/>
  <c r="FH176" i="10"/>
  <c r="FH212" i="10"/>
  <c r="FH248" i="10"/>
  <c r="HJ28" i="10"/>
  <c r="HJ64" i="10"/>
  <c r="HJ100" i="10"/>
  <c r="HJ136" i="10"/>
  <c r="HJ172" i="10"/>
  <c r="HJ208" i="10"/>
  <c r="HJ23" i="10"/>
  <c r="HJ59" i="10"/>
  <c r="HJ95" i="10"/>
  <c r="HJ131" i="10"/>
  <c r="HJ167" i="10"/>
  <c r="HJ203" i="10"/>
  <c r="FH34" i="10"/>
  <c r="FH70" i="10"/>
  <c r="FH106" i="10"/>
  <c r="FH142" i="10"/>
  <c r="FH178" i="10"/>
  <c r="FH214" i="10"/>
  <c r="FH250" i="10"/>
  <c r="HJ39" i="10"/>
  <c r="HJ75" i="10"/>
  <c r="HJ111" i="10"/>
  <c r="HJ147" i="10"/>
  <c r="HJ183" i="10"/>
  <c r="GZ255" i="10"/>
  <c r="FH290" i="10"/>
  <c r="HJ238" i="10"/>
  <c r="HJ277" i="10"/>
  <c r="FH54" i="10"/>
  <c r="FH90" i="10"/>
  <c r="FH126" i="10"/>
  <c r="FH162" i="10"/>
  <c r="FH198" i="10"/>
  <c r="FH234" i="10"/>
  <c r="FH267" i="10"/>
  <c r="HJ248" i="10"/>
  <c r="HJ290" i="10"/>
  <c r="HJ243" i="10"/>
  <c r="HJ279" i="10"/>
  <c r="FH276" i="10"/>
  <c r="FH277" i="10"/>
  <c r="HD25" i="10"/>
  <c r="HD64" i="10"/>
  <c r="HD118" i="10"/>
  <c r="GZ21" i="10"/>
  <c r="GC24" i="10"/>
  <c r="HD95" i="10"/>
  <c r="GC252" i="10"/>
  <c r="FO255" i="10"/>
  <c r="FH35" i="10"/>
  <c r="FH71" i="10"/>
  <c r="FH107" i="10"/>
  <c r="FH143" i="10"/>
  <c r="FH179" i="10"/>
  <c r="FH215" i="10"/>
  <c r="FH251" i="10"/>
  <c r="HJ31" i="10"/>
  <c r="HJ67" i="10"/>
  <c r="HJ103" i="10"/>
  <c r="HJ139" i="10"/>
  <c r="HJ175" i="10"/>
  <c r="HJ211" i="10"/>
  <c r="HJ26" i="10"/>
  <c r="HJ62" i="10"/>
  <c r="HJ98" i="10"/>
  <c r="HJ134" i="10"/>
  <c r="HJ170" i="10"/>
  <c r="HJ206" i="10"/>
  <c r="FH37" i="10"/>
  <c r="FH73" i="10"/>
  <c r="FH109" i="10"/>
  <c r="FH145" i="10"/>
  <c r="FH181" i="10"/>
  <c r="FH217" i="10"/>
  <c r="FH253" i="10"/>
  <c r="HJ42" i="10"/>
  <c r="HJ78" i="10"/>
  <c r="HJ114" i="10"/>
  <c r="HJ150" i="10"/>
  <c r="HJ186" i="10"/>
  <c r="FH257" i="10"/>
  <c r="FH293" i="10"/>
  <c r="HJ241" i="10"/>
  <c r="HJ289" i="10"/>
  <c r="FH57" i="10"/>
  <c r="FH93" i="10"/>
  <c r="FH129" i="10"/>
  <c r="FH165" i="10"/>
  <c r="FH201" i="10"/>
  <c r="FH237" i="10"/>
  <c r="FH270" i="10"/>
  <c r="HJ251" i="10"/>
  <c r="HJ293" i="10"/>
  <c r="HJ246" i="10"/>
  <c r="HJ282" i="10"/>
  <c r="FH288" i="10"/>
  <c r="FH283" i="10"/>
  <c r="HD4" i="10"/>
  <c r="GZ26" i="10"/>
  <c r="GZ71" i="10"/>
  <c r="GC86" i="10"/>
  <c r="HD23" i="10"/>
  <c r="GZ129" i="10"/>
  <c r="GC181" i="10"/>
  <c r="FH38" i="10"/>
  <c r="FH74" i="10"/>
  <c r="FH110" i="10"/>
  <c r="FH146" i="10"/>
  <c r="FH182" i="10"/>
  <c r="FH218" i="10"/>
  <c r="FH254" i="10"/>
  <c r="HJ34" i="10"/>
  <c r="HJ70" i="10"/>
  <c r="HJ106" i="10"/>
  <c r="HJ142" i="10"/>
  <c r="HJ178" i="10"/>
  <c r="HJ214" i="10"/>
  <c r="HJ29" i="10"/>
  <c r="HJ65" i="10"/>
  <c r="HJ101" i="10"/>
  <c r="HJ137" i="10"/>
  <c r="HJ173" i="10"/>
  <c r="HJ209" i="10"/>
  <c r="FH40" i="10"/>
  <c r="FH76" i="10"/>
  <c r="FH112" i="10"/>
  <c r="FH148" i="10"/>
  <c r="FH184" i="10"/>
  <c r="FH220" i="10"/>
  <c r="HJ9" i="10"/>
  <c r="HJ45" i="10"/>
  <c r="HJ81" i="10"/>
  <c r="HJ117" i="10"/>
  <c r="HJ153" i="10"/>
  <c r="HJ189" i="10"/>
  <c r="FH260" i="10"/>
  <c r="HJ280" i="10"/>
  <c r="HJ244" i="10"/>
  <c r="FH24" i="10"/>
  <c r="FH60" i="10"/>
  <c r="FH96" i="10"/>
  <c r="FH132" i="10"/>
  <c r="FH168" i="10"/>
  <c r="FH204" i="10"/>
  <c r="FH240" i="10"/>
  <c r="FH273" i="10"/>
  <c r="HJ254" i="10"/>
  <c r="FH295" i="10"/>
  <c r="HJ249" i="10"/>
  <c r="FH291" i="10"/>
  <c r="FO87" i="10"/>
  <c r="FO7" i="10"/>
  <c r="FO126" i="10"/>
  <c r="FO191" i="10"/>
  <c r="FO205" i="10"/>
  <c r="FO11" i="10"/>
  <c r="FO47" i="10"/>
  <c r="FO83" i="10"/>
  <c r="GZ44" i="10"/>
  <c r="GZ62" i="10"/>
  <c r="GZ80" i="10"/>
  <c r="GZ98" i="10"/>
  <c r="GZ116" i="10"/>
  <c r="FO21" i="10"/>
  <c r="FO57" i="10"/>
  <c r="GZ6" i="10"/>
  <c r="GZ24" i="10"/>
  <c r="GZ42" i="10"/>
  <c r="GZ60" i="10"/>
  <c r="GC9" i="10"/>
  <c r="GC27" i="10"/>
  <c r="GC45" i="10"/>
  <c r="GC63" i="10"/>
  <c r="FO28" i="10"/>
  <c r="FO132" i="10"/>
  <c r="GZ93" i="10"/>
  <c r="GZ132" i="10"/>
  <c r="HD173" i="10"/>
  <c r="FO76" i="10"/>
  <c r="GZ127" i="10"/>
  <c r="HD168" i="10"/>
  <c r="GC124" i="10"/>
  <c r="GC196" i="10"/>
  <c r="GZ122" i="10"/>
  <c r="HD281" i="10"/>
  <c r="GZ231" i="10"/>
  <c r="GZ221" i="10"/>
  <c r="FO31" i="10"/>
  <c r="FO138" i="10"/>
  <c r="FO79" i="10"/>
  <c r="FO17" i="10"/>
  <c r="FO53" i="10"/>
  <c r="HD259" i="10"/>
  <c r="HD243" i="10"/>
  <c r="HD225" i="10"/>
  <c r="HD266" i="10"/>
  <c r="HD213" i="10"/>
  <c r="HD195" i="10"/>
  <c r="HD177" i="10"/>
  <c r="HD159" i="10"/>
  <c r="HD141" i="10"/>
  <c r="HD123" i="10"/>
  <c r="HD164" i="10"/>
  <c r="HD146" i="10"/>
  <c r="HD128" i="10"/>
  <c r="HD110" i="10"/>
  <c r="HD92" i="10"/>
  <c r="HD74" i="10"/>
  <c r="HD235" i="10"/>
  <c r="HD217" i="10"/>
  <c r="HD199" i="10"/>
  <c r="HD181" i="10"/>
  <c r="HD256" i="10"/>
  <c r="HD279" i="10"/>
  <c r="HD261" i="10"/>
  <c r="HD245" i="10"/>
  <c r="HD227" i="10"/>
  <c r="HD209" i="10"/>
  <c r="HD191" i="10"/>
  <c r="HD172" i="10"/>
  <c r="HD154" i="10"/>
  <c r="HD136" i="10"/>
  <c r="HD253" i="10"/>
  <c r="HD289" i="10"/>
  <c r="HD292" i="10"/>
  <c r="HD240" i="10"/>
  <c r="HD263" i="10"/>
  <c r="HD210" i="10"/>
  <c r="HD192" i="10"/>
  <c r="HD174" i="10"/>
  <c r="HD156" i="10"/>
  <c r="HD138" i="10"/>
  <c r="HD120" i="10"/>
  <c r="HD161" i="10"/>
  <c r="HD143" i="10"/>
  <c r="HD125" i="10"/>
  <c r="HD107" i="10"/>
  <c r="HD89" i="10"/>
  <c r="HD250" i="10"/>
  <c r="HD232" i="10"/>
  <c r="HD214" i="10"/>
  <c r="HD196" i="10"/>
  <c r="HD178" i="10"/>
  <c r="HD294" i="10"/>
  <c r="HD276" i="10"/>
  <c r="HD258" i="10"/>
  <c r="HD242" i="10"/>
  <c r="HD224" i="10"/>
  <c r="HD206" i="10"/>
  <c r="HD188" i="10"/>
  <c r="HD169" i="10"/>
  <c r="HD151" i="10"/>
  <c r="HD133" i="10"/>
  <c r="HD286" i="10"/>
  <c r="HD280" i="10"/>
  <c r="HD295" i="10"/>
  <c r="HD237" i="10"/>
  <c r="HD260" i="10"/>
  <c r="HD207" i="10"/>
  <c r="HD189" i="10"/>
  <c r="HD171" i="10"/>
  <c r="HD153" i="10"/>
  <c r="HD135" i="10"/>
  <c r="HD158" i="10"/>
  <c r="HD140" i="10"/>
  <c r="HD122" i="10"/>
  <c r="HD104" i="10"/>
  <c r="HD86" i="10"/>
  <c r="HD247" i="10"/>
  <c r="HD229" i="10"/>
  <c r="HD211" i="10"/>
  <c r="HD193" i="10"/>
  <c r="HD175" i="10"/>
  <c r="HD274" i="10"/>
  <c r="HD291" i="10"/>
  <c r="HD273" i="10"/>
  <c r="HD284" i="10"/>
  <c r="HD239" i="10"/>
  <c r="HD221" i="10"/>
  <c r="HD203" i="10"/>
  <c r="HD185" i="10"/>
  <c r="HD166" i="10"/>
  <c r="HD148" i="10"/>
  <c r="HD130" i="10"/>
  <c r="HD283" i="10"/>
  <c r="HD287" i="10"/>
  <c r="HD252" i="10"/>
  <c r="HD234" i="10"/>
  <c r="HD275" i="10"/>
  <c r="HD257" i="10"/>
  <c r="HD222" i="10"/>
  <c r="HD204" i="10"/>
  <c r="HD186" i="10"/>
  <c r="HD244" i="10"/>
  <c r="HD226" i="10"/>
  <c r="HD208" i="10"/>
  <c r="HD190" i="10"/>
  <c r="HD271" i="10"/>
  <c r="HD3" i="10"/>
  <c r="HD288" i="10"/>
  <c r="HD270" i="10"/>
  <c r="HD254" i="10"/>
  <c r="HD236" i="10"/>
  <c r="HD218" i="10"/>
  <c r="HD200" i="10"/>
  <c r="HD182" i="10"/>
  <c r="HD163" i="10"/>
  <c r="HD145" i="10"/>
  <c r="HD127" i="10"/>
  <c r="HD277" i="10"/>
  <c r="HD278" i="10"/>
  <c r="HD241" i="10"/>
  <c r="HD223" i="10"/>
  <c r="HD205" i="10"/>
  <c r="HD187" i="10"/>
  <c r="HD268" i="10"/>
  <c r="HD293" i="10"/>
  <c r="HD285" i="10"/>
  <c r="HD267" i="10"/>
  <c r="HD251" i="10"/>
  <c r="HD233" i="10"/>
  <c r="HD215" i="10"/>
  <c r="HD197" i="10"/>
  <c r="HD179" i="10"/>
  <c r="HD160" i="10"/>
  <c r="HD238" i="10"/>
  <c r="HD220" i="10"/>
  <c r="HD202" i="10"/>
  <c r="HD184" i="10"/>
  <c r="HD262" i="10"/>
  <c r="HD282" i="10"/>
  <c r="HD264" i="10"/>
  <c r="HD248" i="10"/>
  <c r="HD230" i="10"/>
  <c r="HD212" i="10"/>
  <c r="HD194" i="10"/>
  <c r="HD176" i="10"/>
  <c r="HD157" i="10"/>
  <c r="HD139" i="10"/>
  <c r="HD121" i="10"/>
  <c r="GZ14" i="10"/>
  <c r="GZ29" i="10"/>
  <c r="GZ47" i="10"/>
  <c r="GZ65" i="10"/>
  <c r="GZ83" i="10"/>
  <c r="GZ101" i="10"/>
  <c r="GZ119" i="10"/>
  <c r="FO27" i="10"/>
  <c r="FO63" i="10"/>
  <c r="GZ9" i="10"/>
  <c r="GZ27" i="10"/>
  <c r="GZ45" i="10"/>
  <c r="GZ63" i="10"/>
  <c r="GC12" i="10"/>
  <c r="GC30" i="10"/>
  <c r="GC48" i="10"/>
  <c r="GC66" i="10"/>
  <c r="FO34" i="10"/>
  <c r="FO159" i="10"/>
  <c r="GZ96" i="10"/>
  <c r="HD137" i="10"/>
  <c r="GC177" i="10"/>
  <c r="FO82" i="10"/>
  <c r="HD132" i="10"/>
  <c r="HD180" i="10"/>
  <c r="GC127" i="10"/>
  <c r="GC199" i="10"/>
  <c r="GZ125" i="10"/>
  <c r="FO219" i="10"/>
  <c r="GZ249" i="10"/>
  <c r="HD246" i="10"/>
  <c r="HD265" i="10"/>
  <c r="FO20" i="10"/>
  <c r="FO56" i="10"/>
  <c r="HD31" i="10"/>
  <c r="HD49" i="10"/>
  <c r="HD67" i="10"/>
  <c r="HD85" i="10"/>
  <c r="HD103" i="10"/>
  <c r="GC20" i="10"/>
  <c r="GC38" i="10"/>
  <c r="GC56" i="10"/>
  <c r="GC74" i="10"/>
  <c r="GC92" i="10"/>
  <c r="FO30" i="10"/>
  <c r="FO66" i="10"/>
  <c r="HD11" i="10"/>
  <c r="HD29" i="10"/>
  <c r="HD47" i="10"/>
  <c r="HD65" i="10"/>
  <c r="FO40" i="10"/>
  <c r="FO162" i="10"/>
  <c r="HD98" i="10"/>
  <c r="GZ147" i="10"/>
  <c r="GC90" i="10"/>
  <c r="FO85" i="10"/>
  <c r="GZ142" i="10"/>
  <c r="GZ181" i="10"/>
  <c r="GC142" i="10"/>
  <c r="FO116" i="10"/>
  <c r="GZ140" i="10"/>
  <c r="FO225" i="10"/>
  <c r="GZ252" i="10"/>
  <c r="HD249" i="10"/>
  <c r="GC271" i="10"/>
  <c r="GC254" i="10"/>
  <c r="FO23" i="10"/>
  <c r="FO59" i="10"/>
  <c r="GZ68" i="10"/>
  <c r="GZ86" i="10"/>
  <c r="GZ104" i="10"/>
  <c r="FO33" i="10"/>
  <c r="FO69" i="10"/>
  <c r="GZ12" i="10"/>
  <c r="GZ30" i="10"/>
  <c r="GZ48" i="10"/>
  <c r="GZ66" i="10"/>
  <c r="GC15" i="10"/>
  <c r="GC33" i="10"/>
  <c r="GC51" i="10"/>
  <c r="GC69" i="10"/>
  <c r="FO61" i="10"/>
  <c r="FO165" i="10"/>
  <c r="HD101" i="10"/>
  <c r="HD149" i="10"/>
  <c r="GC141" i="10"/>
  <c r="GC180" i="10"/>
  <c r="FO91" i="10"/>
  <c r="HD144" i="10"/>
  <c r="HD183" i="10"/>
  <c r="FO119" i="10"/>
  <c r="HD142" i="10"/>
  <c r="FO258" i="10"/>
  <c r="HD269" i="10"/>
  <c r="FO268" i="10"/>
  <c r="GZ265" i="10"/>
  <c r="GC289" i="10"/>
  <c r="GC143" i="10"/>
  <c r="FO26" i="10"/>
  <c r="FO62" i="10"/>
  <c r="GZ5" i="10"/>
  <c r="GZ17" i="10"/>
  <c r="HD34" i="10"/>
  <c r="HD52" i="10"/>
  <c r="HD70" i="10"/>
  <c r="HD88" i="10"/>
  <c r="HD106" i="10"/>
  <c r="GC5" i="10"/>
  <c r="GC23" i="10"/>
  <c r="GC41" i="10"/>
  <c r="GC59" i="10"/>
  <c r="GC77" i="10"/>
  <c r="GC95" i="10"/>
  <c r="FO36" i="10"/>
  <c r="FO72" i="10"/>
  <c r="HD14" i="10"/>
  <c r="HD32" i="10"/>
  <c r="HD50" i="10"/>
  <c r="HD68" i="10"/>
  <c r="FO90" i="10"/>
  <c r="FO168" i="10"/>
  <c r="GZ111" i="10"/>
  <c r="GZ150" i="10"/>
  <c r="FO112" i="10"/>
  <c r="GZ145" i="10"/>
  <c r="GZ196" i="10"/>
  <c r="GC145" i="10"/>
  <c r="FO122" i="10"/>
  <c r="GZ143" i="10"/>
  <c r="FO264" i="10"/>
  <c r="HD272" i="10"/>
  <c r="GZ268" i="10"/>
  <c r="GC266" i="10"/>
  <c r="GC161" i="10"/>
  <c r="FO272" i="10"/>
  <c r="FO236" i="10"/>
  <c r="FO199" i="10"/>
  <c r="FO163" i="10"/>
  <c r="FO265" i="10"/>
  <c r="FO244" i="10"/>
  <c r="FO288" i="10"/>
  <c r="FO249" i="10"/>
  <c r="FO213" i="10"/>
  <c r="FO291" i="10"/>
  <c r="FO218" i="10"/>
  <c r="FO182" i="10"/>
  <c r="FO146" i="10"/>
  <c r="FO110" i="10"/>
  <c r="FO109" i="10"/>
  <c r="FO73" i="10"/>
  <c r="FO156" i="10"/>
  <c r="FO120" i="10"/>
  <c r="FO58" i="10"/>
  <c r="FO22" i="10"/>
  <c r="FO269" i="10"/>
  <c r="FO233" i="10"/>
  <c r="FO271" i="10"/>
  <c r="FO196" i="10"/>
  <c r="FO160" i="10"/>
  <c r="FO259" i="10"/>
  <c r="FO235" i="10"/>
  <c r="FO285" i="10"/>
  <c r="FO246" i="10"/>
  <c r="FO210" i="10"/>
  <c r="FO215" i="10"/>
  <c r="FO179" i="10"/>
  <c r="FO143" i="10"/>
  <c r="FO107" i="10"/>
  <c r="FO106" i="10"/>
  <c r="FO70" i="10"/>
  <c r="FO189" i="10"/>
  <c r="FO153" i="10"/>
  <c r="FO117" i="10"/>
  <c r="FO55" i="10"/>
  <c r="FO19" i="10"/>
  <c r="FO266" i="10"/>
  <c r="FO230" i="10"/>
  <c r="FO256" i="10"/>
  <c r="FO193" i="10"/>
  <c r="FO157" i="10"/>
  <c r="FO253" i="10"/>
  <c r="FO229" i="10"/>
  <c r="FO282" i="10"/>
  <c r="FO243" i="10"/>
  <c r="FO207" i="10"/>
  <c r="FO212" i="10"/>
  <c r="FO176" i="10"/>
  <c r="FO140" i="10"/>
  <c r="FO104" i="10"/>
  <c r="FO103" i="10"/>
  <c r="FO67" i="10"/>
  <c r="FO186" i="10"/>
  <c r="FO150" i="10"/>
  <c r="FO114" i="10"/>
  <c r="FO52" i="10"/>
  <c r="FO16" i="10"/>
  <c r="FO263" i="10"/>
  <c r="FO227" i="10"/>
  <c r="FO241" i="10"/>
  <c r="FO190" i="10"/>
  <c r="FO154" i="10"/>
  <c r="FO250" i="10"/>
  <c r="FO226" i="10"/>
  <c r="FO292" i="10"/>
  <c r="FO279" i="10"/>
  <c r="FO240" i="10"/>
  <c r="FO204" i="10"/>
  <c r="FO209" i="10"/>
  <c r="FO173" i="10"/>
  <c r="FO137" i="10"/>
  <c r="FO101" i="10"/>
  <c r="FO136" i="10"/>
  <c r="FO100" i="10"/>
  <c r="FO64" i="10"/>
  <c r="FO183" i="10"/>
  <c r="FO147" i="10"/>
  <c r="FO111" i="10"/>
  <c r="FO49" i="10"/>
  <c r="FO13" i="10"/>
  <c r="FO260" i="10"/>
  <c r="FO224" i="10"/>
  <c r="FO238" i="10"/>
  <c r="FO187" i="10"/>
  <c r="FO151" i="10"/>
  <c r="FO247" i="10"/>
  <c r="FO295" i="10"/>
  <c r="FO276" i="10"/>
  <c r="FO237" i="10"/>
  <c r="FO201" i="10"/>
  <c r="FO206" i="10"/>
  <c r="FO170" i="10"/>
  <c r="FO134" i="10"/>
  <c r="FO98" i="10"/>
  <c r="FO133" i="10"/>
  <c r="FO97" i="10"/>
  <c r="FO180" i="10"/>
  <c r="FO144" i="10"/>
  <c r="FO108" i="10"/>
  <c r="FO46" i="10"/>
  <c r="FO10" i="10"/>
  <c r="FO293" i="10"/>
  <c r="FO257" i="10"/>
  <c r="FO221" i="10"/>
  <c r="FO232" i="10"/>
  <c r="FO184" i="10"/>
  <c r="FO148" i="10"/>
  <c r="FO220" i="10"/>
  <c r="FO273" i="10"/>
  <c r="FO234" i="10"/>
  <c r="FO198" i="10"/>
  <c r="FO203" i="10"/>
  <c r="FO167" i="10"/>
  <c r="FO131" i="10"/>
  <c r="FO95" i="10"/>
  <c r="FO130" i="10"/>
  <c r="FO94" i="10"/>
  <c r="FO177" i="10"/>
  <c r="FO141" i="10"/>
  <c r="FO105" i="10"/>
  <c r="FO43" i="10"/>
  <c r="FO290" i="10"/>
  <c r="FO254" i="10"/>
  <c r="FO223" i="10"/>
  <c r="FO181" i="10"/>
  <c r="FO145" i="10"/>
  <c r="FO217" i="10"/>
  <c r="FO270" i="10"/>
  <c r="FO231" i="10"/>
  <c r="FO195" i="10"/>
  <c r="FO200" i="10"/>
  <c r="FO164" i="10"/>
  <c r="FO128" i="10"/>
  <c r="FO92" i="10"/>
  <c r="FO287" i="10"/>
  <c r="FO251" i="10"/>
  <c r="FO214" i="10"/>
  <c r="FO178" i="10"/>
  <c r="FO142" i="10"/>
  <c r="FO286" i="10"/>
  <c r="FO267" i="10"/>
  <c r="FO228" i="10"/>
  <c r="FO192" i="10"/>
  <c r="FO197" i="10"/>
  <c r="FO161" i="10"/>
  <c r="FO125" i="10"/>
  <c r="FO89" i="10"/>
  <c r="FO124" i="10"/>
  <c r="FO88" i="10"/>
  <c r="FO171" i="10"/>
  <c r="FO135" i="10"/>
  <c r="FO99" i="10"/>
  <c r="FO37" i="10"/>
  <c r="FO284" i="10"/>
  <c r="FO248" i="10"/>
  <c r="FO294" i="10"/>
  <c r="FO281" i="10"/>
  <c r="FO245" i="10"/>
  <c r="FO208" i="10"/>
  <c r="FO172" i="10"/>
  <c r="FO289" i="10"/>
  <c r="FO274" i="10"/>
  <c r="FO261" i="10"/>
  <c r="FO222" i="10"/>
  <c r="FO275" i="10"/>
  <c r="FO239" i="10"/>
  <c r="FO202" i="10"/>
  <c r="FO166" i="10"/>
  <c r="FO277" i="10"/>
  <c r="FO262" i="10"/>
  <c r="FO252" i="10"/>
  <c r="FO216" i="10"/>
  <c r="FO185" i="10"/>
  <c r="FO149" i="10"/>
  <c r="FO113" i="10"/>
  <c r="FO29" i="10"/>
  <c r="FO65" i="10"/>
  <c r="FO39" i="10"/>
  <c r="FO75" i="10"/>
  <c r="GZ15" i="10"/>
  <c r="GZ33" i="10"/>
  <c r="GZ51" i="10"/>
  <c r="GZ69" i="10"/>
  <c r="GC18" i="10"/>
  <c r="GC36" i="10"/>
  <c r="GC54" i="10"/>
  <c r="GC72" i="10"/>
  <c r="FO93" i="10"/>
  <c r="FO174" i="10"/>
  <c r="HD113" i="10"/>
  <c r="HD152" i="10"/>
  <c r="GC105" i="10"/>
  <c r="GC144" i="10"/>
  <c r="FO115" i="10"/>
  <c r="HD147" i="10"/>
  <c r="HD198" i="10"/>
  <c r="GC160" i="10"/>
  <c r="FO152" i="10"/>
  <c r="GZ158" i="10"/>
  <c r="GZ177" i="10"/>
  <c r="GC213" i="10"/>
  <c r="FO280" i="10"/>
  <c r="GZ283" i="10"/>
  <c r="FO242" i="10"/>
  <c r="GC179" i="10"/>
  <c r="FO32" i="10"/>
  <c r="FO68" i="10"/>
  <c r="HD7" i="10"/>
  <c r="HD19" i="10"/>
  <c r="HD37" i="10"/>
  <c r="HD55" i="10"/>
  <c r="HD73" i="10"/>
  <c r="HD91" i="10"/>
  <c r="HD109" i="10"/>
  <c r="GC8" i="10"/>
  <c r="GC26" i="10"/>
  <c r="GC44" i="10"/>
  <c r="GC62" i="10"/>
  <c r="GC80" i="10"/>
  <c r="GC98" i="10"/>
  <c r="FO6" i="10"/>
  <c r="FO42" i="10"/>
  <c r="FO78" i="10"/>
  <c r="HD17" i="10"/>
  <c r="HD35" i="10"/>
  <c r="HD53" i="10"/>
  <c r="HD71" i="10"/>
  <c r="FO96" i="10"/>
  <c r="GZ75" i="10"/>
  <c r="GZ114" i="10"/>
  <c r="HD155" i="10"/>
  <c r="GC195" i="10"/>
  <c r="FO118" i="10"/>
  <c r="HD150" i="10"/>
  <c r="GZ199" i="10"/>
  <c r="FO155" i="10"/>
  <c r="GZ161" i="10"/>
  <c r="GZ180" i="10"/>
  <c r="GC216" i="10"/>
  <c r="FO139" i="10"/>
  <c r="GZ286" i="10"/>
  <c r="FO278" i="10"/>
  <c r="GC197" i="10"/>
  <c r="FO35" i="10"/>
  <c r="FO71" i="10"/>
  <c r="GZ8" i="10"/>
  <c r="GZ20" i="10"/>
  <c r="GZ38" i="10"/>
  <c r="GZ56" i="10"/>
  <c r="GZ74" i="10"/>
  <c r="GZ92" i="10"/>
  <c r="GZ110" i="10"/>
  <c r="FO9" i="10"/>
  <c r="FO45" i="10"/>
  <c r="FO81" i="10"/>
  <c r="GZ18" i="10"/>
  <c r="GZ36" i="10"/>
  <c r="GZ54" i="10"/>
  <c r="GZ72" i="10"/>
  <c r="GC21" i="10"/>
  <c r="GC39" i="10"/>
  <c r="GC57" i="10"/>
  <c r="GC75" i="10"/>
  <c r="FO102" i="10"/>
  <c r="HD77" i="10"/>
  <c r="HD116" i="10"/>
  <c r="GZ165" i="10"/>
  <c r="GC108" i="10"/>
  <c r="FO121" i="10"/>
  <c r="GZ160" i="10"/>
  <c r="HD201" i="10"/>
  <c r="GC163" i="10"/>
  <c r="FO158" i="10"/>
  <c r="GZ195" i="10"/>
  <c r="GC231" i="10"/>
  <c r="FO169" i="10"/>
  <c r="FO3" i="10"/>
  <c r="GC230" i="10"/>
  <c r="GC212" i="10"/>
  <c r="GC194" i="10"/>
  <c r="GC176" i="10"/>
  <c r="GC158" i="10"/>
  <c r="GC140" i="10"/>
  <c r="GC286" i="10"/>
  <c r="GC268" i="10"/>
  <c r="GC292" i="10"/>
  <c r="GC246" i="10"/>
  <c r="GC228" i="10"/>
  <c r="GC210" i="10"/>
  <c r="GC193" i="10"/>
  <c r="GC175" i="10"/>
  <c r="GC157" i="10"/>
  <c r="GC139" i="10"/>
  <c r="GC121" i="10"/>
  <c r="GC293" i="10"/>
  <c r="GC236" i="10"/>
  <c r="GC248" i="10"/>
  <c r="GC247" i="10"/>
  <c r="GC229" i="10"/>
  <c r="GC211" i="10"/>
  <c r="GC290" i="10"/>
  <c r="GC282" i="10"/>
  <c r="GC264" i="10"/>
  <c r="GC134" i="10"/>
  <c r="GC116" i="10"/>
  <c r="GC192" i="10"/>
  <c r="GC174" i="10"/>
  <c r="GC156" i="10"/>
  <c r="GC138" i="10"/>
  <c r="GC120" i="10"/>
  <c r="GC102" i="10"/>
  <c r="GC84" i="10"/>
  <c r="GC227" i="10"/>
  <c r="GC209" i="10"/>
  <c r="GC191" i="10"/>
  <c r="GC173" i="10"/>
  <c r="GC155" i="10"/>
  <c r="GC137" i="10"/>
  <c r="GC283" i="10"/>
  <c r="GC265" i="10"/>
  <c r="GC287" i="10"/>
  <c r="GC295" i="10"/>
  <c r="GC243" i="10"/>
  <c r="GC225" i="10"/>
  <c r="GC207" i="10"/>
  <c r="GC190" i="10"/>
  <c r="GC172" i="10"/>
  <c r="GC154" i="10"/>
  <c r="GC136" i="10"/>
  <c r="GC118" i="10"/>
  <c r="GC278" i="10"/>
  <c r="GC3" i="10"/>
  <c r="GC244" i="10"/>
  <c r="GC226" i="10"/>
  <c r="GC208" i="10"/>
  <c r="GC284" i="10"/>
  <c r="GC279" i="10"/>
  <c r="GC261" i="10"/>
  <c r="GC131" i="10"/>
  <c r="GC113" i="10"/>
  <c r="GC189" i="10"/>
  <c r="GC171" i="10"/>
  <c r="GC153" i="10"/>
  <c r="GC135" i="10"/>
  <c r="GC117" i="10"/>
  <c r="GC99" i="10"/>
  <c r="GC81" i="10"/>
  <c r="GC224" i="10"/>
  <c r="GC206" i="10"/>
  <c r="GC188" i="10"/>
  <c r="GC170" i="10"/>
  <c r="GC152" i="10"/>
  <c r="GC280" i="10"/>
  <c r="GC262" i="10"/>
  <c r="GC281" i="10"/>
  <c r="GC240" i="10"/>
  <c r="GC222" i="10"/>
  <c r="GC187" i="10"/>
  <c r="GC169" i="10"/>
  <c r="GC151" i="10"/>
  <c r="GC133" i="10"/>
  <c r="GC115" i="10"/>
  <c r="GC263" i="10"/>
  <c r="GC241" i="10"/>
  <c r="GC223" i="10"/>
  <c r="GC205" i="10"/>
  <c r="GC294" i="10"/>
  <c r="GC276" i="10"/>
  <c r="GC258" i="10"/>
  <c r="GC128" i="10"/>
  <c r="GC110" i="10"/>
  <c r="GC204" i="10"/>
  <c r="GC186" i="10"/>
  <c r="GC168" i="10"/>
  <c r="GC150" i="10"/>
  <c r="GC132" i="10"/>
  <c r="GC114" i="10"/>
  <c r="GC96" i="10"/>
  <c r="GC221" i="10"/>
  <c r="GC203" i="10"/>
  <c r="GC185" i="10"/>
  <c r="GC167" i="10"/>
  <c r="GC149" i="10"/>
  <c r="GC277" i="10"/>
  <c r="GC259" i="10"/>
  <c r="GC260" i="10"/>
  <c r="GC237" i="10"/>
  <c r="GC219" i="10"/>
  <c r="GC184" i="10"/>
  <c r="GC166" i="10"/>
  <c r="GC148" i="10"/>
  <c r="GC130" i="10"/>
  <c r="GC251" i="10"/>
  <c r="GC275" i="10"/>
  <c r="GC272" i="10"/>
  <c r="GC238" i="10"/>
  <c r="GC220" i="10"/>
  <c r="GC202" i="10"/>
  <c r="GC291" i="10"/>
  <c r="GC273" i="10"/>
  <c r="GC125" i="10"/>
  <c r="GC107" i="10"/>
  <c r="GC201" i="10"/>
  <c r="GC183" i="10"/>
  <c r="GC165" i="10"/>
  <c r="GC147" i="10"/>
  <c r="GC129" i="10"/>
  <c r="GC111" i="10"/>
  <c r="GC93" i="10"/>
  <c r="GC218" i="10"/>
  <c r="GC200" i="10"/>
  <c r="GC182" i="10"/>
  <c r="GC164" i="10"/>
  <c r="GC146" i="10"/>
  <c r="GC274" i="10"/>
  <c r="GC256" i="10"/>
  <c r="GC242" i="10"/>
  <c r="GC257" i="10"/>
  <c r="GC253" i="10"/>
  <c r="GC235" i="10"/>
  <c r="GC217" i="10"/>
  <c r="GC288" i="10"/>
  <c r="GC270" i="10"/>
  <c r="GC122" i="10"/>
  <c r="GC104" i="10"/>
  <c r="GC245" i="10"/>
  <c r="GC250" i="10"/>
  <c r="GC232" i="10"/>
  <c r="GC214" i="10"/>
  <c r="GC285" i="10"/>
  <c r="GC267" i="10"/>
  <c r="GC119" i="10"/>
  <c r="GC101" i="10"/>
  <c r="GZ276" i="10"/>
  <c r="GZ236" i="10"/>
  <c r="GZ218" i="10"/>
  <c r="GZ200" i="10"/>
  <c r="GZ182" i="10"/>
  <c r="GZ257" i="10"/>
  <c r="GZ280" i="10"/>
  <c r="GZ262" i="10"/>
  <c r="GZ246" i="10"/>
  <c r="GZ228" i="10"/>
  <c r="GZ210" i="10"/>
  <c r="GZ192" i="10"/>
  <c r="GZ155" i="10"/>
  <c r="GZ137" i="10"/>
  <c r="GZ254" i="10"/>
  <c r="GZ241" i="10"/>
  <c r="GZ264" i="10"/>
  <c r="GZ211" i="10"/>
  <c r="GZ193" i="10"/>
  <c r="GZ175" i="10"/>
  <c r="GZ157" i="10"/>
  <c r="GZ139" i="10"/>
  <c r="GZ121" i="10"/>
  <c r="GZ162" i="10"/>
  <c r="GZ144" i="10"/>
  <c r="GZ126" i="10"/>
  <c r="GZ108" i="10"/>
  <c r="GZ90" i="10"/>
  <c r="GZ233" i="10"/>
  <c r="GZ215" i="10"/>
  <c r="GZ197" i="10"/>
  <c r="GZ179" i="10"/>
  <c r="GZ251" i="10"/>
  <c r="GZ277" i="10"/>
  <c r="GZ259" i="10"/>
  <c r="GZ243" i="10"/>
  <c r="GZ225" i="10"/>
  <c r="GZ207" i="10"/>
  <c r="GZ189" i="10"/>
  <c r="GZ170" i="10"/>
  <c r="GZ152" i="10"/>
  <c r="GZ134" i="10"/>
  <c r="GZ293" i="10"/>
  <c r="GZ281" i="10"/>
  <c r="GZ290" i="10"/>
  <c r="GZ238" i="10"/>
  <c r="GZ261" i="10"/>
  <c r="GZ208" i="10"/>
  <c r="GZ190" i="10"/>
  <c r="GZ172" i="10"/>
  <c r="GZ154" i="10"/>
  <c r="GZ136" i="10"/>
  <c r="GZ159" i="10"/>
  <c r="GZ141" i="10"/>
  <c r="GZ123" i="10"/>
  <c r="GZ105" i="10"/>
  <c r="GZ87" i="10"/>
  <c r="GZ291" i="10"/>
  <c r="GZ248" i="10"/>
  <c r="GZ230" i="10"/>
  <c r="GZ212" i="10"/>
  <c r="GZ194" i="10"/>
  <c r="GZ176" i="10"/>
  <c r="GZ275" i="10"/>
  <c r="GZ292" i="10"/>
  <c r="GZ274" i="10"/>
  <c r="GZ256" i="10"/>
  <c r="GZ294" i="10"/>
  <c r="GZ240" i="10"/>
  <c r="GZ222" i="10"/>
  <c r="GZ204" i="10"/>
  <c r="GZ186" i="10"/>
  <c r="GZ167" i="10"/>
  <c r="GZ149" i="10"/>
  <c r="GZ131" i="10"/>
  <c r="GZ284" i="10"/>
  <c r="GZ3" i="10"/>
  <c r="GZ253" i="10"/>
  <c r="GZ235" i="10"/>
  <c r="GZ258" i="10"/>
  <c r="GZ223" i="10"/>
  <c r="GZ205" i="10"/>
  <c r="GZ187" i="10"/>
  <c r="GZ169" i="10"/>
  <c r="GZ151" i="10"/>
  <c r="GZ133" i="10"/>
  <c r="GZ174" i="10"/>
  <c r="GZ156" i="10"/>
  <c r="GZ138" i="10"/>
  <c r="GZ120" i="10"/>
  <c r="GZ102" i="10"/>
  <c r="GZ84" i="10"/>
  <c r="GZ245" i="10"/>
  <c r="GZ227" i="10"/>
  <c r="GZ209" i="10"/>
  <c r="GZ191" i="10"/>
  <c r="GZ173" i="10"/>
  <c r="GZ272" i="10"/>
  <c r="GZ288" i="10"/>
  <c r="GZ289" i="10"/>
  <c r="GZ271" i="10"/>
  <c r="GZ237" i="10"/>
  <c r="GZ219" i="10"/>
  <c r="GZ201" i="10"/>
  <c r="GZ183" i="10"/>
  <c r="GZ164" i="10"/>
  <c r="GZ146" i="10"/>
  <c r="GZ128" i="10"/>
  <c r="GZ278" i="10"/>
  <c r="GZ295" i="10"/>
  <c r="GZ250" i="10"/>
  <c r="GZ232" i="10"/>
  <c r="GZ273" i="10"/>
  <c r="GZ220" i="10"/>
  <c r="GZ202" i="10"/>
  <c r="GZ184" i="10"/>
  <c r="GZ166" i="10"/>
  <c r="GZ148" i="10"/>
  <c r="GZ130" i="10"/>
  <c r="GZ171" i="10"/>
  <c r="GZ153" i="10"/>
  <c r="GZ135" i="10"/>
  <c r="GZ117" i="10"/>
  <c r="GZ99" i="10"/>
  <c r="GZ81" i="10"/>
  <c r="GZ242" i="10"/>
  <c r="GZ224" i="10"/>
  <c r="GZ206" i="10"/>
  <c r="GZ188" i="10"/>
  <c r="GZ269" i="10"/>
  <c r="GZ266" i="10"/>
  <c r="GZ287" i="10"/>
  <c r="GZ247" i="10"/>
  <c r="GZ229" i="10"/>
  <c r="GZ270" i="10"/>
  <c r="GZ285" i="10"/>
  <c r="GZ260" i="10"/>
  <c r="GZ279" i="10"/>
  <c r="GZ244" i="10"/>
  <c r="GZ226" i="10"/>
  <c r="GZ267" i="10"/>
  <c r="GZ214" i="10"/>
  <c r="FO38" i="10"/>
  <c r="FO74" i="10"/>
  <c r="HD22" i="10"/>
  <c r="HD40" i="10"/>
  <c r="HD58" i="10"/>
  <c r="HD76" i="10"/>
  <c r="HD94" i="10"/>
  <c r="HD112" i="10"/>
  <c r="GC11" i="10"/>
  <c r="GC29" i="10"/>
  <c r="GC47" i="10"/>
  <c r="GC65" i="10"/>
  <c r="GC83" i="10"/>
  <c r="FO12" i="10"/>
  <c r="FO48" i="10"/>
  <c r="FO84" i="10"/>
  <c r="HD20" i="10"/>
  <c r="HD38" i="10"/>
  <c r="HD56" i="10"/>
  <c r="FO4" i="10"/>
  <c r="FO123" i="10"/>
  <c r="GZ78" i="10"/>
  <c r="HD119" i="10"/>
  <c r="HD167" i="10"/>
  <c r="GC159" i="10"/>
  <c r="GC198" i="10"/>
  <c r="FO127" i="10"/>
  <c r="HD162" i="10"/>
  <c r="HD216" i="10"/>
  <c r="GC178" i="10"/>
  <c r="FO188" i="10"/>
  <c r="GZ198" i="10"/>
  <c r="GC234" i="10"/>
  <c r="FO175" i="10"/>
  <c r="GC239" i="10"/>
  <c r="GC269" i="10"/>
  <c r="GC233" i="10"/>
  <c r="IF4" i="10"/>
  <c r="IF5" i="10" s="1"/>
  <c r="IF6" i="10" s="1"/>
  <c r="IF7" i="10" s="1"/>
  <c r="IF8" i="10" s="1"/>
  <c r="IF9" i="10" s="1"/>
  <c r="IF10" i="10" s="1"/>
  <c r="IF11" i="10" s="1"/>
  <c r="IF12" i="10" s="1"/>
  <c r="IF13" i="10" s="1"/>
  <c r="IF14" i="10" s="1"/>
  <c r="IF15" i="10" s="1"/>
  <c r="IF16" i="10" s="1"/>
  <c r="IF17" i="10" s="1"/>
  <c r="IF18" i="10" s="1"/>
  <c r="IF19" i="10" s="1"/>
  <c r="IF20" i="10" s="1"/>
  <c r="IF21" i="10" s="1"/>
  <c r="IF22" i="10" s="1"/>
  <c r="IF23" i="10" s="1"/>
  <c r="IF24" i="10" s="1"/>
  <c r="IF25" i="10" s="1"/>
  <c r="IF26" i="10" s="1"/>
  <c r="IF27" i="10" s="1"/>
  <c r="IF28" i="10" s="1"/>
  <c r="IF29" i="10" s="1"/>
  <c r="IF30" i="10" s="1"/>
  <c r="IF31" i="10" s="1"/>
  <c r="IF32" i="10" s="1"/>
  <c r="IF33" i="10" s="1"/>
  <c r="IF34" i="10" s="1"/>
  <c r="IF35" i="10" s="1"/>
  <c r="IF36" i="10" s="1"/>
  <c r="IF37" i="10" s="1"/>
  <c r="IF38" i="10" s="1"/>
  <c r="IF39" i="10" s="1"/>
  <c r="IF40" i="10" s="1"/>
  <c r="IF41" i="10" s="1"/>
  <c r="IF42" i="10" s="1"/>
  <c r="IF43" i="10" s="1"/>
  <c r="IF44" i="10" s="1"/>
  <c r="IF45" i="10" s="1"/>
  <c r="IF46" i="10" s="1"/>
  <c r="IF47" i="10" s="1"/>
  <c r="IF48" i="10" s="1"/>
  <c r="IF49" i="10" s="1"/>
  <c r="IF50" i="10" s="1"/>
  <c r="IF51" i="10" s="1"/>
  <c r="IF52" i="10" s="1"/>
  <c r="IF53" i="10" s="1"/>
  <c r="IF54" i="10" s="1"/>
  <c r="IF55" i="10" s="1"/>
  <c r="IF56" i="10" s="1"/>
  <c r="IF57" i="10" s="1"/>
  <c r="IF58" i="10" s="1"/>
  <c r="IF59" i="10" s="1"/>
  <c r="IF60" i="10" s="1"/>
  <c r="IF61" i="10" s="1"/>
  <c r="IF62" i="10" s="1"/>
  <c r="IF63" i="10" s="1"/>
  <c r="IF64" i="10" s="1"/>
  <c r="IF65" i="10" s="1"/>
  <c r="IF66" i="10" s="1"/>
  <c r="IF67" i="10" s="1"/>
  <c r="IF68" i="10" s="1"/>
  <c r="IF69" i="10" s="1"/>
  <c r="IF70" i="10" s="1"/>
  <c r="IF71" i="10" s="1"/>
  <c r="IF72" i="10" s="1"/>
  <c r="IF73" i="10" s="1"/>
  <c r="IF74" i="10" s="1"/>
  <c r="IF75" i="10" s="1"/>
  <c r="IF76" i="10" s="1"/>
  <c r="IF77" i="10" s="1"/>
  <c r="IF78" i="10" s="1"/>
  <c r="IF79" i="10" s="1"/>
  <c r="IF80" i="10" s="1"/>
  <c r="IF81" i="10" s="1"/>
  <c r="IF82" i="10" s="1"/>
  <c r="IF83" i="10" s="1"/>
  <c r="IF84" i="10" s="1"/>
  <c r="IF85" i="10" s="1"/>
  <c r="IF86" i="10" s="1"/>
  <c r="IF87" i="10" s="1"/>
  <c r="IF88" i="10" s="1"/>
  <c r="IF89" i="10" s="1"/>
  <c r="IF90" i="10" s="1"/>
  <c r="IF91" i="10" s="1"/>
  <c r="IF92" i="10" s="1"/>
  <c r="IF93" i="10" s="1"/>
  <c r="IF94" i="10" s="1"/>
  <c r="IF95" i="10" s="1"/>
  <c r="IF96" i="10" s="1"/>
  <c r="IF97" i="10" s="1"/>
  <c r="IF98" i="10" s="1"/>
  <c r="IF99" i="10" s="1"/>
  <c r="IF100" i="10" s="1"/>
  <c r="IF101" i="10" s="1"/>
  <c r="IF102" i="10" s="1"/>
  <c r="IF103" i="10" s="1"/>
  <c r="IF104" i="10" s="1"/>
  <c r="IF105" i="10" s="1"/>
  <c r="IF106" i="10" s="1"/>
  <c r="IF107" i="10" s="1"/>
  <c r="IF108" i="10" s="1"/>
  <c r="IF109" i="10" s="1"/>
  <c r="IF110" i="10" s="1"/>
  <c r="IF111" i="10" s="1"/>
  <c r="IF112" i="10" s="1"/>
  <c r="IF113" i="10" s="1"/>
  <c r="IF114" i="10" s="1"/>
  <c r="IF115" i="10" s="1"/>
  <c r="IF116" i="10" s="1"/>
  <c r="IF117" i="10" s="1"/>
  <c r="IF118" i="10" s="1"/>
  <c r="IF119" i="10" s="1"/>
  <c r="IF120" i="10" s="1"/>
  <c r="IF121" i="10" s="1"/>
  <c r="IF122" i="10" s="1"/>
  <c r="IF123" i="10" s="1"/>
  <c r="IF124" i="10" s="1"/>
  <c r="IF125" i="10" s="1"/>
  <c r="IF126" i="10" s="1"/>
  <c r="IF127" i="10" s="1"/>
  <c r="IF128" i="10" s="1"/>
  <c r="IF129" i="10" s="1"/>
  <c r="IF130" i="10" s="1"/>
  <c r="IF131" i="10" s="1"/>
  <c r="IF132" i="10" s="1"/>
  <c r="IF133" i="10" s="1"/>
  <c r="IF134" i="10" s="1"/>
  <c r="IF135" i="10" s="1"/>
  <c r="IF136" i="10" s="1"/>
  <c r="IF137" i="10" s="1"/>
  <c r="IF138" i="10" s="1"/>
  <c r="IF139" i="10" s="1"/>
  <c r="IF140" i="10" s="1"/>
  <c r="IF141" i="10" s="1"/>
  <c r="IF142" i="10" s="1"/>
  <c r="IF143" i="10" s="1"/>
  <c r="IF144" i="10" s="1"/>
  <c r="IF145" i="10" s="1"/>
  <c r="IF146" i="10" s="1"/>
  <c r="IF147" i="10" s="1"/>
  <c r="IF148" i="10" s="1"/>
  <c r="IF149" i="10" s="1"/>
  <c r="IF150" i="10" s="1"/>
  <c r="IF151" i="10" s="1"/>
  <c r="IF152" i="10" s="1"/>
  <c r="IF153" i="10" s="1"/>
  <c r="IF154" i="10" s="1"/>
  <c r="IF155" i="10" s="1"/>
  <c r="IF156" i="10" s="1"/>
  <c r="IF157" i="10" s="1"/>
  <c r="IF158" i="10" s="1"/>
  <c r="IF159" i="10" s="1"/>
  <c r="IF160" i="10" s="1"/>
  <c r="IF161" i="10" s="1"/>
  <c r="IF162" i="10" s="1"/>
  <c r="IF163" i="10" s="1"/>
  <c r="IF164" i="10" s="1"/>
  <c r="IF165" i="10" s="1"/>
  <c r="IF166" i="10" s="1"/>
  <c r="IF167" i="10" s="1"/>
  <c r="IF168" i="10" s="1"/>
  <c r="IF169" i="10" s="1"/>
  <c r="IF170" i="10" s="1"/>
  <c r="IF171" i="10" s="1"/>
  <c r="IF172" i="10" s="1"/>
  <c r="IF173" i="10" s="1"/>
  <c r="IF174" i="10" s="1"/>
  <c r="IF175" i="10" s="1"/>
  <c r="IF176" i="10" s="1"/>
  <c r="IF177" i="10" s="1"/>
  <c r="IF178" i="10" s="1"/>
  <c r="IF179" i="10" s="1"/>
  <c r="IF180" i="10" s="1"/>
  <c r="IF181" i="10" s="1"/>
  <c r="IF182" i="10" s="1"/>
  <c r="IF183" i="10" s="1"/>
  <c r="IF184" i="10" s="1"/>
  <c r="IF185" i="10" s="1"/>
  <c r="IF186" i="10" s="1"/>
  <c r="IF187" i="10" s="1"/>
  <c r="IF188" i="10" s="1"/>
  <c r="IF189" i="10" s="1"/>
  <c r="IF190" i="10" s="1"/>
  <c r="IF191" i="10" s="1"/>
  <c r="IF192" i="10" s="1"/>
  <c r="IF193" i="10" s="1"/>
  <c r="IF194" i="10" s="1"/>
  <c r="IF195" i="10" s="1"/>
  <c r="IF196" i="10" s="1"/>
  <c r="IF197" i="10" s="1"/>
  <c r="IF198" i="10" s="1"/>
  <c r="IF199" i="10" s="1"/>
  <c r="IF200" i="10" s="1"/>
  <c r="IF201" i="10" s="1"/>
  <c r="IF202" i="10" s="1"/>
  <c r="IF203" i="10" s="1"/>
  <c r="IF204" i="10" s="1"/>
  <c r="IF205" i="10" s="1"/>
  <c r="IF206" i="10" s="1"/>
  <c r="IF207" i="10" s="1"/>
  <c r="IF208" i="10" s="1"/>
  <c r="IF209" i="10" s="1"/>
  <c r="IF210" i="10" s="1"/>
  <c r="IF211" i="10" s="1"/>
  <c r="IF212" i="10" s="1"/>
  <c r="IF213" i="10" s="1"/>
  <c r="IF214" i="10" s="1"/>
  <c r="IF215" i="10" s="1"/>
  <c r="IF216" i="10" s="1"/>
  <c r="IF217" i="10" s="1"/>
  <c r="IF218" i="10" s="1"/>
  <c r="IF219" i="10" s="1"/>
  <c r="IF220" i="10" s="1"/>
  <c r="IF221" i="10" s="1"/>
  <c r="IF222" i="10" s="1"/>
  <c r="IF223" i="10" s="1"/>
  <c r="IF224" i="10" s="1"/>
  <c r="IF225" i="10" s="1"/>
  <c r="IF226" i="10" s="1"/>
  <c r="IF227" i="10" s="1"/>
  <c r="IF228" i="10" s="1"/>
  <c r="IF229" i="10" s="1"/>
  <c r="IF230" i="10" s="1"/>
  <c r="IF231" i="10" s="1"/>
  <c r="IF232" i="10" s="1"/>
  <c r="IF233" i="10" s="1"/>
  <c r="IF234" i="10" s="1"/>
  <c r="IF235" i="10" s="1"/>
  <c r="IF236" i="10" s="1"/>
  <c r="IF237" i="10" s="1"/>
  <c r="IF238" i="10" s="1"/>
  <c r="IF239" i="10" s="1"/>
  <c r="IF240" i="10" s="1"/>
  <c r="IF241" i="10" s="1"/>
  <c r="IF242" i="10" s="1"/>
  <c r="IF243" i="10" s="1"/>
  <c r="IF244" i="10" s="1"/>
  <c r="IF245" i="10" s="1"/>
  <c r="IF246" i="10" s="1"/>
  <c r="IF247" i="10" s="1"/>
  <c r="IF248" i="10" s="1"/>
  <c r="IF249" i="10" s="1"/>
  <c r="IF250" i="10" s="1"/>
  <c r="IF251" i="10" s="1"/>
  <c r="IF252" i="10" s="1"/>
  <c r="IF253" i="10" s="1"/>
  <c r="IF254" i="10" s="1"/>
  <c r="IF255" i="10" s="1"/>
  <c r="IF256" i="10" s="1"/>
  <c r="IF257" i="10" s="1"/>
  <c r="IF258" i="10" s="1"/>
  <c r="IF259" i="10" s="1"/>
  <c r="IF260" i="10" s="1"/>
  <c r="IF261" i="10" s="1"/>
  <c r="IF262" i="10" s="1"/>
  <c r="IF263" i="10" s="1"/>
  <c r="IF264" i="10" s="1"/>
  <c r="IF265" i="10" s="1"/>
  <c r="IF266" i="10" s="1"/>
  <c r="IF267" i="10" s="1"/>
  <c r="IF268" i="10" s="1"/>
  <c r="IF269" i="10" s="1"/>
  <c r="IF270" i="10" s="1"/>
  <c r="IF271" i="10" s="1"/>
  <c r="IF272" i="10" s="1"/>
  <c r="IF273" i="10" s="1"/>
  <c r="IF274" i="10" s="1"/>
  <c r="IF275" i="10" s="1"/>
  <c r="IF276" i="10" s="1"/>
  <c r="IF277" i="10" s="1"/>
  <c r="IF278" i="10" s="1"/>
  <c r="IF279" i="10" s="1"/>
  <c r="IF280" i="10" s="1"/>
  <c r="IF281" i="10" s="1"/>
  <c r="IF282" i="10" s="1"/>
  <c r="IF283" i="10" s="1"/>
  <c r="IF284" i="10" s="1"/>
  <c r="IF285" i="10" s="1"/>
  <c r="IF286" i="10" s="1"/>
  <c r="IF287" i="10" s="1"/>
  <c r="IF288" i="10" s="1"/>
  <c r="IF289" i="10" s="1"/>
  <c r="IF290" i="10" s="1"/>
  <c r="IF291" i="10" s="1"/>
  <c r="IF292" i="10" s="1"/>
  <c r="IF293" i="10" s="1"/>
  <c r="IF294" i="10" s="1"/>
  <c r="IF295" i="10" s="1"/>
  <c r="ID4" i="10" l="1"/>
  <c r="ID70" i="10"/>
  <c r="ID196" i="10"/>
  <c r="ID3" i="10" l="1"/>
  <c r="ID209" i="10" l="1"/>
  <c r="ID141" i="10"/>
  <c r="ID290" i="10"/>
  <c r="ID15" i="10"/>
  <c r="ID175" i="10"/>
  <c r="ID284" i="10"/>
  <c r="ID55" i="10"/>
  <c r="ID286" i="10"/>
  <c r="ID23" i="10"/>
  <c r="ID134" i="10"/>
  <c r="ID50" i="10"/>
  <c r="ID193" i="10"/>
  <c r="ID192" i="10"/>
  <c r="ID144" i="10"/>
  <c r="ID270" i="10"/>
  <c r="ID10" i="10"/>
  <c r="ID172" i="10"/>
  <c r="ID162" i="10"/>
  <c r="ID9" i="10"/>
  <c r="ID180" i="10"/>
  <c r="ID18" i="10"/>
  <c r="ID167" i="10"/>
  <c r="ID154" i="10"/>
  <c r="ID163" i="10"/>
  <c r="ID164" i="10"/>
  <c r="ID282" i="10"/>
  <c r="ID91" i="10"/>
  <c r="ID221" i="10"/>
  <c r="ID31" i="10"/>
  <c r="ID168" i="10"/>
  <c r="ID54" i="10"/>
  <c r="ID229" i="10"/>
  <c r="ID118" i="10"/>
  <c r="ID293" i="10"/>
  <c r="ID16" i="10"/>
  <c r="ID161" i="10"/>
  <c r="ID173" i="10"/>
  <c r="ID39" i="10"/>
  <c r="ID216" i="10"/>
  <c r="ID22" i="10"/>
  <c r="ID201" i="10"/>
  <c r="ID143" i="10"/>
  <c r="ID152" i="10"/>
  <c r="ID148" i="10"/>
  <c r="ID53" i="10"/>
  <c r="ID19" i="10"/>
  <c r="ID198" i="10"/>
  <c r="ID213" i="10"/>
  <c r="ID117" i="10"/>
  <c r="ID243" i="10"/>
  <c r="ID65" i="10"/>
  <c r="ID204" i="10"/>
  <c r="ID107" i="10"/>
  <c r="ID170" i="10"/>
  <c r="ID93" i="10"/>
  <c r="ID151" i="10"/>
  <c r="ID287" i="10"/>
  <c r="ID38" i="10"/>
  <c r="ID195" i="10"/>
  <c r="ID230" i="10"/>
  <c r="ID45" i="10"/>
  <c r="ID220" i="10"/>
  <c r="ID28" i="10"/>
  <c r="ID205" i="10"/>
  <c r="ID24" i="10"/>
  <c r="ID186" i="10"/>
  <c r="ID115" i="10"/>
  <c r="ID244" i="10"/>
  <c r="ID184" i="10"/>
  <c r="ID252" i="10"/>
  <c r="ID25" i="10"/>
  <c r="ID202" i="10"/>
  <c r="ID11" i="10"/>
  <c r="ID153" i="10"/>
  <c r="ID275" i="10"/>
  <c r="ID69" i="10"/>
  <c r="ID208" i="10"/>
  <c r="ID105" i="10"/>
  <c r="ID206" i="10"/>
  <c r="ID147" i="10"/>
  <c r="ID140" i="10"/>
  <c r="ID294" i="10"/>
  <c r="ID56" i="10"/>
  <c r="ID199" i="10"/>
  <c r="ID78" i="10"/>
  <c r="ID81" i="10"/>
  <c r="ID197" i="10"/>
  <c r="ID62" i="10"/>
  <c r="ID182" i="10"/>
  <c r="ID47" i="10"/>
  <c r="ID190" i="10"/>
  <c r="ID194" i="10"/>
  <c r="ID26" i="10"/>
  <c r="ID137" i="10"/>
  <c r="ID266" i="10"/>
  <c r="ID59" i="10"/>
  <c r="ID238" i="10"/>
  <c r="ID21" i="10"/>
  <c r="ID127" i="10"/>
  <c r="ID251" i="10"/>
  <c r="ID86" i="10"/>
  <c r="ID185" i="10"/>
  <c r="ID61" i="10"/>
  <c r="ID256" i="10"/>
  <c r="ID174" i="10"/>
  <c r="ID30" i="10"/>
  <c r="ID60" i="10"/>
  <c r="ID235" i="10"/>
  <c r="ID49" i="10"/>
  <c r="ID98" i="10"/>
  <c r="ID247" i="10"/>
  <c r="ID66" i="10"/>
  <c r="ID268" i="10"/>
  <c r="ID51" i="10"/>
  <c r="ID226" i="10"/>
  <c r="ID36" i="10"/>
  <c r="ID34" i="10"/>
  <c r="ID171" i="10"/>
  <c r="ID74" i="10"/>
  <c r="ID63" i="10"/>
  <c r="ID179" i="10"/>
  <c r="ID46" i="10"/>
  <c r="ID160" i="10"/>
  <c r="ID263" i="10"/>
  <c r="ID122" i="10"/>
  <c r="ID271" i="10"/>
  <c r="ID97" i="10"/>
  <c r="ID227" i="10"/>
  <c r="ID37" i="10"/>
  <c r="ID210" i="10"/>
  <c r="ID13" i="10"/>
  <c r="ID113" i="10"/>
  <c r="ID176" i="10"/>
  <c r="ID121" i="10"/>
  <c r="ID96" i="10"/>
  <c r="ID283" i="10"/>
  <c r="ID83" i="10"/>
  <c r="ID239" i="10"/>
  <c r="ID104" i="10"/>
  <c r="ID203" i="10"/>
  <c r="ID68" i="10"/>
  <c r="ID207" i="10"/>
  <c r="ID42" i="10"/>
  <c r="ID116" i="10"/>
  <c r="ID265" i="10"/>
  <c r="ID8" i="10"/>
  <c r="ID149" i="10"/>
  <c r="ID259" i="10"/>
  <c r="ID84" i="10"/>
  <c r="ID242" i="10"/>
  <c r="ID123" i="10"/>
  <c r="ID249" i="10"/>
  <c r="ID71" i="10"/>
  <c r="ID214" i="10"/>
  <c r="ID126" i="10"/>
  <c r="ID111" i="10"/>
  <c r="ID262" i="10"/>
  <c r="ID217" i="10"/>
  <c r="ID52" i="10"/>
  <c r="ID218" i="10"/>
  <c r="ID119" i="10"/>
  <c r="ID225" i="10"/>
  <c r="ID102" i="10"/>
  <c r="ID253" i="10"/>
  <c r="ID72" i="10"/>
  <c r="ID211" i="10"/>
  <c r="ID85" i="10"/>
  <c r="ID114" i="10"/>
  <c r="ID236" i="10"/>
  <c r="ID44" i="10"/>
  <c r="ID183" i="10"/>
  <c r="ID292" i="10"/>
  <c r="ID76" i="10"/>
  <c r="ID228" i="10"/>
  <c r="ID159" i="10"/>
  <c r="ID278" i="10"/>
  <c r="ID75" i="10"/>
  <c r="ID191" i="10"/>
  <c r="ID7" i="10"/>
  <c r="ID67" i="10"/>
  <c r="ID233" i="10"/>
  <c r="ID14" i="10"/>
  <c r="ID88" i="10"/>
  <c r="ID240" i="10"/>
  <c r="ID73" i="10"/>
  <c r="ID261" i="10"/>
  <c r="ID58" i="10"/>
  <c r="ID289" i="10"/>
  <c r="ID32" i="10"/>
  <c r="ID89" i="10"/>
  <c r="ID188" i="10"/>
  <c r="ID215" i="10"/>
  <c r="ID222" i="10"/>
  <c r="ID80" i="10"/>
  <c r="ID187" i="10"/>
  <c r="ID272" i="10"/>
  <c r="ID138" i="10"/>
  <c r="ID264" i="10"/>
  <c r="ID133" i="10"/>
  <c r="ID257" i="10"/>
  <c r="ID92" i="10"/>
  <c r="ID241" i="10"/>
  <c r="ID95" i="10"/>
  <c r="ID129" i="10"/>
  <c r="ID219" i="10"/>
  <c r="ID43" i="10"/>
  <c r="ID150" i="10"/>
  <c r="ID248" i="10"/>
  <c r="ID135" i="10"/>
  <c r="ID260" i="10"/>
  <c r="ID94" i="10"/>
  <c r="ID224" i="10"/>
  <c r="ID177" i="10"/>
  <c r="ID64" i="10"/>
  <c r="ID125" i="10"/>
  <c r="ID274" i="10"/>
  <c r="ID237" i="10"/>
  <c r="ID132" i="10"/>
  <c r="ID258" i="10"/>
  <c r="ID48" i="10"/>
  <c r="ID223" i="10"/>
  <c r="ID276" i="10"/>
  <c r="ID112" i="10"/>
  <c r="ID288" i="10"/>
  <c r="ID166" i="10"/>
  <c r="ID273" i="10"/>
  <c r="ID128" i="10"/>
  <c r="ID277" i="10"/>
  <c r="ID35" i="10"/>
  <c r="ID165" i="10"/>
  <c r="ID255" i="10"/>
  <c r="ID5" i="10"/>
  <c r="ID124" i="10"/>
  <c r="ID110" i="10"/>
  <c r="ID109" i="10"/>
  <c r="ID285" i="10"/>
  <c r="ID120" i="10"/>
  <c r="ID246" i="10"/>
  <c r="ID158" i="10"/>
  <c r="ID87" i="10"/>
  <c r="ID231" i="10"/>
  <c r="ID245" i="10"/>
  <c r="ID106" i="10"/>
  <c r="ID281" i="10"/>
  <c r="ID101" i="10"/>
  <c r="ID200" i="10"/>
  <c r="ID40" i="10"/>
  <c r="ID145" i="10"/>
  <c r="ID29" i="10"/>
  <c r="ID155" i="10"/>
  <c r="ID57" i="10"/>
  <c r="ID90" i="10"/>
  <c r="ID212" i="10"/>
  <c r="ID12" i="10"/>
  <c r="ID103" i="10"/>
  <c r="ID295" i="10"/>
  <c r="ID41" i="10"/>
  <c r="ID157" i="10"/>
  <c r="ID131" i="10"/>
  <c r="ID142" i="10"/>
  <c r="ID108" i="10"/>
  <c r="ID156" i="10"/>
  <c r="ID254" i="10"/>
  <c r="ID291" i="10"/>
  <c r="ID232" i="10"/>
  <c r="ID79" i="10"/>
  <c r="ID267" i="10"/>
  <c r="ID17" i="10"/>
  <c r="ID139" i="10"/>
  <c r="ID269" i="10"/>
  <c r="ID99" i="10"/>
  <c r="ID250" i="10"/>
  <c r="ID280" i="10"/>
  <c r="ID181" i="10"/>
  <c r="ID27" i="10"/>
  <c r="ID189" i="10"/>
  <c r="ID100" i="10"/>
  <c r="ID82" i="10"/>
  <c r="ID234" i="10"/>
  <c r="ID33" i="10"/>
  <c r="ID136" i="10"/>
  <c r="ID279" i="10"/>
  <c r="ID77" i="10"/>
  <c r="ID146" i="10"/>
  <c r="ID20" i="10"/>
  <c r="ID178" i="10"/>
  <c r="ID169" i="10"/>
  <c r="ID130" i="10"/>
  <c r="ID6" i="10"/>
  <c r="IE255" i="10" l="1"/>
  <c r="IE187" i="10"/>
  <c r="IE292" i="10"/>
  <c r="IE259" i="10"/>
  <c r="IE82" i="10"/>
  <c r="IE79" i="10"/>
  <c r="IE81" i="10"/>
  <c r="IE245" i="10"/>
  <c r="IE132" i="10"/>
  <c r="IE3" i="10"/>
  <c r="IE248" i="10"/>
  <c r="IE170" i="10"/>
  <c r="IE108" i="10"/>
  <c r="IE295" i="10"/>
  <c r="IE4" i="10"/>
  <c r="IE238" i="10"/>
  <c r="IE226" i="10"/>
  <c r="IE78" i="10"/>
  <c r="IE71" i="10"/>
  <c r="IE289" i="10"/>
  <c r="IE266" i="10"/>
  <c r="IE171" i="10"/>
  <c r="IE64" i="10"/>
  <c r="IE153" i="10"/>
  <c r="IE27" i="10"/>
  <c r="IE224" i="10"/>
  <c r="IE253" i="10"/>
  <c r="IE260" i="10"/>
  <c r="IE214" i="10"/>
  <c r="IE287" i="10"/>
  <c r="IE251" i="10"/>
  <c r="IE242" i="10"/>
  <c r="IE101" i="10"/>
  <c r="IE291" i="10"/>
  <c r="IE12" i="10"/>
  <c r="IE127" i="10"/>
  <c r="IE130" i="10"/>
  <c r="IE228" i="10"/>
  <c r="IE124" i="10"/>
  <c r="IE272" i="10"/>
  <c r="IE6" i="10"/>
  <c r="IE105" i="10"/>
  <c r="IE191" i="10"/>
  <c r="IE99" i="10"/>
  <c r="IE208" i="10"/>
  <c r="IE199" i="10"/>
  <c r="IE290" i="10"/>
  <c r="IE184" i="10"/>
  <c r="IE273" i="10"/>
  <c r="IE222" i="10"/>
  <c r="IE93" i="10"/>
  <c r="IE193" i="10"/>
  <c r="IE252" i="10"/>
  <c r="IE58" i="10"/>
  <c r="IE97" i="10"/>
  <c r="IE147" i="10"/>
  <c r="IE75" i="10"/>
  <c r="IE9" i="10"/>
  <c r="IE249" i="10"/>
  <c r="IE136" i="10"/>
  <c r="IE202" i="10"/>
  <c r="IE206" i="10"/>
  <c r="IE279" i="10"/>
  <c r="IE80" i="10"/>
  <c r="IE51" i="10"/>
  <c r="IE28" i="10"/>
  <c r="IE104" i="10"/>
  <c r="IE13" i="10"/>
  <c r="IE237" i="10"/>
  <c r="IE157" i="10"/>
  <c r="IE68" i="10"/>
  <c r="IE223" i="10"/>
  <c r="IE34" i="10"/>
  <c r="IE183" i="10"/>
  <c r="IE110" i="10"/>
  <c r="IE33" i="10"/>
  <c r="IE88" i="10"/>
  <c r="IE116" i="10"/>
  <c r="IE74" i="10"/>
  <c r="IE17" i="10"/>
  <c r="IE15" i="10"/>
  <c r="IE39" i="10"/>
  <c r="IE159" i="10"/>
  <c r="IE67" i="10"/>
  <c r="IE236" i="10"/>
  <c r="IE137" i="10"/>
  <c r="IE205" i="10"/>
  <c r="IE178" i="10"/>
  <c r="IE131" i="10"/>
  <c r="IE179" i="10"/>
  <c r="IE231" i="10"/>
  <c r="IE210" i="10"/>
  <c r="IE200" i="10"/>
  <c r="IE65" i="10"/>
  <c r="IE280" i="10"/>
  <c r="IE235" i="10"/>
  <c r="IE285" i="10"/>
  <c r="IE148" i="10"/>
  <c r="IE274" i="10"/>
  <c r="IE233" i="10"/>
  <c r="IE84" i="10"/>
  <c r="IE247" i="10"/>
  <c r="IE72" i="10"/>
  <c r="IE29" i="10"/>
  <c r="IE168" i="10"/>
  <c r="IE8" i="10"/>
  <c r="IE257" i="10"/>
  <c r="IE146" i="10"/>
  <c r="IE188" i="10"/>
  <c r="IE45" i="10"/>
  <c r="IE70" i="10"/>
  <c r="IE56" i="10"/>
  <c r="IE166" i="10"/>
  <c r="IE207" i="10"/>
  <c r="IE243" i="10"/>
  <c r="IE288" i="10"/>
  <c r="IE113" i="10"/>
  <c r="IE66" i="10"/>
  <c r="IE177" i="10"/>
  <c r="IE234" i="10"/>
  <c r="IE61" i="10"/>
  <c r="IE250" i="10"/>
  <c r="IE265" i="10"/>
  <c r="IE225" i="10"/>
  <c r="IE59" i="10"/>
  <c r="IE87" i="10"/>
  <c r="IE182" i="10"/>
  <c r="IE42" i="10"/>
  <c r="IE241" i="10"/>
  <c r="IE95" i="10"/>
  <c r="IE194" i="10"/>
  <c r="IE92" i="10"/>
  <c r="IE14" i="10"/>
  <c r="IE294" i="10"/>
  <c r="IE73" i="10"/>
  <c r="IE129" i="10"/>
  <c r="IE40" i="10"/>
  <c r="IE174" i="10"/>
  <c r="IE230" i="10"/>
  <c r="IE175" i="10"/>
  <c r="IE162" i="10"/>
  <c r="IE152" i="10"/>
  <c r="IE269" i="10"/>
  <c r="IE229" i="10"/>
  <c r="IE18" i="10"/>
  <c r="IE267" i="10"/>
  <c r="IE103" i="10"/>
  <c r="IE141" i="10"/>
  <c r="IE209" i="10"/>
  <c r="IE284" i="10"/>
  <c r="IE189" i="10"/>
  <c r="IE169" i="10"/>
  <c r="IE181" i="10"/>
  <c r="IE90" i="10"/>
  <c r="IE275" i="10"/>
  <c r="IE204" i="10"/>
  <c r="IE69" i="10"/>
  <c r="IE123" i="10"/>
  <c r="IE278" i="10"/>
  <c r="IE126" i="10"/>
  <c r="IE106" i="10"/>
  <c r="IE128" i="10"/>
  <c r="IE219" i="10"/>
  <c r="IE11" i="10"/>
  <c r="IE49" i="10"/>
  <c r="IE41" i="10"/>
  <c r="IE86" i="10"/>
  <c r="IE112" i="10"/>
  <c r="IE176" i="10"/>
  <c r="IE156" i="10"/>
  <c r="IE37" i="10"/>
  <c r="IE154" i="10"/>
  <c r="IE240" i="10"/>
  <c r="IE196" i="10"/>
  <c r="IE20" i="10"/>
  <c r="IE283" i="10"/>
  <c r="IE76" i="10"/>
  <c r="IE48" i="10"/>
  <c r="IE190" i="10"/>
  <c r="IE57" i="10"/>
  <c r="IE5" i="10"/>
  <c r="IE98" i="10"/>
  <c r="IE77" i="10"/>
  <c r="IE19" i="10"/>
  <c r="IE258" i="10"/>
  <c r="IE150" i="10"/>
  <c r="IE203" i="10"/>
  <c r="IE7" i="10"/>
  <c r="IE144" i="10"/>
  <c r="IE268" i="10"/>
  <c r="IE192" i="10"/>
  <c r="IE54" i="10"/>
  <c r="IE186" i="10"/>
  <c r="IE89" i="10"/>
  <c r="IE121" i="10"/>
  <c r="IE276" i="10"/>
  <c r="IE232" i="10"/>
  <c r="IE140" i="10"/>
  <c r="IE198" i="10"/>
  <c r="IE100" i="10"/>
  <c r="IE36" i="10"/>
  <c r="IE63" i="10"/>
  <c r="IE83" i="10"/>
  <c r="IE32" i="10"/>
  <c r="IE117" i="10"/>
  <c r="IE215" i="10"/>
  <c r="IE135" i="10"/>
  <c r="IE47" i="10"/>
  <c r="IE217" i="10"/>
  <c r="IE134" i="10"/>
  <c r="IE35" i="10"/>
  <c r="IE10" i="10"/>
  <c r="IE143" i="10"/>
  <c r="IE31" i="10"/>
  <c r="IE212" i="10"/>
  <c r="IE26" i="10"/>
  <c r="IE218" i="10"/>
  <c r="IE256" i="10"/>
  <c r="IE158" i="10"/>
  <c r="IE55" i="10"/>
  <c r="IE201" i="10"/>
  <c r="IE221" i="10"/>
  <c r="IE149" i="10"/>
  <c r="IE211" i="10"/>
  <c r="IE52" i="10"/>
  <c r="IE185" i="10"/>
  <c r="IE109" i="10"/>
  <c r="IE145" i="10"/>
  <c r="IE227" i="10"/>
  <c r="IE138" i="10"/>
  <c r="IE107" i="10"/>
  <c r="IE125" i="10"/>
  <c r="IE244" i="10"/>
  <c r="IE216" i="10"/>
  <c r="IE91" i="10"/>
  <c r="IE282" i="10"/>
  <c r="IE195" i="10"/>
  <c r="IE139" i="10"/>
  <c r="IE133" i="10"/>
  <c r="IE142" i="10"/>
  <c r="IE96" i="10"/>
  <c r="IE119" i="10"/>
  <c r="IE122" i="10"/>
  <c r="IE22" i="10"/>
  <c r="IE261" i="10"/>
  <c r="IE293" i="10"/>
  <c r="IE151" i="10"/>
  <c r="IE94" i="10"/>
  <c r="IE155" i="10"/>
  <c r="IE239" i="10"/>
  <c r="IE277" i="10"/>
  <c r="IE21" i="10"/>
  <c r="IE25" i="10"/>
  <c r="IE62" i="10"/>
  <c r="IE30" i="10"/>
  <c r="IE173" i="10"/>
  <c r="IE164" i="10"/>
  <c r="IE114" i="10"/>
  <c r="IE271" i="10"/>
  <c r="IE24" i="10"/>
  <c r="IE102" i="10"/>
  <c r="IE246" i="10"/>
  <c r="IE167" i="10"/>
  <c r="IE220" i="10"/>
  <c r="IE115" i="10"/>
  <c r="IE161" i="10"/>
  <c r="IE172" i="10"/>
  <c r="IE213" i="10"/>
  <c r="IE44" i="10"/>
  <c r="IE263" i="10"/>
  <c r="IE120" i="10"/>
  <c r="IE262" i="10"/>
  <c r="IE111" i="10"/>
  <c r="IE60" i="10"/>
  <c r="IE264" i="10"/>
  <c r="IE38" i="10"/>
  <c r="IE46" i="10"/>
  <c r="IE53" i="10"/>
  <c r="IE85" i="10"/>
  <c r="IE254" i="10"/>
  <c r="IE43" i="10"/>
  <c r="IE160" i="10"/>
  <c r="IE180" i="10"/>
  <c r="IE50" i="10"/>
  <c r="IE163" i="10"/>
  <c r="IE270" i="10"/>
  <c r="IE16" i="10"/>
  <c r="IE165" i="10"/>
  <c r="IE281" i="10"/>
  <c r="IE23" i="10"/>
  <c r="IE197" i="10"/>
  <c r="IE286" i="10"/>
  <c r="IE118" i="10"/>
  <c r="C11" i="12" l="1"/>
  <c r="C11" i="9"/>
  <c r="C297" i="12"/>
  <c r="C285" i="12"/>
  <c r="C273" i="12"/>
  <c r="C261" i="12"/>
  <c r="C249" i="12"/>
  <c r="C237" i="12"/>
  <c r="C225" i="12"/>
  <c r="C213" i="12"/>
  <c r="C298" i="12"/>
  <c r="C286" i="12"/>
  <c r="C274" i="12"/>
  <c r="C262" i="12"/>
  <c r="C250" i="12"/>
  <c r="C238" i="12"/>
  <c r="C226" i="12"/>
  <c r="C214" i="12"/>
  <c r="C299" i="12"/>
  <c r="C300" i="12"/>
  <c r="C288" i="12"/>
  <c r="C276" i="12"/>
  <c r="C264" i="12"/>
  <c r="C252" i="12"/>
  <c r="C240" i="12"/>
  <c r="C301" i="12"/>
  <c r="C302" i="12"/>
  <c r="C291" i="12"/>
  <c r="C279" i="12"/>
  <c r="C267" i="12"/>
  <c r="C255" i="12"/>
  <c r="C243" i="12"/>
  <c r="C231" i="12"/>
  <c r="C219" i="12"/>
  <c r="C292" i="12"/>
  <c r="C280" i="12"/>
  <c r="C293" i="12"/>
  <c r="C281" i="12"/>
  <c r="C269" i="12"/>
  <c r="C257" i="12"/>
  <c r="C245" i="12"/>
  <c r="C233" i="12"/>
  <c r="C221" i="12"/>
  <c r="C294" i="12"/>
  <c r="C295" i="12"/>
  <c r="C283" i="12"/>
  <c r="C271" i="12"/>
  <c r="C259" i="12"/>
  <c r="C247" i="12"/>
  <c r="C235" i="12"/>
  <c r="C223" i="12"/>
  <c r="C211" i="12"/>
  <c r="C296" i="12"/>
  <c r="C290" i="12"/>
  <c r="C282" i="12"/>
  <c r="C266" i="12"/>
  <c r="C242" i="12"/>
  <c r="C236" i="12"/>
  <c r="C207" i="12"/>
  <c r="C195" i="12"/>
  <c r="C183" i="12"/>
  <c r="C171" i="12"/>
  <c r="C287" i="12"/>
  <c r="C268" i="12"/>
  <c r="C244" i="12"/>
  <c r="C234" i="12"/>
  <c r="C208" i="12"/>
  <c r="C196" i="12"/>
  <c r="C184" i="12"/>
  <c r="C172" i="12"/>
  <c r="C270" i="12"/>
  <c r="C246" i="12"/>
  <c r="C232" i="12"/>
  <c r="C217" i="12"/>
  <c r="C215" i="12"/>
  <c r="C209" i="12"/>
  <c r="C197" i="12"/>
  <c r="C185" i="12"/>
  <c r="C173" i="12"/>
  <c r="C284" i="12"/>
  <c r="C272" i="12"/>
  <c r="C248" i="12"/>
  <c r="C230" i="12"/>
  <c r="C228" i="12"/>
  <c r="C210" i="12"/>
  <c r="C198" i="12"/>
  <c r="C186" i="12"/>
  <c r="C174" i="12"/>
  <c r="C289" i="12"/>
  <c r="C263" i="12"/>
  <c r="C239" i="12"/>
  <c r="C199" i="12"/>
  <c r="C187" i="12"/>
  <c r="C175" i="12"/>
  <c r="C265" i="12"/>
  <c r="C241" i="12"/>
  <c r="C224" i="12"/>
  <c r="C200" i="12"/>
  <c r="C188" i="12"/>
  <c r="C176" i="12"/>
  <c r="C164" i="12"/>
  <c r="C254" i="12"/>
  <c r="C222" i="12"/>
  <c r="C201" i="12"/>
  <c r="C189" i="12"/>
  <c r="C177" i="12"/>
  <c r="C165" i="12"/>
  <c r="C278" i="12"/>
  <c r="C256" i="12"/>
  <c r="C220" i="12"/>
  <c r="C202" i="12"/>
  <c r="C190" i="12"/>
  <c r="C178" i="12"/>
  <c r="C166" i="12"/>
  <c r="C258" i="12"/>
  <c r="C218" i="12"/>
  <c r="C216" i="12"/>
  <c r="C203" i="12"/>
  <c r="C191" i="12"/>
  <c r="C179" i="12"/>
  <c r="C167" i="12"/>
  <c r="C260" i="12"/>
  <c r="C229" i="12"/>
  <c r="C227" i="12"/>
  <c r="C204" i="12"/>
  <c r="C192" i="12"/>
  <c r="C180" i="12"/>
  <c r="C168" i="12"/>
  <c r="C277" i="12"/>
  <c r="C253" i="12"/>
  <c r="C206" i="12"/>
  <c r="C194" i="12"/>
  <c r="C182" i="12"/>
  <c r="C170" i="12"/>
  <c r="C151" i="12"/>
  <c r="C139" i="12"/>
  <c r="C127" i="12"/>
  <c r="C115" i="12"/>
  <c r="C103" i="12"/>
  <c r="C91" i="12"/>
  <c r="C152" i="12"/>
  <c r="C140" i="12"/>
  <c r="C128" i="12"/>
  <c r="C153" i="12"/>
  <c r="C141" i="12"/>
  <c r="C129" i="12"/>
  <c r="C212" i="12"/>
  <c r="C154" i="12"/>
  <c r="C142" i="12"/>
  <c r="C130" i="12"/>
  <c r="C155" i="12"/>
  <c r="C143" i="12"/>
  <c r="C131" i="12"/>
  <c r="C156" i="12"/>
  <c r="C144" i="12"/>
  <c r="C132" i="12"/>
  <c r="C169" i="12"/>
  <c r="C157" i="12"/>
  <c r="C145" i="12"/>
  <c r="C133" i="12"/>
  <c r="C121" i="12"/>
  <c r="C109" i="12"/>
  <c r="C97" i="12"/>
  <c r="C85" i="12"/>
  <c r="C251" i="12"/>
  <c r="C181" i="12"/>
  <c r="C163" i="12"/>
  <c r="C158" i="12"/>
  <c r="C146" i="12"/>
  <c r="C134" i="12"/>
  <c r="C122" i="12"/>
  <c r="C110" i="12"/>
  <c r="C98" i="12"/>
  <c r="C86" i="12"/>
  <c r="C275" i="12"/>
  <c r="C193" i="12"/>
  <c r="C159" i="12"/>
  <c r="C147" i="12"/>
  <c r="C135" i="12"/>
  <c r="C123" i="12"/>
  <c r="C205" i="12"/>
  <c r="C160" i="12"/>
  <c r="C148" i="12"/>
  <c r="C136" i="12"/>
  <c r="C124" i="12"/>
  <c r="C112" i="12"/>
  <c r="C100" i="12"/>
  <c r="C88" i="12"/>
  <c r="C162" i="12"/>
  <c r="C150" i="12"/>
  <c r="C138" i="12"/>
  <c r="C126" i="12"/>
  <c r="C114" i="12"/>
  <c r="C102" i="12"/>
  <c r="C90" i="12"/>
  <c r="C78" i="12"/>
  <c r="C119" i="12"/>
  <c r="C117" i="12"/>
  <c r="C89" i="12"/>
  <c r="C73" i="12"/>
  <c r="C61" i="12"/>
  <c r="C87" i="12"/>
  <c r="C113" i="12"/>
  <c r="C111" i="12"/>
  <c r="C96" i="12"/>
  <c r="C125" i="12"/>
  <c r="C107" i="12"/>
  <c r="C105" i="12"/>
  <c r="C137" i="12"/>
  <c r="C118" i="12"/>
  <c r="C116" i="12"/>
  <c r="C67" i="12"/>
  <c r="C55" i="12"/>
  <c r="C43" i="12"/>
  <c r="C31" i="12"/>
  <c r="C19" i="12"/>
  <c r="C149" i="12"/>
  <c r="C120" i="12"/>
  <c r="C101" i="12"/>
  <c r="C68" i="12"/>
  <c r="C56" i="12"/>
  <c r="C44" i="12"/>
  <c r="C32" i="12"/>
  <c r="C20" i="12"/>
  <c r="C161" i="12"/>
  <c r="C99" i="12"/>
  <c r="C69" i="12"/>
  <c r="C57" i="12"/>
  <c r="C84" i="12"/>
  <c r="C95" i="12"/>
  <c r="C93" i="12"/>
  <c r="C71" i="12"/>
  <c r="C59" i="12"/>
  <c r="C47" i="12"/>
  <c r="C35" i="12"/>
  <c r="C23" i="12"/>
  <c r="C108" i="12"/>
  <c r="C106" i="12"/>
  <c r="C104" i="12"/>
  <c r="C72" i="12"/>
  <c r="C60" i="12"/>
  <c r="C48" i="12"/>
  <c r="C36" i="12"/>
  <c r="C24" i="12"/>
  <c r="C80" i="12"/>
  <c r="C62" i="12"/>
  <c r="C38" i="12"/>
  <c r="C30" i="12"/>
  <c r="C75" i="12"/>
  <c r="C51" i="12"/>
  <c r="C33" i="12"/>
  <c r="C15" i="12"/>
  <c r="C83" i="12"/>
  <c r="C64" i="12"/>
  <c r="C46" i="12"/>
  <c r="C28" i="12"/>
  <c r="C94" i="12"/>
  <c r="C77" i="12"/>
  <c r="C53" i="12"/>
  <c r="C49" i="12"/>
  <c r="C41" i="12"/>
  <c r="C66" i="12"/>
  <c r="C26" i="12"/>
  <c r="C18" i="12"/>
  <c r="C82" i="12"/>
  <c r="C79" i="12"/>
  <c r="C70" i="12"/>
  <c r="C39" i="12"/>
  <c r="C21" i="12"/>
  <c r="C92" i="12"/>
  <c r="C74" i="12"/>
  <c r="C34" i="12"/>
  <c r="C16" i="12"/>
  <c r="C63" i="12"/>
  <c r="C37" i="12"/>
  <c r="C29" i="12"/>
  <c r="C76" i="12"/>
  <c r="C52" i="12"/>
  <c r="C50" i="12"/>
  <c r="C42" i="12"/>
  <c r="D11" i="12"/>
  <c r="C65" i="12"/>
  <c r="C45" i="12"/>
  <c r="C27" i="12"/>
  <c r="C12" i="12"/>
  <c r="C81" i="12"/>
  <c r="C54" i="12"/>
  <c r="C40" i="12"/>
  <c r="C22" i="12"/>
  <c r="C13" i="12"/>
  <c r="C58" i="12"/>
  <c r="C25" i="12"/>
  <c r="C17" i="12"/>
  <c r="C14" i="12"/>
  <c r="C12" i="9"/>
  <c r="M12" i="9" s="1"/>
  <c r="B12" i="9" s="1"/>
  <c r="C24" i="9"/>
  <c r="M24" i="9" s="1"/>
  <c r="B24" i="9" s="1"/>
  <c r="C36" i="9"/>
  <c r="M36" i="9" s="1"/>
  <c r="B36" i="9" s="1"/>
  <c r="C48" i="9"/>
  <c r="M48" i="9" s="1"/>
  <c r="B48" i="9" s="1"/>
  <c r="C60" i="9"/>
  <c r="M60" i="9" s="1"/>
  <c r="B60" i="9" s="1"/>
  <c r="C72" i="9"/>
  <c r="M72" i="9" s="1"/>
  <c r="B72" i="9" s="1"/>
  <c r="C84" i="9"/>
  <c r="M84" i="9" s="1"/>
  <c r="B84" i="9" s="1"/>
  <c r="C96" i="9"/>
  <c r="M96" i="9" s="1"/>
  <c r="B96" i="9" s="1"/>
  <c r="C108" i="9"/>
  <c r="M108" i="9" s="1"/>
  <c r="B108" i="9" s="1"/>
  <c r="C120" i="9"/>
  <c r="M120" i="9" s="1"/>
  <c r="B120" i="9" s="1"/>
  <c r="C132" i="9"/>
  <c r="M132" i="9" s="1"/>
  <c r="B132" i="9" s="1"/>
  <c r="C144" i="9"/>
  <c r="M144" i="9" s="1"/>
  <c r="B144" i="9" s="1"/>
  <c r="C156" i="9"/>
  <c r="M156" i="9" s="1"/>
  <c r="B156" i="9" s="1"/>
  <c r="C168" i="9"/>
  <c r="M168" i="9" s="1"/>
  <c r="B168" i="9" s="1"/>
  <c r="C180" i="9"/>
  <c r="M180" i="9" s="1"/>
  <c r="B180" i="9" s="1"/>
  <c r="C192" i="9"/>
  <c r="M192" i="9" s="1"/>
  <c r="B192" i="9" s="1"/>
  <c r="C204" i="9"/>
  <c r="M204" i="9" s="1"/>
  <c r="B204" i="9" s="1"/>
  <c r="C216" i="9"/>
  <c r="M216" i="9" s="1"/>
  <c r="B216" i="9" s="1"/>
  <c r="C228" i="9"/>
  <c r="M228" i="9" s="1"/>
  <c r="B228" i="9" s="1"/>
  <c r="C240" i="9"/>
  <c r="M240" i="9" s="1"/>
  <c r="B240" i="9" s="1"/>
  <c r="C252" i="9"/>
  <c r="M252" i="9" s="1"/>
  <c r="B252" i="9" s="1"/>
  <c r="C264" i="9"/>
  <c r="M264" i="9" s="1"/>
  <c r="B264" i="9" s="1"/>
  <c r="C276" i="9"/>
  <c r="M276" i="9" s="1"/>
  <c r="B276" i="9" s="1"/>
  <c r="C288" i="9"/>
  <c r="M288" i="9" s="1"/>
  <c r="B288" i="9" s="1"/>
  <c r="C300" i="9"/>
  <c r="M300" i="9" s="1"/>
  <c r="B300" i="9" s="1"/>
  <c r="C13" i="9"/>
  <c r="M13" i="9" s="1"/>
  <c r="B13" i="9" s="1"/>
  <c r="C25" i="9"/>
  <c r="M25" i="9" s="1"/>
  <c r="B25" i="9" s="1"/>
  <c r="C37" i="9"/>
  <c r="M37" i="9" s="1"/>
  <c r="B37" i="9" s="1"/>
  <c r="C49" i="9"/>
  <c r="M49" i="9" s="1"/>
  <c r="B49" i="9" s="1"/>
  <c r="C61" i="9"/>
  <c r="M61" i="9" s="1"/>
  <c r="B61" i="9" s="1"/>
  <c r="C73" i="9"/>
  <c r="M73" i="9" s="1"/>
  <c r="B73" i="9" s="1"/>
  <c r="C85" i="9"/>
  <c r="M85" i="9" s="1"/>
  <c r="B85" i="9" s="1"/>
  <c r="C97" i="9"/>
  <c r="M97" i="9" s="1"/>
  <c r="B97" i="9" s="1"/>
  <c r="C109" i="9"/>
  <c r="M109" i="9" s="1"/>
  <c r="B109" i="9" s="1"/>
  <c r="C121" i="9"/>
  <c r="M121" i="9" s="1"/>
  <c r="B121" i="9" s="1"/>
  <c r="C133" i="9"/>
  <c r="M133" i="9" s="1"/>
  <c r="B133" i="9" s="1"/>
  <c r="C145" i="9"/>
  <c r="M145" i="9" s="1"/>
  <c r="B145" i="9" s="1"/>
  <c r="C157" i="9"/>
  <c r="M157" i="9" s="1"/>
  <c r="B157" i="9" s="1"/>
  <c r="C169" i="9"/>
  <c r="M169" i="9" s="1"/>
  <c r="B169" i="9" s="1"/>
  <c r="C181" i="9"/>
  <c r="M181" i="9" s="1"/>
  <c r="B181" i="9" s="1"/>
  <c r="C193" i="9"/>
  <c r="M193" i="9" s="1"/>
  <c r="B193" i="9" s="1"/>
  <c r="C205" i="9"/>
  <c r="M205" i="9" s="1"/>
  <c r="B205" i="9" s="1"/>
  <c r="C217" i="9"/>
  <c r="M217" i="9" s="1"/>
  <c r="B217" i="9" s="1"/>
  <c r="C229" i="9"/>
  <c r="M229" i="9" s="1"/>
  <c r="B229" i="9" s="1"/>
  <c r="C241" i="9"/>
  <c r="M241" i="9" s="1"/>
  <c r="B241" i="9" s="1"/>
  <c r="C253" i="9"/>
  <c r="M253" i="9" s="1"/>
  <c r="B253" i="9" s="1"/>
  <c r="C265" i="9"/>
  <c r="M265" i="9" s="1"/>
  <c r="B265" i="9" s="1"/>
  <c r="C277" i="9"/>
  <c r="M277" i="9" s="1"/>
  <c r="B277" i="9" s="1"/>
  <c r="C289" i="9"/>
  <c r="M289" i="9" s="1"/>
  <c r="B289" i="9" s="1"/>
  <c r="C301" i="9"/>
  <c r="M301" i="9" s="1"/>
  <c r="B301" i="9" s="1"/>
  <c r="C17" i="9"/>
  <c r="M17" i="9" s="1"/>
  <c r="B17" i="9" s="1"/>
  <c r="C41" i="9"/>
  <c r="M41" i="9" s="1"/>
  <c r="B41" i="9" s="1"/>
  <c r="C53" i="9"/>
  <c r="M53" i="9" s="1"/>
  <c r="B53" i="9" s="1"/>
  <c r="C65" i="9"/>
  <c r="M65" i="9" s="1"/>
  <c r="B65" i="9" s="1"/>
  <c r="C77" i="9"/>
  <c r="M77" i="9" s="1"/>
  <c r="B77" i="9" s="1"/>
  <c r="C89" i="9"/>
  <c r="M89" i="9" s="1"/>
  <c r="B89" i="9" s="1"/>
  <c r="C101" i="9"/>
  <c r="M101" i="9" s="1"/>
  <c r="B101" i="9" s="1"/>
  <c r="C113" i="9"/>
  <c r="M113" i="9" s="1"/>
  <c r="B113" i="9" s="1"/>
  <c r="C137" i="9"/>
  <c r="M137" i="9" s="1"/>
  <c r="B137" i="9" s="1"/>
  <c r="C161" i="9"/>
  <c r="M161" i="9" s="1"/>
  <c r="B161" i="9" s="1"/>
  <c r="C185" i="9"/>
  <c r="M185" i="9" s="1"/>
  <c r="B185" i="9" s="1"/>
  <c r="C221" i="9"/>
  <c r="M221" i="9" s="1"/>
  <c r="B221" i="9" s="1"/>
  <c r="C245" i="9"/>
  <c r="M245" i="9" s="1"/>
  <c r="B245" i="9" s="1"/>
  <c r="C281" i="9"/>
  <c r="M281" i="9" s="1"/>
  <c r="B281" i="9" s="1"/>
  <c r="C14" i="9"/>
  <c r="M14" i="9" s="1"/>
  <c r="B14" i="9" s="1"/>
  <c r="C26" i="9"/>
  <c r="M26" i="9" s="1"/>
  <c r="B26" i="9" s="1"/>
  <c r="C38" i="9"/>
  <c r="M38" i="9" s="1"/>
  <c r="B38" i="9" s="1"/>
  <c r="C50" i="9"/>
  <c r="M50" i="9" s="1"/>
  <c r="B50" i="9" s="1"/>
  <c r="C62" i="9"/>
  <c r="M62" i="9" s="1"/>
  <c r="B62" i="9" s="1"/>
  <c r="C74" i="9"/>
  <c r="M74" i="9" s="1"/>
  <c r="B74" i="9" s="1"/>
  <c r="C86" i="9"/>
  <c r="M86" i="9" s="1"/>
  <c r="B86" i="9" s="1"/>
  <c r="C98" i="9"/>
  <c r="M98" i="9" s="1"/>
  <c r="B98" i="9" s="1"/>
  <c r="C110" i="9"/>
  <c r="M110" i="9" s="1"/>
  <c r="B110" i="9" s="1"/>
  <c r="C122" i="9"/>
  <c r="M122" i="9" s="1"/>
  <c r="B122" i="9" s="1"/>
  <c r="C134" i="9"/>
  <c r="M134" i="9" s="1"/>
  <c r="B134" i="9" s="1"/>
  <c r="C146" i="9"/>
  <c r="M146" i="9" s="1"/>
  <c r="B146" i="9" s="1"/>
  <c r="C158" i="9"/>
  <c r="M158" i="9" s="1"/>
  <c r="B158" i="9" s="1"/>
  <c r="C170" i="9"/>
  <c r="M170" i="9" s="1"/>
  <c r="B170" i="9" s="1"/>
  <c r="C182" i="9"/>
  <c r="M182" i="9" s="1"/>
  <c r="B182" i="9" s="1"/>
  <c r="C194" i="9"/>
  <c r="M194" i="9" s="1"/>
  <c r="B194" i="9" s="1"/>
  <c r="C206" i="9"/>
  <c r="M206" i="9" s="1"/>
  <c r="B206" i="9" s="1"/>
  <c r="C218" i="9"/>
  <c r="M218" i="9" s="1"/>
  <c r="B218" i="9" s="1"/>
  <c r="C230" i="9"/>
  <c r="M230" i="9" s="1"/>
  <c r="B230" i="9" s="1"/>
  <c r="C242" i="9"/>
  <c r="M242" i="9" s="1"/>
  <c r="B242" i="9" s="1"/>
  <c r="C254" i="9"/>
  <c r="M254" i="9" s="1"/>
  <c r="B254" i="9" s="1"/>
  <c r="C266" i="9"/>
  <c r="M266" i="9" s="1"/>
  <c r="B266" i="9" s="1"/>
  <c r="C278" i="9"/>
  <c r="M278" i="9" s="1"/>
  <c r="B278" i="9" s="1"/>
  <c r="C290" i="9"/>
  <c r="M290" i="9" s="1"/>
  <c r="B290" i="9" s="1"/>
  <c r="C302" i="9"/>
  <c r="M302" i="9" s="1"/>
  <c r="B302" i="9" s="1"/>
  <c r="C29" i="9"/>
  <c r="M29" i="9" s="1"/>
  <c r="B29" i="9" s="1"/>
  <c r="C125" i="9"/>
  <c r="M125" i="9" s="1"/>
  <c r="B125" i="9" s="1"/>
  <c r="C173" i="9"/>
  <c r="M173" i="9" s="1"/>
  <c r="B173" i="9" s="1"/>
  <c r="C197" i="9"/>
  <c r="M197" i="9" s="1"/>
  <c r="B197" i="9" s="1"/>
  <c r="C209" i="9"/>
  <c r="M209" i="9" s="1"/>
  <c r="B209" i="9" s="1"/>
  <c r="C233" i="9"/>
  <c r="M233" i="9" s="1"/>
  <c r="B233" i="9" s="1"/>
  <c r="C257" i="9"/>
  <c r="M257" i="9" s="1"/>
  <c r="B257" i="9" s="1"/>
  <c r="C269" i="9"/>
  <c r="M269" i="9" s="1"/>
  <c r="B269" i="9" s="1"/>
  <c r="C293" i="9"/>
  <c r="M293" i="9" s="1"/>
  <c r="B293" i="9" s="1"/>
  <c r="C15" i="9"/>
  <c r="M15" i="9" s="1"/>
  <c r="B15" i="9" s="1"/>
  <c r="C27" i="9"/>
  <c r="M27" i="9" s="1"/>
  <c r="B27" i="9" s="1"/>
  <c r="C39" i="9"/>
  <c r="M39" i="9" s="1"/>
  <c r="B39" i="9" s="1"/>
  <c r="C51" i="9"/>
  <c r="M51" i="9" s="1"/>
  <c r="B51" i="9" s="1"/>
  <c r="C63" i="9"/>
  <c r="M63" i="9" s="1"/>
  <c r="B63" i="9" s="1"/>
  <c r="C75" i="9"/>
  <c r="M75" i="9" s="1"/>
  <c r="B75" i="9" s="1"/>
  <c r="C87" i="9"/>
  <c r="M87" i="9" s="1"/>
  <c r="B87" i="9" s="1"/>
  <c r="C99" i="9"/>
  <c r="M99" i="9" s="1"/>
  <c r="B99" i="9" s="1"/>
  <c r="C111" i="9"/>
  <c r="M111" i="9" s="1"/>
  <c r="B111" i="9" s="1"/>
  <c r="C123" i="9"/>
  <c r="M123" i="9" s="1"/>
  <c r="B123" i="9" s="1"/>
  <c r="C135" i="9"/>
  <c r="M135" i="9" s="1"/>
  <c r="B135" i="9" s="1"/>
  <c r="C147" i="9"/>
  <c r="M147" i="9" s="1"/>
  <c r="B147" i="9" s="1"/>
  <c r="C159" i="9"/>
  <c r="M159" i="9" s="1"/>
  <c r="B159" i="9" s="1"/>
  <c r="C171" i="9"/>
  <c r="M171" i="9" s="1"/>
  <c r="B171" i="9" s="1"/>
  <c r="C183" i="9"/>
  <c r="M183" i="9" s="1"/>
  <c r="B183" i="9" s="1"/>
  <c r="C195" i="9"/>
  <c r="M195" i="9" s="1"/>
  <c r="B195" i="9" s="1"/>
  <c r="C207" i="9"/>
  <c r="M207" i="9" s="1"/>
  <c r="B207" i="9" s="1"/>
  <c r="C219" i="9"/>
  <c r="M219" i="9" s="1"/>
  <c r="B219" i="9" s="1"/>
  <c r="C231" i="9"/>
  <c r="M231" i="9" s="1"/>
  <c r="B231" i="9" s="1"/>
  <c r="C243" i="9"/>
  <c r="M243" i="9" s="1"/>
  <c r="B243" i="9" s="1"/>
  <c r="C255" i="9"/>
  <c r="M255" i="9" s="1"/>
  <c r="B255" i="9" s="1"/>
  <c r="C267" i="9"/>
  <c r="M267" i="9" s="1"/>
  <c r="B267" i="9" s="1"/>
  <c r="C279" i="9"/>
  <c r="M279" i="9" s="1"/>
  <c r="B279" i="9" s="1"/>
  <c r="C291" i="9"/>
  <c r="M291" i="9" s="1"/>
  <c r="B291" i="9" s="1"/>
  <c r="C198" i="9"/>
  <c r="M198" i="9" s="1"/>
  <c r="B198" i="9" s="1"/>
  <c r="C16" i="9"/>
  <c r="M16" i="9" s="1"/>
  <c r="B16" i="9" s="1"/>
  <c r="C28" i="9"/>
  <c r="M28" i="9" s="1"/>
  <c r="B28" i="9" s="1"/>
  <c r="C40" i="9"/>
  <c r="M40" i="9" s="1"/>
  <c r="B40" i="9" s="1"/>
  <c r="C52" i="9"/>
  <c r="M52" i="9" s="1"/>
  <c r="B52" i="9" s="1"/>
  <c r="C64" i="9"/>
  <c r="M64" i="9" s="1"/>
  <c r="B64" i="9" s="1"/>
  <c r="C76" i="9"/>
  <c r="M76" i="9" s="1"/>
  <c r="B76" i="9" s="1"/>
  <c r="C88" i="9"/>
  <c r="M88" i="9" s="1"/>
  <c r="B88" i="9" s="1"/>
  <c r="C100" i="9"/>
  <c r="M100" i="9" s="1"/>
  <c r="B100" i="9" s="1"/>
  <c r="C112" i="9"/>
  <c r="M112" i="9" s="1"/>
  <c r="B112" i="9" s="1"/>
  <c r="C124" i="9"/>
  <c r="M124" i="9" s="1"/>
  <c r="B124" i="9" s="1"/>
  <c r="C136" i="9"/>
  <c r="M136" i="9" s="1"/>
  <c r="B136" i="9" s="1"/>
  <c r="C148" i="9"/>
  <c r="M148" i="9" s="1"/>
  <c r="B148" i="9" s="1"/>
  <c r="C160" i="9"/>
  <c r="M160" i="9" s="1"/>
  <c r="B160" i="9" s="1"/>
  <c r="C172" i="9"/>
  <c r="M172" i="9" s="1"/>
  <c r="B172" i="9" s="1"/>
  <c r="C184" i="9"/>
  <c r="M184" i="9" s="1"/>
  <c r="B184" i="9" s="1"/>
  <c r="C196" i="9"/>
  <c r="M196" i="9" s="1"/>
  <c r="B196" i="9" s="1"/>
  <c r="C208" i="9"/>
  <c r="M208" i="9" s="1"/>
  <c r="B208" i="9" s="1"/>
  <c r="C220" i="9"/>
  <c r="M220" i="9" s="1"/>
  <c r="B220" i="9" s="1"/>
  <c r="C232" i="9"/>
  <c r="M232" i="9" s="1"/>
  <c r="B232" i="9" s="1"/>
  <c r="C244" i="9"/>
  <c r="M244" i="9" s="1"/>
  <c r="B244" i="9" s="1"/>
  <c r="C256" i="9"/>
  <c r="M256" i="9" s="1"/>
  <c r="B256" i="9" s="1"/>
  <c r="C268" i="9"/>
  <c r="M268" i="9" s="1"/>
  <c r="B268" i="9" s="1"/>
  <c r="C280" i="9"/>
  <c r="M280" i="9" s="1"/>
  <c r="B280" i="9" s="1"/>
  <c r="C292" i="9"/>
  <c r="M292" i="9" s="1"/>
  <c r="B292" i="9" s="1"/>
  <c r="C19" i="9"/>
  <c r="M19" i="9" s="1"/>
  <c r="B19" i="9" s="1"/>
  <c r="C31" i="9"/>
  <c r="M31" i="9" s="1"/>
  <c r="B31" i="9" s="1"/>
  <c r="C43" i="9"/>
  <c r="M43" i="9" s="1"/>
  <c r="B43" i="9" s="1"/>
  <c r="C55" i="9"/>
  <c r="M55" i="9" s="1"/>
  <c r="B55" i="9" s="1"/>
  <c r="C67" i="9"/>
  <c r="M67" i="9" s="1"/>
  <c r="B67" i="9" s="1"/>
  <c r="C79" i="9"/>
  <c r="M79" i="9" s="1"/>
  <c r="B79" i="9" s="1"/>
  <c r="C91" i="9"/>
  <c r="M91" i="9" s="1"/>
  <c r="B91" i="9" s="1"/>
  <c r="C103" i="9"/>
  <c r="M103" i="9" s="1"/>
  <c r="B103" i="9" s="1"/>
  <c r="C115" i="9"/>
  <c r="M115" i="9" s="1"/>
  <c r="B115" i="9" s="1"/>
  <c r="C127" i="9"/>
  <c r="M127" i="9" s="1"/>
  <c r="B127" i="9" s="1"/>
  <c r="C139" i="9"/>
  <c r="M139" i="9" s="1"/>
  <c r="B139" i="9" s="1"/>
  <c r="C151" i="9"/>
  <c r="M151" i="9" s="1"/>
  <c r="B151" i="9" s="1"/>
  <c r="C163" i="9"/>
  <c r="M163" i="9" s="1"/>
  <c r="B163" i="9" s="1"/>
  <c r="C175" i="9"/>
  <c r="M175" i="9" s="1"/>
  <c r="B175" i="9" s="1"/>
  <c r="C187" i="9"/>
  <c r="M187" i="9" s="1"/>
  <c r="B187" i="9" s="1"/>
  <c r="C199" i="9"/>
  <c r="M199" i="9" s="1"/>
  <c r="B199" i="9" s="1"/>
  <c r="C211" i="9"/>
  <c r="M211" i="9" s="1"/>
  <c r="B211" i="9" s="1"/>
  <c r="C223" i="9"/>
  <c r="M223" i="9" s="1"/>
  <c r="B223" i="9" s="1"/>
  <c r="C235" i="9"/>
  <c r="M235" i="9" s="1"/>
  <c r="B235" i="9" s="1"/>
  <c r="C247" i="9"/>
  <c r="M247" i="9" s="1"/>
  <c r="B247" i="9" s="1"/>
  <c r="C259" i="9"/>
  <c r="M259" i="9" s="1"/>
  <c r="B259" i="9" s="1"/>
  <c r="C271" i="9"/>
  <c r="M271" i="9" s="1"/>
  <c r="B271" i="9" s="1"/>
  <c r="C283" i="9"/>
  <c r="M283" i="9" s="1"/>
  <c r="B283" i="9" s="1"/>
  <c r="C295" i="9"/>
  <c r="M295" i="9" s="1"/>
  <c r="B295" i="9" s="1"/>
  <c r="C20" i="9"/>
  <c r="M20" i="9" s="1"/>
  <c r="B20" i="9" s="1"/>
  <c r="C32" i="9"/>
  <c r="M32" i="9" s="1"/>
  <c r="B32" i="9" s="1"/>
  <c r="C44" i="9"/>
  <c r="M44" i="9" s="1"/>
  <c r="B44" i="9" s="1"/>
  <c r="C56" i="9"/>
  <c r="M56" i="9" s="1"/>
  <c r="B56" i="9" s="1"/>
  <c r="C68" i="9"/>
  <c r="M68" i="9" s="1"/>
  <c r="B68" i="9" s="1"/>
  <c r="C80" i="9"/>
  <c r="M80" i="9" s="1"/>
  <c r="B80" i="9" s="1"/>
  <c r="C92" i="9"/>
  <c r="M92" i="9" s="1"/>
  <c r="B92" i="9" s="1"/>
  <c r="C104" i="9"/>
  <c r="M104" i="9" s="1"/>
  <c r="B104" i="9" s="1"/>
  <c r="C116" i="9"/>
  <c r="M116" i="9" s="1"/>
  <c r="B116" i="9" s="1"/>
  <c r="C128" i="9"/>
  <c r="M128" i="9" s="1"/>
  <c r="B128" i="9" s="1"/>
  <c r="C140" i="9"/>
  <c r="M140" i="9" s="1"/>
  <c r="B140" i="9" s="1"/>
  <c r="C152" i="9"/>
  <c r="M152" i="9" s="1"/>
  <c r="B152" i="9" s="1"/>
  <c r="C164" i="9"/>
  <c r="M164" i="9" s="1"/>
  <c r="B164" i="9" s="1"/>
  <c r="C176" i="9"/>
  <c r="M176" i="9" s="1"/>
  <c r="B176" i="9" s="1"/>
  <c r="C188" i="9"/>
  <c r="M188" i="9" s="1"/>
  <c r="B188" i="9" s="1"/>
  <c r="C200" i="9"/>
  <c r="M200" i="9" s="1"/>
  <c r="B200" i="9" s="1"/>
  <c r="C212" i="9"/>
  <c r="M212" i="9" s="1"/>
  <c r="B212" i="9" s="1"/>
  <c r="C224" i="9"/>
  <c r="M224" i="9" s="1"/>
  <c r="B224" i="9" s="1"/>
  <c r="C236" i="9"/>
  <c r="M236" i="9" s="1"/>
  <c r="B236" i="9" s="1"/>
  <c r="C248" i="9"/>
  <c r="M248" i="9" s="1"/>
  <c r="B248" i="9" s="1"/>
  <c r="C260" i="9"/>
  <c r="M260" i="9" s="1"/>
  <c r="B260" i="9" s="1"/>
  <c r="C272" i="9"/>
  <c r="M272" i="9" s="1"/>
  <c r="B272" i="9" s="1"/>
  <c r="C284" i="9"/>
  <c r="M284" i="9" s="1"/>
  <c r="B284" i="9" s="1"/>
  <c r="C296" i="9"/>
  <c r="M296" i="9" s="1"/>
  <c r="B296" i="9" s="1"/>
  <c r="C21" i="9"/>
  <c r="M21" i="9" s="1"/>
  <c r="B21" i="9" s="1"/>
  <c r="C33" i="9"/>
  <c r="M33" i="9" s="1"/>
  <c r="B33" i="9" s="1"/>
  <c r="C45" i="9"/>
  <c r="M45" i="9" s="1"/>
  <c r="B45" i="9" s="1"/>
  <c r="C57" i="9"/>
  <c r="M57" i="9" s="1"/>
  <c r="B57" i="9" s="1"/>
  <c r="C69" i="9"/>
  <c r="M69" i="9" s="1"/>
  <c r="B69" i="9" s="1"/>
  <c r="C81" i="9"/>
  <c r="M81" i="9" s="1"/>
  <c r="B81" i="9" s="1"/>
  <c r="C93" i="9"/>
  <c r="M93" i="9" s="1"/>
  <c r="B93" i="9" s="1"/>
  <c r="C105" i="9"/>
  <c r="M105" i="9" s="1"/>
  <c r="B105" i="9" s="1"/>
  <c r="C117" i="9"/>
  <c r="M117" i="9" s="1"/>
  <c r="B117" i="9" s="1"/>
  <c r="C129" i="9"/>
  <c r="M129" i="9" s="1"/>
  <c r="B129" i="9" s="1"/>
  <c r="C141" i="9"/>
  <c r="M141" i="9" s="1"/>
  <c r="B141" i="9" s="1"/>
  <c r="C153" i="9"/>
  <c r="M153" i="9" s="1"/>
  <c r="B153" i="9" s="1"/>
  <c r="C165" i="9"/>
  <c r="M165" i="9" s="1"/>
  <c r="B165" i="9" s="1"/>
  <c r="C177" i="9"/>
  <c r="M177" i="9" s="1"/>
  <c r="B177" i="9" s="1"/>
  <c r="C189" i="9"/>
  <c r="M189" i="9" s="1"/>
  <c r="B189" i="9" s="1"/>
  <c r="C201" i="9"/>
  <c r="M201" i="9" s="1"/>
  <c r="B201" i="9" s="1"/>
  <c r="C213" i="9"/>
  <c r="M213" i="9" s="1"/>
  <c r="B213" i="9" s="1"/>
  <c r="C225" i="9"/>
  <c r="M225" i="9" s="1"/>
  <c r="B225" i="9" s="1"/>
  <c r="C237" i="9"/>
  <c r="M237" i="9" s="1"/>
  <c r="B237" i="9" s="1"/>
  <c r="C249" i="9"/>
  <c r="M249" i="9" s="1"/>
  <c r="B249" i="9" s="1"/>
  <c r="C261" i="9"/>
  <c r="M261" i="9" s="1"/>
  <c r="B261" i="9" s="1"/>
  <c r="C273" i="9"/>
  <c r="M273" i="9" s="1"/>
  <c r="B273" i="9" s="1"/>
  <c r="C285" i="9"/>
  <c r="M285" i="9" s="1"/>
  <c r="B285" i="9" s="1"/>
  <c r="C297" i="9"/>
  <c r="M297" i="9" s="1"/>
  <c r="B297" i="9" s="1"/>
  <c r="C18" i="9"/>
  <c r="M18" i="9" s="1"/>
  <c r="B18" i="9" s="1"/>
  <c r="C30" i="9"/>
  <c r="M30" i="9" s="1"/>
  <c r="B30" i="9" s="1"/>
  <c r="C42" i="9"/>
  <c r="M42" i="9" s="1"/>
  <c r="B42" i="9" s="1"/>
  <c r="C54" i="9"/>
  <c r="M54" i="9" s="1"/>
  <c r="B54" i="9" s="1"/>
  <c r="C78" i="9"/>
  <c r="M78" i="9" s="1"/>
  <c r="B78" i="9" s="1"/>
  <c r="C90" i="9"/>
  <c r="M90" i="9" s="1"/>
  <c r="B90" i="9" s="1"/>
  <c r="C102" i="9"/>
  <c r="M102" i="9" s="1"/>
  <c r="B102" i="9" s="1"/>
  <c r="C114" i="9"/>
  <c r="M114" i="9" s="1"/>
  <c r="B114" i="9" s="1"/>
  <c r="C138" i="9"/>
  <c r="M138" i="9" s="1"/>
  <c r="B138" i="9" s="1"/>
  <c r="C162" i="9"/>
  <c r="M162" i="9" s="1"/>
  <c r="B162" i="9" s="1"/>
  <c r="C186" i="9"/>
  <c r="M186" i="9" s="1"/>
  <c r="B186" i="9" s="1"/>
  <c r="C222" i="9"/>
  <c r="M222" i="9" s="1"/>
  <c r="B222" i="9" s="1"/>
  <c r="C246" i="9"/>
  <c r="M246" i="9" s="1"/>
  <c r="B246" i="9" s="1"/>
  <c r="C270" i="9"/>
  <c r="M270" i="9" s="1"/>
  <c r="B270" i="9" s="1"/>
  <c r="C294" i="9"/>
  <c r="M294" i="9" s="1"/>
  <c r="B294" i="9" s="1"/>
  <c r="C22" i="9"/>
  <c r="M22" i="9" s="1"/>
  <c r="B22" i="9" s="1"/>
  <c r="C34" i="9"/>
  <c r="M34" i="9" s="1"/>
  <c r="B34" i="9" s="1"/>
  <c r="C46" i="9"/>
  <c r="M46" i="9" s="1"/>
  <c r="B46" i="9" s="1"/>
  <c r="C58" i="9"/>
  <c r="M58" i="9" s="1"/>
  <c r="B58" i="9" s="1"/>
  <c r="C70" i="9"/>
  <c r="M70" i="9" s="1"/>
  <c r="B70" i="9" s="1"/>
  <c r="C82" i="9"/>
  <c r="M82" i="9" s="1"/>
  <c r="B82" i="9" s="1"/>
  <c r="C94" i="9"/>
  <c r="M94" i="9" s="1"/>
  <c r="B94" i="9" s="1"/>
  <c r="C106" i="9"/>
  <c r="M106" i="9" s="1"/>
  <c r="B106" i="9" s="1"/>
  <c r="C118" i="9"/>
  <c r="M118" i="9" s="1"/>
  <c r="B118" i="9" s="1"/>
  <c r="C130" i="9"/>
  <c r="M130" i="9" s="1"/>
  <c r="B130" i="9" s="1"/>
  <c r="C142" i="9"/>
  <c r="M142" i="9" s="1"/>
  <c r="B142" i="9" s="1"/>
  <c r="C154" i="9"/>
  <c r="M154" i="9" s="1"/>
  <c r="B154" i="9" s="1"/>
  <c r="C166" i="9"/>
  <c r="M166" i="9" s="1"/>
  <c r="B166" i="9" s="1"/>
  <c r="C178" i="9"/>
  <c r="M178" i="9" s="1"/>
  <c r="B178" i="9" s="1"/>
  <c r="C190" i="9"/>
  <c r="M190" i="9" s="1"/>
  <c r="B190" i="9" s="1"/>
  <c r="C202" i="9"/>
  <c r="M202" i="9" s="1"/>
  <c r="B202" i="9" s="1"/>
  <c r="C214" i="9"/>
  <c r="M214" i="9" s="1"/>
  <c r="B214" i="9" s="1"/>
  <c r="C226" i="9"/>
  <c r="M226" i="9" s="1"/>
  <c r="B226" i="9" s="1"/>
  <c r="C238" i="9"/>
  <c r="M238" i="9" s="1"/>
  <c r="B238" i="9" s="1"/>
  <c r="C250" i="9"/>
  <c r="M250" i="9" s="1"/>
  <c r="B250" i="9" s="1"/>
  <c r="C262" i="9"/>
  <c r="M262" i="9" s="1"/>
  <c r="B262" i="9" s="1"/>
  <c r="C274" i="9"/>
  <c r="M274" i="9" s="1"/>
  <c r="B274" i="9" s="1"/>
  <c r="C286" i="9"/>
  <c r="M286" i="9" s="1"/>
  <c r="B286" i="9" s="1"/>
  <c r="C298" i="9"/>
  <c r="M298" i="9" s="1"/>
  <c r="B298" i="9" s="1"/>
  <c r="C149" i="9"/>
  <c r="M149" i="9" s="1"/>
  <c r="B149" i="9" s="1"/>
  <c r="C66" i="9"/>
  <c r="M66" i="9" s="1"/>
  <c r="B66" i="9" s="1"/>
  <c r="C126" i="9"/>
  <c r="M126" i="9" s="1"/>
  <c r="B126" i="9" s="1"/>
  <c r="C150" i="9"/>
  <c r="M150" i="9" s="1"/>
  <c r="B150" i="9" s="1"/>
  <c r="C174" i="9"/>
  <c r="M174" i="9" s="1"/>
  <c r="B174" i="9" s="1"/>
  <c r="C210" i="9"/>
  <c r="M210" i="9" s="1"/>
  <c r="B210" i="9" s="1"/>
  <c r="C234" i="9"/>
  <c r="M234" i="9" s="1"/>
  <c r="B234" i="9" s="1"/>
  <c r="C258" i="9"/>
  <c r="M258" i="9" s="1"/>
  <c r="B258" i="9" s="1"/>
  <c r="C282" i="9"/>
  <c r="M282" i="9" s="1"/>
  <c r="B282" i="9" s="1"/>
  <c r="C23" i="9"/>
  <c r="M23" i="9" s="1"/>
  <c r="B23" i="9" s="1"/>
  <c r="C35" i="9"/>
  <c r="M35" i="9" s="1"/>
  <c r="B35" i="9" s="1"/>
  <c r="C47" i="9"/>
  <c r="M47" i="9" s="1"/>
  <c r="B47" i="9" s="1"/>
  <c r="C59" i="9"/>
  <c r="M59" i="9" s="1"/>
  <c r="B59" i="9" s="1"/>
  <c r="C71" i="9"/>
  <c r="M71" i="9" s="1"/>
  <c r="B71" i="9" s="1"/>
  <c r="C83" i="9"/>
  <c r="M83" i="9" s="1"/>
  <c r="B83" i="9" s="1"/>
  <c r="C95" i="9"/>
  <c r="M95" i="9" s="1"/>
  <c r="B95" i="9" s="1"/>
  <c r="C107" i="9"/>
  <c r="M107" i="9" s="1"/>
  <c r="B107" i="9" s="1"/>
  <c r="C119" i="9"/>
  <c r="M119" i="9" s="1"/>
  <c r="B119" i="9" s="1"/>
  <c r="C131" i="9"/>
  <c r="M131" i="9" s="1"/>
  <c r="B131" i="9" s="1"/>
  <c r="C143" i="9"/>
  <c r="M143" i="9" s="1"/>
  <c r="B143" i="9" s="1"/>
  <c r="C155" i="9"/>
  <c r="M155" i="9" s="1"/>
  <c r="B155" i="9" s="1"/>
  <c r="C167" i="9"/>
  <c r="M167" i="9" s="1"/>
  <c r="B167" i="9" s="1"/>
  <c r="C179" i="9"/>
  <c r="M179" i="9" s="1"/>
  <c r="B179" i="9" s="1"/>
  <c r="C191" i="9"/>
  <c r="M191" i="9" s="1"/>
  <c r="B191" i="9" s="1"/>
  <c r="C203" i="9"/>
  <c r="M203" i="9" s="1"/>
  <c r="B203" i="9" s="1"/>
  <c r="C215" i="9"/>
  <c r="M215" i="9" s="1"/>
  <c r="B215" i="9" s="1"/>
  <c r="C227" i="9"/>
  <c r="M227" i="9" s="1"/>
  <c r="B227" i="9" s="1"/>
  <c r="C239" i="9"/>
  <c r="M239" i="9" s="1"/>
  <c r="B239" i="9" s="1"/>
  <c r="C251" i="9"/>
  <c r="M251" i="9" s="1"/>
  <c r="B251" i="9" s="1"/>
  <c r="C263" i="9"/>
  <c r="M263" i="9" s="1"/>
  <c r="B263" i="9" s="1"/>
  <c r="C275" i="9"/>
  <c r="M275" i="9" s="1"/>
  <c r="B275" i="9" s="1"/>
  <c r="C287" i="9"/>
  <c r="M287" i="9" s="1"/>
  <c r="B287" i="9" s="1"/>
  <c r="C299" i="9"/>
  <c r="M299" i="9" s="1"/>
  <c r="B299" i="9" s="1"/>
  <c r="G95" i="12" l="1"/>
  <c r="M95" i="12"/>
  <c r="B95" i="12" s="1"/>
  <c r="J95" i="12"/>
  <c r="H95" i="12"/>
  <c r="L95" i="12"/>
  <c r="I95" i="12"/>
  <c r="F95" i="12"/>
  <c r="E95" i="12"/>
  <c r="D95" i="12"/>
  <c r="M170" i="12"/>
  <c r="B170" i="12" s="1"/>
  <c r="L170" i="12"/>
  <c r="J170" i="12"/>
  <c r="I170" i="12"/>
  <c r="H170" i="12"/>
  <c r="G170" i="12"/>
  <c r="F170" i="12"/>
  <c r="E170" i="12"/>
  <c r="D170" i="12"/>
  <c r="F198" i="12"/>
  <c r="E198" i="12"/>
  <c r="D198" i="12"/>
  <c r="M198" i="12"/>
  <c r="B198" i="12" s="1"/>
  <c r="L198" i="12"/>
  <c r="J198" i="12"/>
  <c r="I198" i="12"/>
  <c r="G198" i="12"/>
  <c r="H198" i="12"/>
  <c r="L281" i="12"/>
  <c r="J281" i="12"/>
  <c r="H281" i="12"/>
  <c r="E281" i="12"/>
  <c r="D281" i="12"/>
  <c r="M281" i="12"/>
  <c r="B281" i="12" s="1"/>
  <c r="I281" i="12"/>
  <c r="G281" i="12"/>
  <c r="F281" i="12"/>
  <c r="F22" i="12"/>
  <c r="E22" i="12"/>
  <c r="M22" i="12"/>
  <c r="B22" i="12" s="1"/>
  <c r="L22" i="12"/>
  <c r="J22" i="12"/>
  <c r="I22" i="12"/>
  <c r="H22" i="12"/>
  <c r="G22" i="12"/>
  <c r="D22" i="12"/>
  <c r="F76" i="12"/>
  <c r="M76" i="12"/>
  <c r="B76" i="12" s="1"/>
  <c r="L76" i="12"/>
  <c r="J76" i="12"/>
  <c r="H76" i="12"/>
  <c r="G76" i="12"/>
  <c r="I76" i="12"/>
  <c r="E76" i="12"/>
  <c r="D76" i="12"/>
  <c r="F82" i="12"/>
  <c r="M82" i="12"/>
  <c r="B82" i="12" s="1"/>
  <c r="L82" i="12"/>
  <c r="I82" i="12"/>
  <c r="G82" i="12"/>
  <c r="H82" i="12"/>
  <c r="E82" i="12"/>
  <c r="D82" i="12"/>
  <c r="J82" i="12"/>
  <c r="G83" i="12"/>
  <c r="M83" i="12"/>
  <c r="B83" i="12" s="1"/>
  <c r="J83" i="12"/>
  <c r="H83" i="12"/>
  <c r="F83" i="12"/>
  <c r="L83" i="12"/>
  <c r="I83" i="12"/>
  <c r="E83" i="12"/>
  <c r="D83" i="12"/>
  <c r="H60" i="12"/>
  <c r="G60" i="12"/>
  <c r="F60" i="12"/>
  <c r="D60" i="12"/>
  <c r="M60" i="12"/>
  <c r="B60" i="12" s="1"/>
  <c r="L60" i="12"/>
  <c r="J60" i="12"/>
  <c r="I60" i="12"/>
  <c r="E60" i="12"/>
  <c r="H84" i="12"/>
  <c r="L84" i="12"/>
  <c r="I84" i="12"/>
  <c r="F84" i="12"/>
  <c r="E84" i="12"/>
  <c r="D84" i="12"/>
  <c r="M84" i="12"/>
  <c r="B84" i="12" s="1"/>
  <c r="J84" i="12"/>
  <c r="G84" i="12"/>
  <c r="M149" i="12"/>
  <c r="B149" i="12" s="1"/>
  <c r="L149" i="12"/>
  <c r="J149" i="12"/>
  <c r="I149" i="12"/>
  <c r="H149" i="12"/>
  <c r="G149" i="12"/>
  <c r="F149" i="12"/>
  <c r="E149" i="12"/>
  <c r="D149" i="12"/>
  <c r="H96" i="12"/>
  <c r="L96" i="12"/>
  <c r="I96" i="12"/>
  <c r="G96" i="12"/>
  <c r="F96" i="12"/>
  <c r="D96" i="12"/>
  <c r="M96" i="12"/>
  <c r="B96" i="12" s="1"/>
  <c r="J96" i="12"/>
  <c r="E96" i="12"/>
  <c r="H114" i="12"/>
  <c r="G114" i="12"/>
  <c r="E114" i="12"/>
  <c r="M114" i="12"/>
  <c r="B114" i="12" s="1"/>
  <c r="L114" i="12"/>
  <c r="J114" i="12"/>
  <c r="I114" i="12"/>
  <c r="F114" i="12"/>
  <c r="D114" i="12"/>
  <c r="M205" i="12"/>
  <c r="B205" i="12" s="1"/>
  <c r="L205" i="12"/>
  <c r="J205" i="12"/>
  <c r="I205" i="12"/>
  <c r="H205" i="12"/>
  <c r="G205" i="12"/>
  <c r="F205" i="12"/>
  <c r="E205" i="12"/>
  <c r="D205" i="12"/>
  <c r="J146" i="12"/>
  <c r="I146" i="12"/>
  <c r="H146" i="12"/>
  <c r="G146" i="12"/>
  <c r="F146" i="12"/>
  <c r="E146" i="12"/>
  <c r="D146" i="12"/>
  <c r="L146" i="12"/>
  <c r="M146" i="12"/>
  <c r="B146" i="12" s="1"/>
  <c r="M169" i="12"/>
  <c r="B169" i="12" s="1"/>
  <c r="L169" i="12"/>
  <c r="J169" i="12"/>
  <c r="I169" i="12"/>
  <c r="H169" i="12"/>
  <c r="G169" i="12"/>
  <c r="F169" i="12"/>
  <c r="E169" i="12"/>
  <c r="D169" i="12"/>
  <c r="E141" i="12"/>
  <c r="D141" i="12"/>
  <c r="M141" i="12"/>
  <c r="B141" i="12" s="1"/>
  <c r="L141" i="12"/>
  <c r="J141" i="12"/>
  <c r="I141" i="12"/>
  <c r="H141" i="12"/>
  <c r="F141" i="12"/>
  <c r="G141" i="12"/>
  <c r="M182" i="12"/>
  <c r="B182" i="12" s="1"/>
  <c r="L182" i="12"/>
  <c r="J182" i="12"/>
  <c r="I182" i="12"/>
  <c r="H182" i="12"/>
  <c r="G182" i="12"/>
  <c r="F182" i="12"/>
  <c r="E182" i="12"/>
  <c r="D182" i="12"/>
  <c r="L167" i="12"/>
  <c r="J167" i="12"/>
  <c r="H167" i="12"/>
  <c r="G167" i="12"/>
  <c r="F167" i="12"/>
  <c r="E167" i="12"/>
  <c r="D167" i="12"/>
  <c r="M167" i="12"/>
  <c r="B167" i="12" s="1"/>
  <c r="I167" i="12"/>
  <c r="J256" i="12"/>
  <c r="I256" i="12"/>
  <c r="G256" i="12"/>
  <c r="D256" i="12"/>
  <c r="M256" i="12"/>
  <c r="B256" i="12" s="1"/>
  <c r="L256" i="12"/>
  <c r="H256" i="12"/>
  <c r="F256" i="12"/>
  <c r="E256" i="12"/>
  <c r="H224" i="12"/>
  <c r="F224" i="12"/>
  <c r="D224" i="12"/>
  <c r="L224" i="12"/>
  <c r="J224" i="12"/>
  <c r="I224" i="12"/>
  <c r="G224" i="12"/>
  <c r="E224" i="12"/>
  <c r="M224" i="12"/>
  <c r="B224" i="12" s="1"/>
  <c r="F210" i="12"/>
  <c r="E210" i="12"/>
  <c r="D210" i="12"/>
  <c r="M210" i="12"/>
  <c r="B210" i="12" s="1"/>
  <c r="L210" i="12"/>
  <c r="J210" i="12"/>
  <c r="I210" i="12"/>
  <c r="G210" i="12"/>
  <c r="H210" i="12"/>
  <c r="J232" i="12"/>
  <c r="I232" i="12"/>
  <c r="D232" i="12"/>
  <c r="M232" i="12"/>
  <c r="B232" i="12" s="1"/>
  <c r="F232" i="12"/>
  <c r="E232" i="12"/>
  <c r="L232" i="12"/>
  <c r="G232" i="12"/>
  <c r="H232" i="12"/>
  <c r="M183" i="12"/>
  <c r="B183" i="12" s="1"/>
  <c r="L183" i="12"/>
  <c r="J183" i="12"/>
  <c r="I183" i="12"/>
  <c r="H183" i="12"/>
  <c r="G183" i="12"/>
  <c r="F183" i="12"/>
  <c r="D183" i="12"/>
  <c r="E183" i="12"/>
  <c r="M247" i="12"/>
  <c r="B247" i="12" s="1"/>
  <c r="J247" i="12"/>
  <c r="G247" i="12"/>
  <c r="E247" i="12"/>
  <c r="L247" i="12"/>
  <c r="I247" i="12"/>
  <c r="H247" i="12"/>
  <c r="F247" i="12"/>
  <c r="D247" i="12"/>
  <c r="L293" i="12"/>
  <c r="J293" i="12"/>
  <c r="H293" i="12"/>
  <c r="E293" i="12"/>
  <c r="D293" i="12"/>
  <c r="M293" i="12"/>
  <c r="B293" i="12" s="1"/>
  <c r="I293" i="12"/>
  <c r="G293" i="12"/>
  <c r="F293" i="12"/>
  <c r="F240" i="12"/>
  <c r="E240" i="12"/>
  <c r="M240" i="12"/>
  <c r="B240" i="12" s="1"/>
  <c r="J240" i="12"/>
  <c r="H240" i="12"/>
  <c r="L240" i="12"/>
  <c r="I240" i="12"/>
  <c r="G240" i="12"/>
  <c r="D240" i="12"/>
  <c r="D274" i="12"/>
  <c r="J274" i="12"/>
  <c r="H274" i="12"/>
  <c r="F274" i="12"/>
  <c r="L274" i="12"/>
  <c r="I274" i="12"/>
  <c r="G274" i="12"/>
  <c r="E274" i="12"/>
  <c r="M274" i="12"/>
  <c r="B274" i="12" s="1"/>
  <c r="F64" i="12"/>
  <c r="M64" i="12"/>
  <c r="B64" i="12" s="1"/>
  <c r="L64" i="12"/>
  <c r="J64" i="12"/>
  <c r="H64" i="12"/>
  <c r="G64" i="12"/>
  <c r="E64" i="12"/>
  <c r="D64" i="12"/>
  <c r="I64" i="12"/>
  <c r="H200" i="12"/>
  <c r="G200" i="12"/>
  <c r="F200" i="12"/>
  <c r="E200" i="12"/>
  <c r="D200" i="12"/>
  <c r="M200" i="12"/>
  <c r="B200" i="12" s="1"/>
  <c r="L200" i="12"/>
  <c r="I200" i="12"/>
  <c r="J200" i="12"/>
  <c r="D262" i="12"/>
  <c r="J262" i="12"/>
  <c r="H262" i="12"/>
  <c r="F262" i="12"/>
  <c r="M262" i="12"/>
  <c r="B262" i="12" s="1"/>
  <c r="L262" i="12"/>
  <c r="I262" i="12"/>
  <c r="G262" i="12"/>
  <c r="E262" i="12"/>
  <c r="M40" i="12"/>
  <c r="B40" i="12" s="1"/>
  <c r="L40" i="12"/>
  <c r="H40" i="12"/>
  <c r="G40" i="12"/>
  <c r="J40" i="12"/>
  <c r="I40" i="12"/>
  <c r="F40" i="12"/>
  <c r="E40" i="12"/>
  <c r="D40" i="12"/>
  <c r="M29" i="12"/>
  <c r="B29" i="12" s="1"/>
  <c r="I29" i="12"/>
  <c r="H29" i="12"/>
  <c r="L29" i="12"/>
  <c r="J29" i="12"/>
  <c r="G29" i="12"/>
  <c r="F29" i="12"/>
  <c r="E29" i="12"/>
  <c r="D29" i="12"/>
  <c r="J18" i="12"/>
  <c r="I18" i="12"/>
  <c r="G18" i="12"/>
  <c r="F18" i="12"/>
  <c r="E18" i="12"/>
  <c r="D18" i="12"/>
  <c r="M18" i="12"/>
  <c r="B18" i="12" s="1"/>
  <c r="L18" i="12"/>
  <c r="H18" i="12"/>
  <c r="L15" i="12"/>
  <c r="J15" i="12"/>
  <c r="G15" i="12"/>
  <c r="F15" i="12"/>
  <c r="D15" i="12"/>
  <c r="M15" i="12"/>
  <c r="B15" i="12" s="1"/>
  <c r="I15" i="12"/>
  <c r="H15" i="12"/>
  <c r="E15" i="12"/>
  <c r="H72" i="12"/>
  <c r="G72" i="12"/>
  <c r="F72" i="12"/>
  <c r="D72" i="12"/>
  <c r="M72" i="12"/>
  <c r="B72" i="12" s="1"/>
  <c r="L72" i="12"/>
  <c r="J72" i="12"/>
  <c r="I72" i="12"/>
  <c r="E72" i="12"/>
  <c r="L57" i="12"/>
  <c r="E57" i="12"/>
  <c r="D57" i="12"/>
  <c r="M57" i="12"/>
  <c r="B57" i="12" s="1"/>
  <c r="J57" i="12"/>
  <c r="I57" i="12"/>
  <c r="H57" i="12"/>
  <c r="G57" i="12"/>
  <c r="F57" i="12"/>
  <c r="L19" i="12"/>
  <c r="J19" i="12"/>
  <c r="M19" i="12"/>
  <c r="B19" i="12" s="1"/>
  <c r="I19" i="12"/>
  <c r="H19" i="12"/>
  <c r="G19" i="12"/>
  <c r="F19" i="12"/>
  <c r="E19" i="12"/>
  <c r="D19" i="12"/>
  <c r="L111" i="12"/>
  <c r="E111" i="12"/>
  <c r="D111" i="12"/>
  <c r="M111" i="12"/>
  <c r="B111" i="12" s="1"/>
  <c r="H111" i="12"/>
  <c r="G111" i="12"/>
  <c r="F111" i="12"/>
  <c r="J111" i="12"/>
  <c r="I111" i="12"/>
  <c r="M126" i="12"/>
  <c r="B126" i="12" s="1"/>
  <c r="L126" i="12"/>
  <c r="J126" i="12"/>
  <c r="I126" i="12"/>
  <c r="H126" i="12"/>
  <c r="G126" i="12"/>
  <c r="F126" i="12"/>
  <c r="E126" i="12"/>
  <c r="D126" i="12"/>
  <c r="L123" i="12"/>
  <c r="J123" i="12"/>
  <c r="I123" i="12"/>
  <c r="H123" i="12"/>
  <c r="G123" i="12"/>
  <c r="F123" i="12"/>
  <c r="E123" i="12"/>
  <c r="D123" i="12"/>
  <c r="M123" i="12"/>
  <c r="B123" i="12" s="1"/>
  <c r="J158" i="12"/>
  <c r="I158" i="12"/>
  <c r="H158" i="12"/>
  <c r="G158" i="12"/>
  <c r="F158" i="12"/>
  <c r="E158" i="12"/>
  <c r="D158" i="12"/>
  <c r="L158" i="12"/>
  <c r="M158" i="12"/>
  <c r="B158" i="12" s="1"/>
  <c r="H132" i="12"/>
  <c r="G132" i="12"/>
  <c r="F132" i="12"/>
  <c r="E132" i="12"/>
  <c r="D132" i="12"/>
  <c r="M132" i="12"/>
  <c r="B132" i="12" s="1"/>
  <c r="L132" i="12"/>
  <c r="I132" i="12"/>
  <c r="J132" i="12"/>
  <c r="E153" i="12"/>
  <c r="D153" i="12"/>
  <c r="M153" i="12"/>
  <c r="B153" i="12" s="1"/>
  <c r="L153" i="12"/>
  <c r="J153" i="12"/>
  <c r="I153" i="12"/>
  <c r="H153" i="12"/>
  <c r="F153" i="12"/>
  <c r="G153" i="12"/>
  <c r="M194" i="12"/>
  <c r="B194" i="12" s="1"/>
  <c r="L194" i="12"/>
  <c r="J194" i="12"/>
  <c r="I194" i="12"/>
  <c r="H194" i="12"/>
  <c r="G194" i="12"/>
  <c r="F194" i="12"/>
  <c r="E194" i="12"/>
  <c r="D194" i="12"/>
  <c r="L179" i="12"/>
  <c r="J179" i="12"/>
  <c r="I179" i="12"/>
  <c r="H179" i="12"/>
  <c r="G179" i="12"/>
  <c r="F179" i="12"/>
  <c r="E179" i="12"/>
  <c r="D179" i="12"/>
  <c r="M179" i="12"/>
  <c r="B179" i="12" s="1"/>
  <c r="H278" i="12"/>
  <c r="G278" i="12"/>
  <c r="E278" i="12"/>
  <c r="M278" i="12"/>
  <c r="B278" i="12" s="1"/>
  <c r="J278" i="12"/>
  <c r="L278" i="12"/>
  <c r="I278" i="12"/>
  <c r="F278" i="12"/>
  <c r="D278" i="12"/>
  <c r="G241" i="12"/>
  <c r="F241" i="12"/>
  <c r="D241" i="12"/>
  <c r="L241" i="12"/>
  <c r="I241" i="12"/>
  <c r="M241" i="12"/>
  <c r="B241" i="12" s="1"/>
  <c r="J241" i="12"/>
  <c r="H241" i="12"/>
  <c r="E241" i="12"/>
  <c r="F228" i="12"/>
  <c r="E228" i="12"/>
  <c r="M228" i="12"/>
  <c r="B228" i="12" s="1"/>
  <c r="J228" i="12"/>
  <c r="H228" i="12"/>
  <c r="I228" i="12"/>
  <c r="G228" i="12"/>
  <c r="D228" i="12"/>
  <c r="L228" i="12"/>
  <c r="M246" i="12"/>
  <c r="B246" i="12" s="1"/>
  <c r="L246" i="12"/>
  <c r="I246" i="12"/>
  <c r="F246" i="12"/>
  <c r="D246" i="12"/>
  <c r="G246" i="12"/>
  <c r="E246" i="12"/>
  <c r="H246" i="12"/>
  <c r="J246" i="12"/>
  <c r="M195" i="12"/>
  <c r="B195" i="12" s="1"/>
  <c r="L195" i="12"/>
  <c r="J195" i="12"/>
  <c r="I195" i="12"/>
  <c r="H195" i="12"/>
  <c r="G195" i="12"/>
  <c r="F195" i="12"/>
  <c r="D195" i="12"/>
  <c r="E195" i="12"/>
  <c r="M259" i="12"/>
  <c r="B259" i="12" s="1"/>
  <c r="J259" i="12"/>
  <c r="G259" i="12"/>
  <c r="E259" i="12"/>
  <c r="H259" i="12"/>
  <c r="F259" i="12"/>
  <c r="D259" i="12"/>
  <c r="I259" i="12"/>
  <c r="L259" i="12"/>
  <c r="J280" i="12"/>
  <c r="I280" i="12"/>
  <c r="G280" i="12"/>
  <c r="D280" i="12"/>
  <c r="M280" i="12"/>
  <c r="B280" i="12" s="1"/>
  <c r="L280" i="12"/>
  <c r="H280" i="12"/>
  <c r="F280" i="12"/>
  <c r="E280" i="12"/>
  <c r="F252" i="12"/>
  <c r="E252" i="12"/>
  <c r="M252" i="12"/>
  <c r="B252" i="12" s="1"/>
  <c r="J252" i="12"/>
  <c r="H252" i="12"/>
  <c r="L252" i="12"/>
  <c r="I252" i="12"/>
  <c r="G252" i="12"/>
  <c r="D252" i="12"/>
  <c r="D286" i="12"/>
  <c r="J286" i="12"/>
  <c r="I286" i="12"/>
  <c r="H286" i="12"/>
  <c r="F286" i="12"/>
  <c r="M286" i="12"/>
  <c r="B286" i="12" s="1"/>
  <c r="L286" i="12"/>
  <c r="G286" i="12"/>
  <c r="E286" i="12"/>
  <c r="M13" i="12"/>
  <c r="B13" i="12" s="1"/>
  <c r="L13" i="12"/>
  <c r="J13" i="12"/>
  <c r="I13" i="12"/>
  <c r="H13" i="12"/>
  <c r="G13" i="12"/>
  <c r="F13" i="12"/>
  <c r="E13" i="12"/>
  <c r="D13" i="12"/>
  <c r="I157" i="12"/>
  <c r="H157" i="12"/>
  <c r="G157" i="12"/>
  <c r="F157" i="12"/>
  <c r="E157" i="12"/>
  <c r="D157" i="12"/>
  <c r="M157" i="12"/>
  <c r="B157" i="12" s="1"/>
  <c r="J157" i="12"/>
  <c r="L157" i="12"/>
  <c r="M235" i="12"/>
  <c r="B235" i="12" s="1"/>
  <c r="G235" i="12"/>
  <c r="E235" i="12"/>
  <c r="L235" i="12"/>
  <c r="J235" i="12"/>
  <c r="I235" i="12"/>
  <c r="H235" i="12"/>
  <c r="F235" i="12"/>
  <c r="D235" i="12"/>
  <c r="H54" i="12"/>
  <c r="M54" i="12"/>
  <c r="B54" i="12" s="1"/>
  <c r="J54" i="12"/>
  <c r="I54" i="12"/>
  <c r="L54" i="12"/>
  <c r="G54" i="12"/>
  <c r="F54" i="12"/>
  <c r="E54" i="12"/>
  <c r="D54" i="12"/>
  <c r="I37" i="12"/>
  <c r="H37" i="12"/>
  <c r="E37" i="12"/>
  <c r="D37" i="12"/>
  <c r="M37" i="12"/>
  <c r="B37" i="12" s="1"/>
  <c r="L37" i="12"/>
  <c r="J37" i="12"/>
  <c r="G37" i="12"/>
  <c r="F37" i="12"/>
  <c r="J26" i="12"/>
  <c r="I26" i="12"/>
  <c r="F26" i="12"/>
  <c r="E26" i="12"/>
  <c r="L26" i="12"/>
  <c r="H26" i="12"/>
  <c r="G26" i="12"/>
  <c r="D26" i="12"/>
  <c r="M26" i="12"/>
  <c r="B26" i="12" s="1"/>
  <c r="E33" i="12"/>
  <c r="D33" i="12"/>
  <c r="M33" i="12"/>
  <c r="B33" i="12" s="1"/>
  <c r="F33" i="12"/>
  <c r="L33" i="12"/>
  <c r="J33" i="12"/>
  <c r="I33" i="12"/>
  <c r="H33" i="12"/>
  <c r="G33" i="12"/>
  <c r="D104" i="12"/>
  <c r="J104" i="12"/>
  <c r="I104" i="12"/>
  <c r="G104" i="12"/>
  <c r="E104" i="12"/>
  <c r="M104" i="12"/>
  <c r="B104" i="12" s="1"/>
  <c r="L104" i="12"/>
  <c r="H104" i="12"/>
  <c r="F104" i="12"/>
  <c r="L69" i="12"/>
  <c r="E69" i="12"/>
  <c r="D69" i="12"/>
  <c r="M69" i="12"/>
  <c r="B69" i="12" s="1"/>
  <c r="J69" i="12"/>
  <c r="I69" i="12"/>
  <c r="H69" i="12"/>
  <c r="G69" i="12"/>
  <c r="F69" i="12"/>
  <c r="L31" i="12"/>
  <c r="J31" i="12"/>
  <c r="H31" i="12"/>
  <c r="G31" i="12"/>
  <c r="F31" i="12"/>
  <c r="E31" i="12"/>
  <c r="D31" i="12"/>
  <c r="M31" i="12"/>
  <c r="B31" i="12" s="1"/>
  <c r="I31" i="12"/>
  <c r="G113" i="12"/>
  <c r="F113" i="12"/>
  <c r="D113" i="12"/>
  <c r="H113" i="12"/>
  <c r="E113" i="12"/>
  <c r="M113" i="12"/>
  <c r="B113" i="12" s="1"/>
  <c r="L113" i="12"/>
  <c r="J113" i="12"/>
  <c r="I113" i="12"/>
  <c r="M138" i="12"/>
  <c r="B138" i="12" s="1"/>
  <c r="L138" i="12"/>
  <c r="J138" i="12"/>
  <c r="I138" i="12"/>
  <c r="H138" i="12"/>
  <c r="G138" i="12"/>
  <c r="F138" i="12"/>
  <c r="E138" i="12"/>
  <c r="D138" i="12"/>
  <c r="L135" i="12"/>
  <c r="J135" i="12"/>
  <c r="I135" i="12"/>
  <c r="H135" i="12"/>
  <c r="G135" i="12"/>
  <c r="F135" i="12"/>
  <c r="E135" i="12"/>
  <c r="D135" i="12"/>
  <c r="M135" i="12"/>
  <c r="B135" i="12" s="1"/>
  <c r="G163" i="12"/>
  <c r="F163" i="12"/>
  <c r="D163" i="12"/>
  <c r="M163" i="12"/>
  <c r="B163" i="12" s="1"/>
  <c r="L163" i="12"/>
  <c r="J163" i="12"/>
  <c r="H163" i="12"/>
  <c r="I163" i="12"/>
  <c r="E163" i="12"/>
  <c r="H144" i="12"/>
  <c r="G144" i="12"/>
  <c r="F144" i="12"/>
  <c r="E144" i="12"/>
  <c r="D144" i="12"/>
  <c r="M144" i="12"/>
  <c r="B144" i="12" s="1"/>
  <c r="L144" i="12"/>
  <c r="I144" i="12"/>
  <c r="J144" i="12"/>
  <c r="D128" i="12"/>
  <c r="M128" i="12"/>
  <c r="B128" i="12" s="1"/>
  <c r="L128" i="12"/>
  <c r="J128" i="12"/>
  <c r="I128" i="12"/>
  <c r="H128" i="12"/>
  <c r="G128" i="12"/>
  <c r="E128" i="12"/>
  <c r="F128" i="12"/>
  <c r="M206" i="12"/>
  <c r="B206" i="12" s="1"/>
  <c r="L206" i="12"/>
  <c r="J206" i="12"/>
  <c r="I206" i="12"/>
  <c r="H206" i="12"/>
  <c r="G206" i="12"/>
  <c r="F206" i="12"/>
  <c r="E206" i="12"/>
  <c r="D206" i="12"/>
  <c r="L191" i="12"/>
  <c r="J191" i="12"/>
  <c r="I191" i="12"/>
  <c r="H191" i="12"/>
  <c r="G191" i="12"/>
  <c r="F191" i="12"/>
  <c r="E191" i="12"/>
  <c r="D191" i="12"/>
  <c r="M191" i="12"/>
  <c r="B191" i="12" s="1"/>
  <c r="I165" i="12"/>
  <c r="H165" i="12"/>
  <c r="F165" i="12"/>
  <c r="D165" i="12"/>
  <c r="M165" i="12"/>
  <c r="B165" i="12" s="1"/>
  <c r="J165" i="12"/>
  <c r="G165" i="12"/>
  <c r="E165" i="12"/>
  <c r="L165" i="12"/>
  <c r="G265" i="12"/>
  <c r="F265" i="12"/>
  <c r="D265" i="12"/>
  <c r="L265" i="12"/>
  <c r="I265" i="12"/>
  <c r="M265" i="12"/>
  <c r="B265" i="12" s="1"/>
  <c r="J265" i="12"/>
  <c r="H265" i="12"/>
  <c r="E265" i="12"/>
  <c r="H230" i="12"/>
  <c r="G230" i="12"/>
  <c r="M230" i="12"/>
  <c r="B230" i="12" s="1"/>
  <c r="J230" i="12"/>
  <c r="F230" i="12"/>
  <c r="E230" i="12"/>
  <c r="D230" i="12"/>
  <c r="I230" i="12"/>
  <c r="L230" i="12"/>
  <c r="M270" i="12"/>
  <c r="B270" i="12" s="1"/>
  <c r="L270" i="12"/>
  <c r="I270" i="12"/>
  <c r="F270" i="12"/>
  <c r="D270" i="12"/>
  <c r="G270" i="12"/>
  <c r="E270" i="12"/>
  <c r="H270" i="12"/>
  <c r="J270" i="12"/>
  <c r="M207" i="12"/>
  <c r="B207" i="12" s="1"/>
  <c r="L207" i="12"/>
  <c r="J207" i="12"/>
  <c r="I207" i="12"/>
  <c r="H207" i="12"/>
  <c r="G207" i="12"/>
  <c r="F207" i="12"/>
  <c r="D207" i="12"/>
  <c r="E207" i="12"/>
  <c r="M271" i="12"/>
  <c r="B271" i="12" s="1"/>
  <c r="J271" i="12"/>
  <c r="G271" i="12"/>
  <c r="E271" i="12"/>
  <c r="L271" i="12"/>
  <c r="I271" i="12"/>
  <c r="H271" i="12"/>
  <c r="F271" i="12"/>
  <c r="D271" i="12"/>
  <c r="J292" i="12"/>
  <c r="I292" i="12"/>
  <c r="G292" i="12"/>
  <c r="D292" i="12"/>
  <c r="M292" i="12"/>
  <c r="B292" i="12" s="1"/>
  <c r="H292" i="12"/>
  <c r="F292" i="12"/>
  <c r="E292" i="12"/>
  <c r="L292" i="12"/>
  <c r="F264" i="12"/>
  <c r="E264" i="12"/>
  <c r="M264" i="12"/>
  <c r="B264" i="12" s="1"/>
  <c r="J264" i="12"/>
  <c r="H264" i="12"/>
  <c r="L264" i="12"/>
  <c r="I264" i="12"/>
  <c r="G264" i="12"/>
  <c r="D264" i="12"/>
  <c r="D298" i="12"/>
  <c r="J298" i="12"/>
  <c r="I298" i="12"/>
  <c r="H298" i="12"/>
  <c r="G298" i="12"/>
  <c r="F298" i="12"/>
  <c r="E298" i="12"/>
  <c r="M298" i="12"/>
  <c r="B298" i="12" s="1"/>
  <c r="L298" i="12"/>
  <c r="H120" i="12"/>
  <c r="E120" i="12"/>
  <c r="M120" i="12"/>
  <c r="B120" i="12" s="1"/>
  <c r="L120" i="12"/>
  <c r="I120" i="12"/>
  <c r="J120" i="12"/>
  <c r="G120" i="12"/>
  <c r="F120" i="12"/>
  <c r="D120" i="12"/>
  <c r="J134" i="12"/>
  <c r="I134" i="12"/>
  <c r="H134" i="12"/>
  <c r="G134" i="12"/>
  <c r="F134" i="12"/>
  <c r="E134" i="12"/>
  <c r="D134" i="12"/>
  <c r="L134" i="12"/>
  <c r="M134" i="12"/>
  <c r="B134" i="12" s="1"/>
  <c r="G217" i="12"/>
  <c r="F217" i="12"/>
  <c r="L217" i="12"/>
  <c r="I217" i="12"/>
  <c r="E217" i="12"/>
  <c r="D217" i="12"/>
  <c r="M217" i="12"/>
  <c r="B217" i="12" s="1"/>
  <c r="H217" i="12"/>
  <c r="J217" i="12"/>
  <c r="L81" i="12"/>
  <c r="H81" i="12"/>
  <c r="F81" i="12"/>
  <c r="J81" i="12"/>
  <c r="M81" i="12"/>
  <c r="B81" i="12" s="1"/>
  <c r="I81" i="12"/>
  <c r="G81" i="12"/>
  <c r="E81" i="12"/>
  <c r="D81" i="12"/>
  <c r="E63" i="12"/>
  <c r="L63" i="12"/>
  <c r="J63" i="12"/>
  <c r="I63" i="12"/>
  <c r="G63" i="12"/>
  <c r="F63" i="12"/>
  <c r="M63" i="12"/>
  <c r="B63" i="12" s="1"/>
  <c r="H63" i="12"/>
  <c r="D63" i="12"/>
  <c r="H66" i="12"/>
  <c r="M66" i="12"/>
  <c r="B66" i="12" s="1"/>
  <c r="J66" i="12"/>
  <c r="I66" i="12"/>
  <c r="G66" i="12"/>
  <c r="F66" i="12"/>
  <c r="E66" i="12"/>
  <c r="D66" i="12"/>
  <c r="L66" i="12"/>
  <c r="E51" i="12"/>
  <c r="L51" i="12"/>
  <c r="J51" i="12"/>
  <c r="I51" i="12"/>
  <c r="G51" i="12"/>
  <c r="F51" i="12"/>
  <c r="D51" i="12"/>
  <c r="M51" i="12"/>
  <c r="B51" i="12" s="1"/>
  <c r="H51" i="12"/>
  <c r="F106" i="12"/>
  <c r="M106" i="12"/>
  <c r="B106" i="12" s="1"/>
  <c r="L106" i="12"/>
  <c r="I106" i="12"/>
  <c r="G106" i="12"/>
  <c r="J106" i="12"/>
  <c r="H106" i="12"/>
  <c r="E106" i="12"/>
  <c r="D106" i="12"/>
  <c r="L99" i="12"/>
  <c r="E99" i="12"/>
  <c r="D99" i="12"/>
  <c r="M99" i="12"/>
  <c r="B99" i="12" s="1"/>
  <c r="J99" i="12"/>
  <c r="I99" i="12"/>
  <c r="H99" i="12"/>
  <c r="G99" i="12"/>
  <c r="F99" i="12"/>
  <c r="L43" i="12"/>
  <c r="J43" i="12"/>
  <c r="D43" i="12"/>
  <c r="M43" i="12"/>
  <c r="B43" i="12" s="1"/>
  <c r="I43" i="12"/>
  <c r="H43" i="12"/>
  <c r="G43" i="12"/>
  <c r="F43" i="12"/>
  <c r="E43" i="12"/>
  <c r="L87" i="12"/>
  <c r="E87" i="12"/>
  <c r="D87" i="12"/>
  <c r="M87" i="12"/>
  <c r="B87" i="12" s="1"/>
  <c r="F87" i="12"/>
  <c r="J87" i="12"/>
  <c r="I87" i="12"/>
  <c r="H87" i="12"/>
  <c r="G87" i="12"/>
  <c r="M150" i="12"/>
  <c r="B150" i="12" s="1"/>
  <c r="L150" i="12"/>
  <c r="J150" i="12"/>
  <c r="I150" i="12"/>
  <c r="H150" i="12"/>
  <c r="G150" i="12"/>
  <c r="F150" i="12"/>
  <c r="E150" i="12"/>
  <c r="D150" i="12"/>
  <c r="L147" i="12"/>
  <c r="J147" i="12"/>
  <c r="I147" i="12"/>
  <c r="H147" i="12"/>
  <c r="G147" i="12"/>
  <c r="F147" i="12"/>
  <c r="E147" i="12"/>
  <c r="D147" i="12"/>
  <c r="M147" i="12"/>
  <c r="B147" i="12" s="1"/>
  <c r="M181" i="12"/>
  <c r="B181" i="12" s="1"/>
  <c r="L181" i="12"/>
  <c r="J181" i="12"/>
  <c r="I181" i="12"/>
  <c r="H181" i="12"/>
  <c r="G181" i="12"/>
  <c r="F181" i="12"/>
  <c r="E181" i="12"/>
  <c r="D181" i="12"/>
  <c r="H156" i="12"/>
  <c r="G156" i="12"/>
  <c r="F156" i="12"/>
  <c r="E156" i="12"/>
  <c r="D156" i="12"/>
  <c r="M156" i="12"/>
  <c r="B156" i="12" s="1"/>
  <c r="L156" i="12"/>
  <c r="I156" i="12"/>
  <c r="J156" i="12"/>
  <c r="D140" i="12"/>
  <c r="M140" i="12"/>
  <c r="B140" i="12" s="1"/>
  <c r="L140" i="12"/>
  <c r="J140" i="12"/>
  <c r="I140" i="12"/>
  <c r="H140" i="12"/>
  <c r="G140" i="12"/>
  <c r="E140" i="12"/>
  <c r="F140" i="12"/>
  <c r="G253" i="12"/>
  <c r="F253" i="12"/>
  <c r="D253" i="12"/>
  <c r="L253" i="12"/>
  <c r="I253" i="12"/>
  <c r="M253" i="12"/>
  <c r="B253" i="12" s="1"/>
  <c r="J253" i="12"/>
  <c r="H253" i="12"/>
  <c r="E253" i="12"/>
  <c r="L203" i="12"/>
  <c r="J203" i="12"/>
  <c r="I203" i="12"/>
  <c r="H203" i="12"/>
  <c r="G203" i="12"/>
  <c r="F203" i="12"/>
  <c r="E203" i="12"/>
  <c r="D203" i="12"/>
  <c r="M203" i="12"/>
  <c r="B203" i="12" s="1"/>
  <c r="I177" i="12"/>
  <c r="H177" i="12"/>
  <c r="G177" i="12"/>
  <c r="F177" i="12"/>
  <c r="E177" i="12"/>
  <c r="D177" i="12"/>
  <c r="M177" i="12"/>
  <c r="B177" i="12" s="1"/>
  <c r="J177" i="12"/>
  <c r="L177" i="12"/>
  <c r="G175" i="12"/>
  <c r="F175" i="12"/>
  <c r="E175" i="12"/>
  <c r="D175" i="12"/>
  <c r="M175" i="12"/>
  <c r="B175" i="12" s="1"/>
  <c r="L175" i="12"/>
  <c r="J175" i="12"/>
  <c r="H175" i="12"/>
  <c r="I175" i="12"/>
  <c r="L248" i="12"/>
  <c r="H248" i="12"/>
  <c r="F248" i="12"/>
  <c r="D248" i="12"/>
  <c r="I248" i="12"/>
  <c r="G248" i="12"/>
  <c r="E248" i="12"/>
  <c r="J248" i="12"/>
  <c r="M248" i="12"/>
  <c r="B248" i="12" s="1"/>
  <c r="D172" i="12"/>
  <c r="M172" i="12"/>
  <c r="B172" i="12" s="1"/>
  <c r="L172" i="12"/>
  <c r="J172" i="12"/>
  <c r="I172" i="12"/>
  <c r="H172" i="12"/>
  <c r="G172" i="12"/>
  <c r="E172" i="12"/>
  <c r="F172" i="12"/>
  <c r="H236" i="12"/>
  <c r="F236" i="12"/>
  <c r="D236" i="12"/>
  <c r="M236" i="12"/>
  <c r="B236" i="12" s="1"/>
  <c r="L236" i="12"/>
  <c r="J236" i="12"/>
  <c r="I236" i="12"/>
  <c r="E236" i="12"/>
  <c r="G236" i="12"/>
  <c r="M283" i="12"/>
  <c r="B283" i="12" s="1"/>
  <c r="J283" i="12"/>
  <c r="G283" i="12"/>
  <c r="F283" i="12"/>
  <c r="E283" i="12"/>
  <c r="L283" i="12"/>
  <c r="I283" i="12"/>
  <c r="H283" i="12"/>
  <c r="D283" i="12"/>
  <c r="I219" i="12"/>
  <c r="H219" i="12"/>
  <c r="L219" i="12"/>
  <c r="E219" i="12"/>
  <c r="D219" i="12"/>
  <c r="M219" i="12"/>
  <c r="B219" i="12" s="1"/>
  <c r="J219" i="12"/>
  <c r="F219" i="12"/>
  <c r="G219" i="12"/>
  <c r="F276" i="12"/>
  <c r="E276" i="12"/>
  <c r="M276" i="12"/>
  <c r="B276" i="12" s="1"/>
  <c r="J276" i="12"/>
  <c r="H276" i="12"/>
  <c r="L276" i="12"/>
  <c r="I276" i="12"/>
  <c r="G276" i="12"/>
  <c r="D276" i="12"/>
  <c r="I213" i="12"/>
  <c r="G213" i="12"/>
  <c r="E213" i="12"/>
  <c r="J213" i="12"/>
  <c r="H213" i="12"/>
  <c r="F213" i="12"/>
  <c r="D213" i="12"/>
  <c r="L213" i="12"/>
  <c r="M213" i="12"/>
  <c r="B213" i="12" s="1"/>
  <c r="F52" i="12"/>
  <c r="M52" i="12"/>
  <c r="B52" i="12" s="1"/>
  <c r="L52" i="12"/>
  <c r="J52" i="12"/>
  <c r="H52" i="12"/>
  <c r="G52" i="12"/>
  <c r="I52" i="12"/>
  <c r="E52" i="12"/>
  <c r="D52" i="12"/>
  <c r="J220" i="12"/>
  <c r="I220" i="12"/>
  <c r="D220" i="12"/>
  <c r="M220" i="12"/>
  <c r="B220" i="12" s="1"/>
  <c r="L220" i="12"/>
  <c r="H220" i="12"/>
  <c r="G220" i="12"/>
  <c r="F220" i="12"/>
  <c r="E220" i="12"/>
  <c r="M12" i="12"/>
  <c r="B12" i="12" s="1"/>
  <c r="L12" i="12"/>
  <c r="J12" i="12"/>
  <c r="I12" i="12"/>
  <c r="H12" i="12"/>
  <c r="G12" i="12"/>
  <c r="F12" i="12"/>
  <c r="E12" i="12"/>
  <c r="D12" i="12"/>
  <c r="M16" i="12"/>
  <c r="B16" i="12" s="1"/>
  <c r="L16" i="12"/>
  <c r="H16" i="12"/>
  <c r="G16" i="12"/>
  <c r="J16" i="12"/>
  <c r="I16" i="12"/>
  <c r="F16" i="12"/>
  <c r="E16" i="12"/>
  <c r="D16" i="12"/>
  <c r="M41" i="12"/>
  <c r="B41" i="12" s="1"/>
  <c r="I41" i="12"/>
  <c r="H41" i="12"/>
  <c r="F41" i="12"/>
  <c r="E41" i="12"/>
  <c r="D41" i="12"/>
  <c r="L41" i="12"/>
  <c r="J41" i="12"/>
  <c r="G41" i="12"/>
  <c r="E75" i="12"/>
  <c r="L75" i="12"/>
  <c r="J75" i="12"/>
  <c r="I75" i="12"/>
  <c r="G75" i="12"/>
  <c r="F75" i="12"/>
  <c r="D75" i="12"/>
  <c r="M75" i="12"/>
  <c r="B75" i="12" s="1"/>
  <c r="H75" i="12"/>
  <c r="H108" i="12"/>
  <c r="L108" i="12"/>
  <c r="I108" i="12"/>
  <c r="M108" i="12"/>
  <c r="B108" i="12" s="1"/>
  <c r="J108" i="12"/>
  <c r="G108" i="12"/>
  <c r="F108" i="12"/>
  <c r="E108" i="12"/>
  <c r="D108" i="12"/>
  <c r="M161" i="12"/>
  <c r="B161" i="12" s="1"/>
  <c r="L161" i="12"/>
  <c r="J161" i="12"/>
  <c r="I161" i="12"/>
  <c r="H161" i="12"/>
  <c r="G161" i="12"/>
  <c r="F161" i="12"/>
  <c r="E161" i="12"/>
  <c r="D161" i="12"/>
  <c r="I55" i="12"/>
  <c r="L55" i="12"/>
  <c r="J55" i="12"/>
  <c r="H55" i="12"/>
  <c r="G55" i="12"/>
  <c r="F55" i="12"/>
  <c r="E55" i="12"/>
  <c r="D55" i="12"/>
  <c r="M55" i="12"/>
  <c r="B55" i="12" s="1"/>
  <c r="I61" i="12"/>
  <c r="H61" i="12"/>
  <c r="G61" i="12"/>
  <c r="E61" i="12"/>
  <c r="D61" i="12"/>
  <c r="M61" i="12"/>
  <c r="B61" i="12" s="1"/>
  <c r="L61" i="12"/>
  <c r="J61" i="12"/>
  <c r="F61" i="12"/>
  <c r="E162" i="12"/>
  <c r="M162" i="12"/>
  <c r="B162" i="12" s="1"/>
  <c r="L162" i="12"/>
  <c r="J162" i="12"/>
  <c r="I162" i="12"/>
  <c r="G162" i="12"/>
  <c r="H162" i="12"/>
  <c r="F162" i="12"/>
  <c r="D162" i="12"/>
  <c r="L159" i="12"/>
  <c r="J159" i="12"/>
  <c r="I159" i="12"/>
  <c r="H159" i="12"/>
  <c r="G159" i="12"/>
  <c r="F159" i="12"/>
  <c r="E159" i="12"/>
  <c r="D159" i="12"/>
  <c r="M159" i="12"/>
  <c r="B159" i="12" s="1"/>
  <c r="E251" i="12"/>
  <c r="D251" i="12"/>
  <c r="L251" i="12"/>
  <c r="I251" i="12"/>
  <c r="G251" i="12"/>
  <c r="M251" i="12"/>
  <c r="B251" i="12" s="1"/>
  <c r="J251" i="12"/>
  <c r="H251" i="12"/>
  <c r="F251" i="12"/>
  <c r="G131" i="12"/>
  <c r="F131" i="12"/>
  <c r="E131" i="12"/>
  <c r="D131" i="12"/>
  <c r="M131" i="12"/>
  <c r="B131" i="12" s="1"/>
  <c r="L131" i="12"/>
  <c r="J131" i="12"/>
  <c r="H131" i="12"/>
  <c r="I131" i="12"/>
  <c r="D152" i="12"/>
  <c r="M152" i="12"/>
  <c r="B152" i="12" s="1"/>
  <c r="L152" i="12"/>
  <c r="J152" i="12"/>
  <c r="I152" i="12"/>
  <c r="H152" i="12"/>
  <c r="G152" i="12"/>
  <c r="E152" i="12"/>
  <c r="F152" i="12"/>
  <c r="G277" i="12"/>
  <c r="F277" i="12"/>
  <c r="D277" i="12"/>
  <c r="M277" i="12"/>
  <c r="B277" i="12" s="1"/>
  <c r="L277" i="12"/>
  <c r="I277" i="12"/>
  <c r="J277" i="12"/>
  <c r="H277" i="12"/>
  <c r="E277" i="12"/>
  <c r="F216" i="12"/>
  <c r="E216" i="12"/>
  <c r="M216" i="12"/>
  <c r="B216" i="12" s="1"/>
  <c r="J216" i="12"/>
  <c r="H216" i="12"/>
  <c r="L216" i="12"/>
  <c r="I216" i="12"/>
  <c r="G216" i="12"/>
  <c r="D216" i="12"/>
  <c r="I189" i="12"/>
  <c r="H189" i="12"/>
  <c r="G189" i="12"/>
  <c r="F189" i="12"/>
  <c r="E189" i="12"/>
  <c r="D189" i="12"/>
  <c r="M189" i="12"/>
  <c r="B189" i="12" s="1"/>
  <c r="J189" i="12"/>
  <c r="L189" i="12"/>
  <c r="G187" i="12"/>
  <c r="F187" i="12"/>
  <c r="E187" i="12"/>
  <c r="D187" i="12"/>
  <c r="M187" i="12"/>
  <c r="B187" i="12" s="1"/>
  <c r="L187" i="12"/>
  <c r="J187" i="12"/>
  <c r="H187" i="12"/>
  <c r="I187" i="12"/>
  <c r="L272" i="12"/>
  <c r="H272" i="12"/>
  <c r="F272" i="12"/>
  <c r="D272" i="12"/>
  <c r="I272" i="12"/>
  <c r="G272" i="12"/>
  <c r="E272" i="12"/>
  <c r="J272" i="12"/>
  <c r="M272" i="12"/>
  <c r="B272" i="12" s="1"/>
  <c r="D184" i="12"/>
  <c r="M184" i="12"/>
  <c r="B184" i="12" s="1"/>
  <c r="L184" i="12"/>
  <c r="J184" i="12"/>
  <c r="I184" i="12"/>
  <c r="H184" i="12"/>
  <c r="G184" i="12"/>
  <c r="E184" i="12"/>
  <c r="F184" i="12"/>
  <c r="H242" i="12"/>
  <c r="G242" i="12"/>
  <c r="E242" i="12"/>
  <c r="M242" i="12"/>
  <c r="B242" i="12" s="1"/>
  <c r="J242" i="12"/>
  <c r="L242" i="12"/>
  <c r="I242" i="12"/>
  <c r="D242" i="12"/>
  <c r="F242" i="12"/>
  <c r="M295" i="12"/>
  <c r="B295" i="12" s="1"/>
  <c r="J295" i="12"/>
  <c r="G295" i="12"/>
  <c r="F295" i="12"/>
  <c r="E295" i="12"/>
  <c r="D295" i="12"/>
  <c r="I295" i="12"/>
  <c r="H295" i="12"/>
  <c r="L295" i="12"/>
  <c r="I231" i="12"/>
  <c r="H231" i="12"/>
  <c r="L231" i="12"/>
  <c r="M231" i="12"/>
  <c r="B231" i="12" s="1"/>
  <c r="J231" i="12"/>
  <c r="G231" i="12"/>
  <c r="F231" i="12"/>
  <c r="E231" i="12"/>
  <c r="D231" i="12"/>
  <c r="F288" i="12"/>
  <c r="E288" i="12"/>
  <c r="M288" i="12"/>
  <c r="B288" i="12" s="1"/>
  <c r="L288" i="12"/>
  <c r="J288" i="12"/>
  <c r="H288" i="12"/>
  <c r="I288" i="12"/>
  <c r="G288" i="12"/>
  <c r="D288" i="12"/>
  <c r="I225" i="12"/>
  <c r="G225" i="12"/>
  <c r="E225" i="12"/>
  <c r="M225" i="12"/>
  <c r="B225" i="12" s="1"/>
  <c r="L225" i="12"/>
  <c r="J225" i="12"/>
  <c r="H225" i="12"/>
  <c r="F225" i="12"/>
  <c r="D225" i="12"/>
  <c r="M125" i="12"/>
  <c r="B125" i="12" s="1"/>
  <c r="L125" i="12"/>
  <c r="J125" i="12"/>
  <c r="I125" i="12"/>
  <c r="H125" i="12"/>
  <c r="G125" i="12"/>
  <c r="F125" i="12"/>
  <c r="E125" i="12"/>
  <c r="D125" i="12"/>
  <c r="L27" i="12"/>
  <c r="J27" i="12"/>
  <c r="G27" i="12"/>
  <c r="F27" i="12"/>
  <c r="M27" i="12"/>
  <c r="B27" i="12" s="1"/>
  <c r="I27" i="12"/>
  <c r="H27" i="12"/>
  <c r="E27" i="12"/>
  <c r="D27" i="12"/>
  <c r="F34" i="12"/>
  <c r="E34" i="12"/>
  <c r="L34" i="12"/>
  <c r="J34" i="12"/>
  <c r="I34" i="12"/>
  <c r="H34" i="12"/>
  <c r="G34" i="12"/>
  <c r="D34" i="12"/>
  <c r="M34" i="12"/>
  <c r="B34" i="12" s="1"/>
  <c r="I49" i="12"/>
  <c r="H49" i="12"/>
  <c r="E49" i="12"/>
  <c r="D49" i="12"/>
  <c r="J49" i="12"/>
  <c r="G49" i="12"/>
  <c r="F49" i="12"/>
  <c r="M49" i="12"/>
  <c r="B49" i="12" s="1"/>
  <c r="L49" i="12"/>
  <c r="J30" i="12"/>
  <c r="I30" i="12"/>
  <c r="M30" i="12"/>
  <c r="B30" i="12" s="1"/>
  <c r="L30" i="12"/>
  <c r="H30" i="12"/>
  <c r="G30" i="12"/>
  <c r="F30" i="12"/>
  <c r="E30" i="12"/>
  <c r="D30" i="12"/>
  <c r="G23" i="12"/>
  <c r="F23" i="12"/>
  <c r="H23" i="12"/>
  <c r="E23" i="12"/>
  <c r="D23" i="12"/>
  <c r="M23" i="12"/>
  <c r="B23" i="12" s="1"/>
  <c r="L23" i="12"/>
  <c r="J23" i="12"/>
  <c r="I23" i="12"/>
  <c r="D20" i="12"/>
  <c r="M20" i="12"/>
  <c r="B20" i="12" s="1"/>
  <c r="L20" i="12"/>
  <c r="E20" i="12"/>
  <c r="J20" i="12"/>
  <c r="I20" i="12"/>
  <c r="H20" i="12"/>
  <c r="G20" i="12"/>
  <c r="F20" i="12"/>
  <c r="I67" i="12"/>
  <c r="L67" i="12"/>
  <c r="J67" i="12"/>
  <c r="M67" i="12"/>
  <c r="B67" i="12" s="1"/>
  <c r="H67" i="12"/>
  <c r="G67" i="12"/>
  <c r="F67" i="12"/>
  <c r="E67" i="12"/>
  <c r="D67" i="12"/>
  <c r="I73" i="12"/>
  <c r="H73" i="12"/>
  <c r="G73" i="12"/>
  <c r="E73" i="12"/>
  <c r="D73" i="12"/>
  <c r="M73" i="12"/>
  <c r="B73" i="12" s="1"/>
  <c r="L73" i="12"/>
  <c r="J73" i="12"/>
  <c r="F73" i="12"/>
  <c r="M88" i="12"/>
  <c r="B88" i="12" s="1"/>
  <c r="F88" i="12"/>
  <c r="E88" i="12"/>
  <c r="L88" i="12"/>
  <c r="D88" i="12"/>
  <c r="I88" i="12"/>
  <c r="H88" i="12"/>
  <c r="G88" i="12"/>
  <c r="J88" i="12"/>
  <c r="M193" i="12"/>
  <c r="B193" i="12" s="1"/>
  <c r="L193" i="12"/>
  <c r="J193" i="12"/>
  <c r="I193" i="12"/>
  <c r="H193" i="12"/>
  <c r="G193" i="12"/>
  <c r="F193" i="12"/>
  <c r="E193" i="12"/>
  <c r="D193" i="12"/>
  <c r="I85" i="12"/>
  <c r="M85" i="12"/>
  <c r="B85" i="12" s="1"/>
  <c r="J85" i="12"/>
  <c r="F85" i="12"/>
  <c r="L85" i="12"/>
  <c r="H85" i="12"/>
  <c r="G85" i="12"/>
  <c r="E85" i="12"/>
  <c r="D85" i="12"/>
  <c r="G143" i="12"/>
  <c r="F143" i="12"/>
  <c r="E143" i="12"/>
  <c r="D143" i="12"/>
  <c r="M143" i="12"/>
  <c r="B143" i="12" s="1"/>
  <c r="L143" i="12"/>
  <c r="J143" i="12"/>
  <c r="H143" i="12"/>
  <c r="I143" i="12"/>
  <c r="I91" i="12"/>
  <c r="H91" i="12"/>
  <c r="F91" i="12"/>
  <c r="D91" i="12"/>
  <c r="M91" i="12"/>
  <c r="B91" i="12" s="1"/>
  <c r="L91" i="12"/>
  <c r="J91" i="12"/>
  <c r="G91" i="12"/>
  <c r="E91" i="12"/>
  <c r="M168" i="12"/>
  <c r="B168" i="12" s="1"/>
  <c r="L168" i="12"/>
  <c r="J168" i="12"/>
  <c r="I168" i="12"/>
  <c r="H168" i="12"/>
  <c r="G168" i="12"/>
  <c r="F168" i="12"/>
  <c r="E168" i="12"/>
  <c r="D168" i="12"/>
  <c r="H218" i="12"/>
  <c r="G218" i="12"/>
  <c r="M218" i="12"/>
  <c r="B218" i="12" s="1"/>
  <c r="J218" i="12"/>
  <c r="L218" i="12"/>
  <c r="I218" i="12"/>
  <c r="F218" i="12"/>
  <c r="E218" i="12"/>
  <c r="D218" i="12"/>
  <c r="I201" i="12"/>
  <c r="H201" i="12"/>
  <c r="G201" i="12"/>
  <c r="F201" i="12"/>
  <c r="E201" i="12"/>
  <c r="D201" i="12"/>
  <c r="M201" i="12"/>
  <c r="B201" i="12" s="1"/>
  <c r="J201" i="12"/>
  <c r="L201" i="12"/>
  <c r="G199" i="12"/>
  <c r="F199" i="12"/>
  <c r="E199" i="12"/>
  <c r="D199" i="12"/>
  <c r="M199" i="12"/>
  <c r="B199" i="12" s="1"/>
  <c r="L199" i="12"/>
  <c r="J199" i="12"/>
  <c r="H199" i="12"/>
  <c r="I199" i="12"/>
  <c r="L284" i="12"/>
  <c r="H284" i="12"/>
  <c r="G284" i="12"/>
  <c r="F284" i="12"/>
  <c r="D284" i="12"/>
  <c r="J284" i="12"/>
  <c r="I284" i="12"/>
  <c r="E284" i="12"/>
  <c r="M284" i="12"/>
  <c r="B284" i="12" s="1"/>
  <c r="D196" i="12"/>
  <c r="M196" i="12"/>
  <c r="B196" i="12" s="1"/>
  <c r="L196" i="12"/>
  <c r="J196" i="12"/>
  <c r="I196" i="12"/>
  <c r="H196" i="12"/>
  <c r="G196" i="12"/>
  <c r="E196" i="12"/>
  <c r="F196" i="12"/>
  <c r="H266" i="12"/>
  <c r="G266" i="12"/>
  <c r="E266" i="12"/>
  <c r="M266" i="12"/>
  <c r="B266" i="12" s="1"/>
  <c r="J266" i="12"/>
  <c r="L266" i="12"/>
  <c r="I266" i="12"/>
  <c r="D266" i="12"/>
  <c r="F266" i="12"/>
  <c r="M294" i="12"/>
  <c r="B294" i="12" s="1"/>
  <c r="L294" i="12"/>
  <c r="I294" i="12"/>
  <c r="F294" i="12"/>
  <c r="E294" i="12"/>
  <c r="D294" i="12"/>
  <c r="J294" i="12"/>
  <c r="H294" i="12"/>
  <c r="G294" i="12"/>
  <c r="I243" i="12"/>
  <c r="H243" i="12"/>
  <c r="F243" i="12"/>
  <c r="L243" i="12"/>
  <c r="M243" i="12"/>
  <c r="B243" i="12" s="1"/>
  <c r="J243" i="12"/>
  <c r="G243" i="12"/>
  <c r="E243" i="12"/>
  <c r="D243" i="12"/>
  <c r="F300" i="12"/>
  <c r="E300" i="12"/>
  <c r="D300" i="12"/>
  <c r="M300" i="12"/>
  <c r="B300" i="12" s="1"/>
  <c r="L300" i="12"/>
  <c r="J300" i="12"/>
  <c r="I300" i="12"/>
  <c r="H300" i="12"/>
  <c r="G300" i="12"/>
  <c r="I237" i="12"/>
  <c r="G237" i="12"/>
  <c r="E237" i="12"/>
  <c r="M237" i="12"/>
  <c r="B237" i="12" s="1"/>
  <c r="L237" i="12"/>
  <c r="J237" i="12"/>
  <c r="H237" i="12"/>
  <c r="F237" i="12"/>
  <c r="D237" i="12"/>
  <c r="E45" i="12"/>
  <c r="D45" i="12"/>
  <c r="M45" i="12"/>
  <c r="B45" i="12" s="1"/>
  <c r="L45" i="12"/>
  <c r="J45" i="12"/>
  <c r="I45" i="12"/>
  <c r="H45" i="12"/>
  <c r="G45" i="12"/>
  <c r="F45" i="12"/>
  <c r="D74" i="12"/>
  <c r="J74" i="12"/>
  <c r="I74" i="12"/>
  <c r="H74" i="12"/>
  <c r="F74" i="12"/>
  <c r="E74" i="12"/>
  <c r="M74" i="12"/>
  <c r="B74" i="12" s="1"/>
  <c r="L74" i="12"/>
  <c r="G74" i="12"/>
  <c r="G53" i="12"/>
  <c r="M53" i="12"/>
  <c r="B53" i="12" s="1"/>
  <c r="L53" i="12"/>
  <c r="I53" i="12"/>
  <c r="H53" i="12"/>
  <c r="F53" i="12"/>
  <c r="E53" i="12"/>
  <c r="D53" i="12"/>
  <c r="J53" i="12"/>
  <c r="J38" i="12"/>
  <c r="I38" i="12"/>
  <c r="F38" i="12"/>
  <c r="E38" i="12"/>
  <c r="M38" i="12"/>
  <c r="B38" i="12" s="1"/>
  <c r="L38" i="12"/>
  <c r="H38" i="12"/>
  <c r="G38" i="12"/>
  <c r="D38" i="12"/>
  <c r="G35" i="12"/>
  <c r="F35" i="12"/>
  <c r="M35" i="12"/>
  <c r="B35" i="12" s="1"/>
  <c r="L35" i="12"/>
  <c r="J35" i="12"/>
  <c r="I35" i="12"/>
  <c r="H35" i="12"/>
  <c r="E35" i="12"/>
  <c r="D35" i="12"/>
  <c r="D32" i="12"/>
  <c r="M32" i="12"/>
  <c r="B32" i="12" s="1"/>
  <c r="L32" i="12"/>
  <c r="J32" i="12"/>
  <c r="I32" i="12"/>
  <c r="H32" i="12"/>
  <c r="G32" i="12"/>
  <c r="F32" i="12"/>
  <c r="E32" i="12"/>
  <c r="D116" i="12"/>
  <c r="J116" i="12"/>
  <c r="I116" i="12"/>
  <c r="G116" i="12"/>
  <c r="E116" i="12"/>
  <c r="M116" i="12"/>
  <c r="B116" i="12" s="1"/>
  <c r="L116" i="12"/>
  <c r="H116" i="12"/>
  <c r="F116" i="12"/>
  <c r="G89" i="12"/>
  <c r="F89" i="12"/>
  <c r="D89" i="12"/>
  <c r="M89" i="12"/>
  <c r="B89" i="12" s="1"/>
  <c r="L89" i="12"/>
  <c r="J89" i="12"/>
  <c r="I89" i="12"/>
  <c r="H89" i="12"/>
  <c r="E89" i="12"/>
  <c r="M100" i="12"/>
  <c r="B100" i="12" s="1"/>
  <c r="F100" i="12"/>
  <c r="E100" i="12"/>
  <c r="G100" i="12"/>
  <c r="D100" i="12"/>
  <c r="L100" i="12"/>
  <c r="J100" i="12"/>
  <c r="I100" i="12"/>
  <c r="H100" i="12"/>
  <c r="E275" i="12"/>
  <c r="D275" i="12"/>
  <c r="L275" i="12"/>
  <c r="I275" i="12"/>
  <c r="G275" i="12"/>
  <c r="M275" i="12"/>
  <c r="B275" i="12" s="1"/>
  <c r="J275" i="12"/>
  <c r="H275" i="12"/>
  <c r="F275" i="12"/>
  <c r="I97" i="12"/>
  <c r="M97" i="12"/>
  <c r="B97" i="12" s="1"/>
  <c r="J97" i="12"/>
  <c r="L97" i="12"/>
  <c r="H97" i="12"/>
  <c r="G97" i="12"/>
  <c r="F97" i="12"/>
  <c r="E97" i="12"/>
  <c r="D97" i="12"/>
  <c r="G155" i="12"/>
  <c r="F155" i="12"/>
  <c r="E155" i="12"/>
  <c r="D155" i="12"/>
  <c r="M155" i="12"/>
  <c r="B155" i="12" s="1"/>
  <c r="L155" i="12"/>
  <c r="J155" i="12"/>
  <c r="H155" i="12"/>
  <c r="I155" i="12"/>
  <c r="I103" i="12"/>
  <c r="H103" i="12"/>
  <c r="F103" i="12"/>
  <c r="D103" i="12"/>
  <c r="M103" i="12"/>
  <c r="B103" i="12" s="1"/>
  <c r="L103" i="12"/>
  <c r="J103" i="12"/>
  <c r="G103" i="12"/>
  <c r="E103" i="12"/>
  <c r="M180" i="12"/>
  <c r="B180" i="12" s="1"/>
  <c r="L180" i="12"/>
  <c r="J180" i="12"/>
  <c r="I180" i="12"/>
  <c r="H180" i="12"/>
  <c r="G180" i="12"/>
  <c r="F180" i="12"/>
  <c r="E180" i="12"/>
  <c r="D180" i="12"/>
  <c r="M258" i="12"/>
  <c r="B258" i="12" s="1"/>
  <c r="L258" i="12"/>
  <c r="I258" i="12"/>
  <c r="F258" i="12"/>
  <c r="D258" i="12"/>
  <c r="J258" i="12"/>
  <c r="H258" i="12"/>
  <c r="G258" i="12"/>
  <c r="E258" i="12"/>
  <c r="M222" i="12"/>
  <c r="B222" i="12" s="1"/>
  <c r="L222" i="12"/>
  <c r="F222" i="12"/>
  <c r="D222" i="12"/>
  <c r="J222" i="12"/>
  <c r="I222" i="12"/>
  <c r="H222" i="12"/>
  <c r="G222" i="12"/>
  <c r="E222" i="12"/>
  <c r="E239" i="12"/>
  <c r="D239" i="12"/>
  <c r="L239" i="12"/>
  <c r="I239" i="12"/>
  <c r="G239" i="12"/>
  <c r="M239" i="12"/>
  <c r="B239" i="12" s="1"/>
  <c r="J239" i="12"/>
  <c r="H239" i="12"/>
  <c r="F239" i="12"/>
  <c r="E173" i="12"/>
  <c r="D173" i="12"/>
  <c r="M173" i="12"/>
  <c r="B173" i="12" s="1"/>
  <c r="L173" i="12"/>
  <c r="J173" i="12"/>
  <c r="I173" i="12"/>
  <c r="H173" i="12"/>
  <c r="F173" i="12"/>
  <c r="G173" i="12"/>
  <c r="D208" i="12"/>
  <c r="M208" i="12"/>
  <c r="B208" i="12" s="1"/>
  <c r="L208" i="12"/>
  <c r="J208" i="12"/>
  <c r="I208" i="12"/>
  <c r="H208" i="12"/>
  <c r="G208" i="12"/>
  <c r="E208" i="12"/>
  <c r="F208" i="12"/>
  <c r="M282" i="12"/>
  <c r="B282" i="12" s="1"/>
  <c r="L282" i="12"/>
  <c r="I282" i="12"/>
  <c r="F282" i="12"/>
  <c r="E282" i="12"/>
  <c r="D282" i="12"/>
  <c r="J282" i="12"/>
  <c r="G282" i="12"/>
  <c r="H282" i="12"/>
  <c r="L221" i="12"/>
  <c r="J221" i="12"/>
  <c r="E221" i="12"/>
  <c r="D221" i="12"/>
  <c r="M221" i="12"/>
  <c r="B221" i="12" s="1"/>
  <c r="I221" i="12"/>
  <c r="H221" i="12"/>
  <c r="F221" i="12"/>
  <c r="G221" i="12"/>
  <c r="I255" i="12"/>
  <c r="H255" i="12"/>
  <c r="F255" i="12"/>
  <c r="L255" i="12"/>
  <c r="D255" i="12"/>
  <c r="M255" i="12"/>
  <c r="B255" i="12" s="1"/>
  <c r="J255" i="12"/>
  <c r="E255" i="12"/>
  <c r="G255" i="12"/>
  <c r="E299" i="12"/>
  <c r="D299" i="12"/>
  <c r="L299" i="12"/>
  <c r="J299" i="12"/>
  <c r="I299" i="12"/>
  <c r="H299" i="12"/>
  <c r="G299" i="12"/>
  <c r="F299" i="12"/>
  <c r="M299" i="12"/>
  <c r="B299" i="12" s="1"/>
  <c r="M249" i="12"/>
  <c r="B249" i="12" s="1"/>
  <c r="I249" i="12"/>
  <c r="G249" i="12"/>
  <c r="E249" i="12"/>
  <c r="L249" i="12"/>
  <c r="J249" i="12"/>
  <c r="H249" i="12"/>
  <c r="F249" i="12"/>
  <c r="D249" i="12"/>
  <c r="J14" i="12"/>
  <c r="M14" i="12"/>
  <c r="B14" i="12" s="1"/>
  <c r="L14" i="12"/>
  <c r="I14" i="12"/>
  <c r="H14" i="12"/>
  <c r="G14" i="12"/>
  <c r="F14" i="12"/>
  <c r="E14" i="12"/>
  <c r="D14" i="12"/>
  <c r="G65" i="12"/>
  <c r="M65" i="12"/>
  <c r="B65" i="12" s="1"/>
  <c r="L65" i="12"/>
  <c r="I65" i="12"/>
  <c r="H65" i="12"/>
  <c r="J65" i="12"/>
  <c r="F65" i="12"/>
  <c r="E65" i="12"/>
  <c r="D65" i="12"/>
  <c r="D92" i="12"/>
  <c r="J92" i="12"/>
  <c r="I92" i="12"/>
  <c r="G92" i="12"/>
  <c r="E92" i="12"/>
  <c r="M92" i="12"/>
  <c r="B92" i="12" s="1"/>
  <c r="L92" i="12"/>
  <c r="F92" i="12"/>
  <c r="H92" i="12"/>
  <c r="G77" i="12"/>
  <c r="M77" i="12"/>
  <c r="B77" i="12" s="1"/>
  <c r="L77" i="12"/>
  <c r="I77" i="12"/>
  <c r="H77" i="12"/>
  <c r="F77" i="12"/>
  <c r="E77" i="12"/>
  <c r="D77" i="12"/>
  <c r="J77" i="12"/>
  <c r="D62" i="12"/>
  <c r="J62" i="12"/>
  <c r="I62" i="12"/>
  <c r="H62" i="12"/>
  <c r="F62" i="12"/>
  <c r="E62" i="12"/>
  <c r="M62" i="12"/>
  <c r="B62" i="12" s="1"/>
  <c r="L62" i="12"/>
  <c r="G62" i="12"/>
  <c r="G47" i="12"/>
  <c r="F47" i="12"/>
  <c r="M47" i="12"/>
  <c r="B47" i="12" s="1"/>
  <c r="L47" i="12"/>
  <c r="J47" i="12"/>
  <c r="I47" i="12"/>
  <c r="H47" i="12"/>
  <c r="E47" i="12"/>
  <c r="D47" i="12"/>
  <c r="D44" i="12"/>
  <c r="M44" i="12"/>
  <c r="B44" i="12" s="1"/>
  <c r="L44" i="12"/>
  <c r="I44" i="12"/>
  <c r="H44" i="12"/>
  <c r="G44" i="12"/>
  <c r="F44" i="12"/>
  <c r="E44" i="12"/>
  <c r="J44" i="12"/>
  <c r="F118" i="12"/>
  <c r="M118" i="12"/>
  <c r="B118" i="12" s="1"/>
  <c r="L118" i="12"/>
  <c r="I118" i="12"/>
  <c r="G118" i="12"/>
  <c r="J118" i="12"/>
  <c r="H118" i="12"/>
  <c r="E118" i="12"/>
  <c r="D118" i="12"/>
  <c r="E117" i="12"/>
  <c r="L117" i="12"/>
  <c r="J117" i="12"/>
  <c r="H117" i="12"/>
  <c r="F117" i="12"/>
  <c r="M117" i="12"/>
  <c r="B117" i="12" s="1"/>
  <c r="I117" i="12"/>
  <c r="G117" i="12"/>
  <c r="D117" i="12"/>
  <c r="M112" i="12"/>
  <c r="B112" i="12" s="1"/>
  <c r="F112" i="12"/>
  <c r="E112" i="12"/>
  <c r="L112" i="12"/>
  <c r="J112" i="12"/>
  <c r="I112" i="12"/>
  <c r="H112" i="12"/>
  <c r="G112" i="12"/>
  <c r="D112" i="12"/>
  <c r="J86" i="12"/>
  <c r="D86" i="12"/>
  <c r="L86" i="12"/>
  <c r="F86" i="12"/>
  <c r="E86" i="12"/>
  <c r="M86" i="12"/>
  <c r="B86" i="12" s="1"/>
  <c r="I86" i="12"/>
  <c r="H86" i="12"/>
  <c r="G86" i="12"/>
  <c r="I109" i="12"/>
  <c r="M109" i="12"/>
  <c r="B109" i="12" s="1"/>
  <c r="J109" i="12"/>
  <c r="H109" i="12"/>
  <c r="G109" i="12"/>
  <c r="F109" i="12"/>
  <c r="E109" i="12"/>
  <c r="D109" i="12"/>
  <c r="L109" i="12"/>
  <c r="F130" i="12"/>
  <c r="E130" i="12"/>
  <c r="D130" i="12"/>
  <c r="M130" i="12"/>
  <c r="B130" i="12" s="1"/>
  <c r="L130" i="12"/>
  <c r="J130" i="12"/>
  <c r="I130" i="12"/>
  <c r="G130" i="12"/>
  <c r="H130" i="12"/>
  <c r="I115" i="12"/>
  <c r="H115" i="12"/>
  <c r="F115" i="12"/>
  <c r="D115" i="12"/>
  <c r="E115" i="12"/>
  <c r="M115" i="12"/>
  <c r="B115" i="12" s="1"/>
  <c r="L115" i="12"/>
  <c r="J115" i="12"/>
  <c r="G115" i="12"/>
  <c r="M192" i="12"/>
  <c r="B192" i="12" s="1"/>
  <c r="L192" i="12"/>
  <c r="J192" i="12"/>
  <c r="I192" i="12"/>
  <c r="H192" i="12"/>
  <c r="G192" i="12"/>
  <c r="F192" i="12"/>
  <c r="E192" i="12"/>
  <c r="D192" i="12"/>
  <c r="J166" i="12"/>
  <c r="I166" i="12"/>
  <c r="G166" i="12"/>
  <c r="F166" i="12"/>
  <c r="E166" i="12"/>
  <c r="D166" i="12"/>
  <c r="L166" i="12"/>
  <c r="M166" i="12"/>
  <c r="B166" i="12" s="1"/>
  <c r="H166" i="12"/>
  <c r="H254" i="12"/>
  <c r="G254" i="12"/>
  <c r="E254" i="12"/>
  <c r="M254" i="12"/>
  <c r="B254" i="12" s="1"/>
  <c r="J254" i="12"/>
  <c r="L254" i="12"/>
  <c r="I254" i="12"/>
  <c r="F254" i="12"/>
  <c r="D254" i="12"/>
  <c r="E263" i="12"/>
  <c r="D263" i="12"/>
  <c r="L263" i="12"/>
  <c r="I263" i="12"/>
  <c r="G263" i="12"/>
  <c r="M263" i="12"/>
  <c r="B263" i="12" s="1"/>
  <c r="J263" i="12"/>
  <c r="H263" i="12"/>
  <c r="F263" i="12"/>
  <c r="E185" i="12"/>
  <c r="D185" i="12"/>
  <c r="M185" i="12"/>
  <c r="B185" i="12" s="1"/>
  <c r="L185" i="12"/>
  <c r="J185" i="12"/>
  <c r="I185" i="12"/>
  <c r="H185" i="12"/>
  <c r="F185" i="12"/>
  <c r="G185" i="12"/>
  <c r="M234" i="12"/>
  <c r="B234" i="12" s="1"/>
  <c r="L234" i="12"/>
  <c r="F234" i="12"/>
  <c r="D234" i="12"/>
  <c r="E234" i="12"/>
  <c r="J234" i="12"/>
  <c r="I234" i="12"/>
  <c r="G234" i="12"/>
  <c r="H234" i="12"/>
  <c r="H290" i="12"/>
  <c r="G290" i="12"/>
  <c r="E290" i="12"/>
  <c r="M290" i="12"/>
  <c r="B290" i="12" s="1"/>
  <c r="J290" i="12"/>
  <c r="L290" i="12"/>
  <c r="I290" i="12"/>
  <c r="D290" i="12"/>
  <c r="F290" i="12"/>
  <c r="L233" i="12"/>
  <c r="J233" i="12"/>
  <c r="E233" i="12"/>
  <c r="M233" i="12"/>
  <c r="B233" i="12" s="1"/>
  <c r="I233" i="12"/>
  <c r="H233" i="12"/>
  <c r="G233" i="12"/>
  <c r="F233" i="12"/>
  <c r="D233" i="12"/>
  <c r="I267" i="12"/>
  <c r="H267" i="12"/>
  <c r="F267" i="12"/>
  <c r="L267" i="12"/>
  <c r="M267" i="12"/>
  <c r="B267" i="12" s="1"/>
  <c r="J267" i="12"/>
  <c r="G267" i="12"/>
  <c r="E267" i="12"/>
  <c r="D267" i="12"/>
  <c r="D214" i="12"/>
  <c r="J214" i="12"/>
  <c r="H214" i="12"/>
  <c r="F214" i="12"/>
  <c r="M214" i="12"/>
  <c r="B214" i="12" s="1"/>
  <c r="L214" i="12"/>
  <c r="I214" i="12"/>
  <c r="G214" i="12"/>
  <c r="E214" i="12"/>
  <c r="M261" i="12"/>
  <c r="B261" i="12" s="1"/>
  <c r="I261" i="12"/>
  <c r="G261" i="12"/>
  <c r="E261" i="12"/>
  <c r="J261" i="12"/>
  <c r="H261" i="12"/>
  <c r="F261" i="12"/>
  <c r="D261" i="12"/>
  <c r="L261" i="12"/>
  <c r="H102" i="12"/>
  <c r="G102" i="12"/>
  <c r="E102" i="12"/>
  <c r="D102" i="12"/>
  <c r="M102" i="12"/>
  <c r="B102" i="12" s="1"/>
  <c r="L102" i="12"/>
  <c r="J102" i="12"/>
  <c r="I102" i="12"/>
  <c r="F102" i="12"/>
  <c r="M17" i="12"/>
  <c r="B17" i="12" s="1"/>
  <c r="I17" i="12"/>
  <c r="H17" i="12"/>
  <c r="L17" i="12"/>
  <c r="J17" i="12"/>
  <c r="G17" i="12"/>
  <c r="F17" i="12"/>
  <c r="E17" i="12"/>
  <c r="D17" i="12"/>
  <c r="L11" i="12"/>
  <c r="J11" i="12"/>
  <c r="I11" i="12"/>
  <c r="H11" i="12"/>
  <c r="G11" i="12"/>
  <c r="F11" i="12"/>
  <c r="E11" i="12"/>
  <c r="M11" i="12"/>
  <c r="B11" i="12" s="1"/>
  <c r="E21" i="12"/>
  <c r="D21" i="12"/>
  <c r="M21" i="12"/>
  <c r="B21" i="12" s="1"/>
  <c r="J21" i="12"/>
  <c r="I21" i="12"/>
  <c r="H21" i="12"/>
  <c r="G21" i="12"/>
  <c r="F21" i="12"/>
  <c r="L21" i="12"/>
  <c r="F94" i="12"/>
  <c r="M94" i="12"/>
  <c r="B94" i="12" s="1"/>
  <c r="L94" i="12"/>
  <c r="I94" i="12"/>
  <c r="G94" i="12"/>
  <c r="J94" i="12"/>
  <c r="H94" i="12"/>
  <c r="D94" i="12"/>
  <c r="E94" i="12"/>
  <c r="J80" i="12"/>
  <c r="G80" i="12"/>
  <c r="E80" i="12"/>
  <c r="D80" i="12"/>
  <c r="M80" i="12"/>
  <c r="B80" i="12" s="1"/>
  <c r="L80" i="12"/>
  <c r="H80" i="12"/>
  <c r="F80" i="12"/>
  <c r="I80" i="12"/>
  <c r="G59" i="12"/>
  <c r="F59" i="12"/>
  <c r="E59" i="12"/>
  <c r="M59" i="12"/>
  <c r="B59" i="12" s="1"/>
  <c r="L59" i="12"/>
  <c r="J59" i="12"/>
  <c r="I59" i="12"/>
  <c r="H59" i="12"/>
  <c r="D59" i="12"/>
  <c r="J56" i="12"/>
  <c r="D56" i="12"/>
  <c r="M56" i="12"/>
  <c r="B56" i="12" s="1"/>
  <c r="L56" i="12"/>
  <c r="I56" i="12"/>
  <c r="H56" i="12"/>
  <c r="G56" i="12"/>
  <c r="F56" i="12"/>
  <c r="E56" i="12"/>
  <c r="M137" i="12"/>
  <c r="B137" i="12" s="1"/>
  <c r="L137" i="12"/>
  <c r="J137" i="12"/>
  <c r="I137" i="12"/>
  <c r="H137" i="12"/>
  <c r="G137" i="12"/>
  <c r="F137" i="12"/>
  <c r="E137" i="12"/>
  <c r="D137" i="12"/>
  <c r="G119" i="12"/>
  <c r="M119" i="12"/>
  <c r="B119" i="12" s="1"/>
  <c r="L119" i="12"/>
  <c r="J119" i="12"/>
  <c r="H119" i="12"/>
  <c r="I119" i="12"/>
  <c r="F119" i="12"/>
  <c r="E119" i="12"/>
  <c r="D119" i="12"/>
  <c r="M124" i="12"/>
  <c r="B124" i="12" s="1"/>
  <c r="L124" i="12"/>
  <c r="J124" i="12"/>
  <c r="I124" i="12"/>
  <c r="H124" i="12"/>
  <c r="G124" i="12"/>
  <c r="F124" i="12"/>
  <c r="E124" i="12"/>
  <c r="D124" i="12"/>
  <c r="J98" i="12"/>
  <c r="D98" i="12"/>
  <c r="L98" i="12"/>
  <c r="G98" i="12"/>
  <c r="F98" i="12"/>
  <c r="M98" i="12"/>
  <c r="B98" i="12" s="1"/>
  <c r="I98" i="12"/>
  <c r="H98" i="12"/>
  <c r="E98" i="12"/>
  <c r="I121" i="12"/>
  <c r="F121" i="12"/>
  <c r="D121" i="12"/>
  <c r="M121" i="12"/>
  <c r="B121" i="12" s="1"/>
  <c r="J121" i="12"/>
  <c r="H121" i="12"/>
  <c r="G121" i="12"/>
  <c r="E121" i="12"/>
  <c r="L121" i="12"/>
  <c r="F142" i="12"/>
  <c r="E142" i="12"/>
  <c r="D142" i="12"/>
  <c r="M142" i="12"/>
  <c r="B142" i="12" s="1"/>
  <c r="L142" i="12"/>
  <c r="J142" i="12"/>
  <c r="I142" i="12"/>
  <c r="G142" i="12"/>
  <c r="H142" i="12"/>
  <c r="M127" i="12"/>
  <c r="B127" i="12" s="1"/>
  <c r="L127" i="12"/>
  <c r="J127" i="12"/>
  <c r="I127" i="12"/>
  <c r="H127" i="12"/>
  <c r="G127" i="12"/>
  <c r="F127" i="12"/>
  <c r="D127" i="12"/>
  <c r="E127" i="12"/>
  <c r="M204" i="12"/>
  <c r="B204" i="12" s="1"/>
  <c r="L204" i="12"/>
  <c r="J204" i="12"/>
  <c r="I204" i="12"/>
  <c r="H204" i="12"/>
  <c r="G204" i="12"/>
  <c r="F204" i="12"/>
  <c r="E204" i="12"/>
  <c r="D204" i="12"/>
  <c r="J178" i="12"/>
  <c r="I178" i="12"/>
  <c r="H178" i="12"/>
  <c r="G178" i="12"/>
  <c r="F178" i="12"/>
  <c r="E178" i="12"/>
  <c r="D178" i="12"/>
  <c r="L178" i="12"/>
  <c r="M178" i="12"/>
  <c r="B178" i="12" s="1"/>
  <c r="H164" i="12"/>
  <c r="G164" i="12"/>
  <c r="E164" i="12"/>
  <c r="M164" i="12"/>
  <c r="B164" i="12" s="1"/>
  <c r="L164" i="12"/>
  <c r="I164" i="12"/>
  <c r="J164" i="12"/>
  <c r="F164" i="12"/>
  <c r="D164" i="12"/>
  <c r="G289" i="12"/>
  <c r="F289" i="12"/>
  <c r="D289" i="12"/>
  <c r="M289" i="12"/>
  <c r="B289" i="12" s="1"/>
  <c r="L289" i="12"/>
  <c r="I289" i="12"/>
  <c r="J289" i="12"/>
  <c r="H289" i="12"/>
  <c r="E289" i="12"/>
  <c r="E197" i="12"/>
  <c r="D197" i="12"/>
  <c r="M197" i="12"/>
  <c r="B197" i="12" s="1"/>
  <c r="L197" i="12"/>
  <c r="J197" i="12"/>
  <c r="I197" i="12"/>
  <c r="H197" i="12"/>
  <c r="F197" i="12"/>
  <c r="G197" i="12"/>
  <c r="J244" i="12"/>
  <c r="I244" i="12"/>
  <c r="G244" i="12"/>
  <c r="D244" i="12"/>
  <c r="M244" i="12"/>
  <c r="B244" i="12" s="1"/>
  <c r="E244" i="12"/>
  <c r="L244" i="12"/>
  <c r="F244" i="12"/>
  <c r="H244" i="12"/>
  <c r="L296" i="12"/>
  <c r="H296" i="12"/>
  <c r="G296" i="12"/>
  <c r="F296" i="12"/>
  <c r="E296" i="12"/>
  <c r="D296" i="12"/>
  <c r="M296" i="12"/>
  <c r="B296" i="12" s="1"/>
  <c r="J296" i="12"/>
  <c r="I296" i="12"/>
  <c r="L245" i="12"/>
  <c r="J245" i="12"/>
  <c r="H245" i="12"/>
  <c r="E245" i="12"/>
  <c r="M245" i="12"/>
  <c r="B245" i="12" s="1"/>
  <c r="I245" i="12"/>
  <c r="G245" i="12"/>
  <c r="F245" i="12"/>
  <c r="D245" i="12"/>
  <c r="I279" i="12"/>
  <c r="H279" i="12"/>
  <c r="F279" i="12"/>
  <c r="L279" i="12"/>
  <c r="G279" i="12"/>
  <c r="E279" i="12"/>
  <c r="D279" i="12"/>
  <c r="J279" i="12"/>
  <c r="M279" i="12"/>
  <c r="B279" i="12" s="1"/>
  <c r="D226" i="12"/>
  <c r="J226" i="12"/>
  <c r="H226" i="12"/>
  <c r="F226" i="12"/>
  <c r="L226" i="12"/>
  <c r="I226" i="12"/>
  <c r="G226" i="12"/>
  <c r="E226" i="12"/>
  <c r="M226" i="12"/>
  <c r="B226" i="12" s="1"/>
  <c r="M273" i="12"/>
  <c r="B273" i="12" s="1"/>
  <c r="I273" i="12"/>
  <c r="G273" i="12"/>
  <c r="E273" i="12"/>
  <c r="L273" i="12"/>
  <c r="J273" i="12"/>
  <c r="H273" i="12"/>
  <c r="F273" i="12"/>
  <c r="D273" i="12"/>
  <c r="I79" i="12"/>
  <c r="F79" i="12"/>
  <c r="D79" i="12"/>
  <c r="H79" i="12"/>
  <c r="G79" i="12"/>
  <c r="E79" i="12"/>
  <c r="M79" i="12"/>
  <c r="B79" i="12" s="1"/>
  <c r="L79" i="12"/>
  <c r="J79" i="12"/>
  <c r="E129" i="12"/>
  <c r="D129" i="12"/>
  <c r="M129" i="12"/>
  <c r="B129" i="12" s="1"/>
  <c r="L129" i="12"/>
  <c r="J129" i="12"/>
  <c r="I129" i="12"/>
  <c r="H129" i="12"/>
  <c r="F129" i="12"/>
  <c r="G129" i="12"/>
  <c r="I25" i="12"/>
  <c r="H25" i="12"/>
  <c r="E25" i="12"/>
  <c r="D25" i="12"/>
  <c r="M25" i="12"/>
  <c r="B25" i="12" s="1"/>
  <c r="L25" i="12"/>
  <c r="J25" i="12"/>
  <c r="G25" i="12"/>
  <c r="F25" i="12"/>
  <c r="J42" i="12"/>
  <c r="I42" i="12"/>
  <c r="M42" i="12"/>
  <c r="B42" i="12" s="1"/>
  <c r="L42" i="12"/>
  <c r="H42" i="12"/>
  <c r="G42" i="12"/>
  <c r="F42" i="12"/>
  <c r="E42" i="12"/>
  <c r="D42" i="12"/>
  <c r="L39" i="12"/>
  <c r="J39" i="12"/>
  <c r="G39" i="12"/>
  <c r="F39" i="12"/>
  <c r="M39" i="12"/>
  <c r="B39" i="12" s="1"/>
  <c r="I39" i="12"/>
  <c r="H39" i="12"/>
  <c r="E39" i="12"/>
  <c r="D39" i="12"/>
  <c r="M28" i="12"/>
  <c r="B28" i="12" s="1"/>
  <c r="L28" i="12"/>
  <c r="H28" i="12"/>
  <c r="G28" i="12"/>
  <c r="E28" i="12"/>
  <c r="D28" i="12"/>
  <c r="J28" i="12"/>
  <c r="I28" i="12"/>
  <c r="F28" i="12"/>
  <c r="H24" i="12"/>
  <c r="G24" i="12"/>
  <c r="D24" i="12"/>
  <c r="M24" i="12"/>
  <c r="B24" i="12" s="1"/>
  <c r="L24" i="12"/>
  <c r="J24" i="12"/>
  <c r="I24" i="12"/>
  <c r="F24" i="12"/>
  <c r="E24" i="12"/>
  <c r="G71" i="12"/>
  <c r="F71" i="12"/>
  <c r="E71" i="12"/>
  <c r="M71" i="12"/>
  <c r="B71" i="12" s="1"/>
  <c r="L71" i="12"/>
  <c r="J71" i="12"/>
  <c r="I71" i="12"/>
  <c r="H71" i="12"/>
  <c r="D71" i="12"/>
  <c r="J68" i="12"/>
  <c r="D68" i="12"/>
  <c r="M68" i="12"/>
  <c r="B68" i="12" s="1"/>
  <c r="L68" i="12"/>
  <c r="I68" i="12"/>
  <c r="H68" i="12"/>
  <c r="G68" i="12"/>
  <c r="F68" i="12"/>
  <c r="E68" i="12"/>
  <c r="E105" i="12"/>
  <c r="L105" i="12"/>
  <c r="J105" i="12"/>
  <c r="H105" i="12"/>
  <c r="F105" i="12"/>
  <c r="M105" i="12"/>
  <c r="B105" i="12" s="1"/>
  <c r="I105" i="12"/>
  <c r="G105" i="12"/>
  <c r="D105" i="12"/>
  <c r="H78" i="12"/>
  <c r="E78" i="12"/>
  <c r="L78" i="12"/>
  <c r="M78" i="12"/>
  <c r="B78" i="12" s="1"/>
  <c r="J78" i="12"/>
  <c r="I78" i="12"/>
  <c r="G78" i="12"/>
  <c r="F78" i="12"/>
  <c r="D78" i="12"/>
  <c r="M136" i="12"/>
  <c r="B136" i="12" s="1"/>
  <c r="L136" i="12"/>
  <c r="J136" i="12"/>
  <c r="I136" i="12"/>
  <c r="H136" i="12"/>
  <c r="G136" i="12"/>
  <c r="F136" i="12"/>
  <c r="E136" i="12"/>
  <c r="D136" i="12"/>
  <c r="J110" i="12"/>
  <c r="D110" i="12"/>
  <c r="L110" i="12"/>
  <c r="M110" i="12"/>
  <c r="B110" i="12" s="1"/>
  <c r="I110" i="12"/>
  <c r="H110" i="12"/>
  <c r="G110" i="12"/>
  <c r="F110" i="12"/>
  <c r="E110" i="12"/>
  <c r="I133" i="12"/>
  <c r="H133" i="12"/>
  <c r="G133" i="12"/>
  <c r="F133" i="12"/>
  <c r="E133" i="12"/>
  <c r="D133" i="12"/>
  <c r="M133" i="12"/>
  <c r="B133" i="12" s="1"/>
  <c r="J133" i="12"/>
  <c r="L133" i="12"/>
  <c r="F154" i="12"/>
  <c r="E154" i="12"/>
  <c r="D154" i="12"/>
  <c r="M154" i="12"/>
  <c r="B154" i="12" s="1"/>
  <c r="L154" i="12"/>
  <c r="J154" i="12"/>
  <c r="I154" i="12"/>
  <c r="G154" i="12"/>
  <c r="H154" i="12"/>
  <c r="M139" i="12"/>
  <c r="B139" i="12" s="1"/>
  <c r="L139" i="12"/>
  <c r="J139" i="12"/>
  <c r="I139" i="12"/>
  <c r="H139" i="12"/>
  <c r="G139" i="12"/>
  <c r="F139" i="12"/>
  <c r="D139" i="12"/>
  <c r="E139" i="12"/>
  <c r="E227" i="12"/>
  <c r="D227" i="12"/>
  <c r="L227" i="12"/>
  <c r="I227" i="12"/>
  <c r="G227" i="12"/>
  <c r="M227" i="12"/>
  <c r="B227" i="12" s="1"/>
  <c r="J227" i="12"/>
  <c r="H227" i="12"/>
  <c r="F227" i="12"/>
  <c r="J190" i="12"/>
  <c r="I190" i="12"/>
  <c r="H190" i="12"/>
  <c r="G190" i="12"/>
  <c r="F190" i="12"/>
  <c r="E190" i="12"/>
  <c r="D190" i="12"/>
  <c r="L190" i="12"/>
  <c r="M190" i="12"/>
  <c r="B190" i="12" s="1"/>
  <c r="H176" i="12"/>
  <c r="G176" i="12"/>
  <c r="F176" i="12"/>
  <c r="E176" i="12"/>
  <c r="D176" i="12"/>
  <c r="M176" i="12"/>
  <c r="B176" i="12" s="1"/>
  <c r="L176" i="12"/>
  <c r="I176" i="12"/>
  <c r="J176" i="12"/>
  <c r="F174" i="12"/>
  <c r="E174" i="12"/>
  <c r="D174" i="12"/>
  <c r="M174" i="12"/>
  <c r="B174" i="12" s="1"/>
  <c r="L174" i="12"/>
  <c r="J174" i="12"/>
  <c r="I174" i="12"/>
  <c r="G174" i="12"/>
  <c r="H174" i="12"/>
  <c r="E209" i="12"/>
  <c r="D209" i="12"/>
  <c r="M209" i="12"/>
  <c r="B209" i="12" s="1"/>
  <c r="L209" i="12"/>
  <c r="J209" i="12"/>
  <c r="I209" i="12"/>
  <c r="H209" i="12"/>
  <c r="F209" i="12"/>
  <c r="G209" i="12"/>
  <c r="J268" i="12"/>
  <c r="I268" i="12"/>
  <c r="G268" i="12"/>
  <c r="D268" i="12"/>
  <c r="M268" i="12"/>
  <c r="B268" i="12" s="1"/>
  <c r="E268" i="12"/>
  <c r="L268" i="12"/>
  <c r="F268" i="12"/>
  <c r="H268" i="12"/>
  <c r="M211" i="12"/>
  <c r="B211" i="12" s="1"/>
  <c r="G211" i="12"/>
  <c r="E211" i="12"/>
  <c r="J211" i="12"/>
  <c r="I211" i="12"/>
  <c r="H211" i="12"/>
  <c r="F211" i="12"/>
  <c r="D211" i="12"/>
  <c r="L211" i="12"/>
  <c r="L257" i="12"/>
  <c r="J257" i="12"/>
  <c r="H257" i="12"/>
  <c r="E257" i="12"/>
  <c r="F257" i="12"/>
  <c r="D257" i="12"/>
  <c r="M257" i="12"/>
  <c r="B257" i="12" s="1"/>
  <c r="G257" i="12"/>
  <c r="I257" i="12"/>
  <c r="I291" i="12"/>
  <c r="H291" i="12"/>
  <c r="F291" i="12"/>
  <c r="L291" i="12"/>
  <c r="M291" i="12"/>
  <c r="B291" i="12" s="1"/>
  <c r="J291" i="12"/>
  <c r="G291" i="12"/>
  <c r="E291" i="12"/>
  <c r="D291" i="12"/>
  <c r="D238" i="12"/>
  <c r="J238" i="12"/>
  <c r="H238" i="12"/>
  <c r="F238" i="12"/>
  <c r="M238" i="12"/>
  <c r="B238" i="12" s="1"/>
  <c r="L238" i="12"/>
  <c r="I238" i="12"/>
  <c r="G238" i="12"/>
  <c r="E238" i="12"/>
  <c r="M285" i="12"/>
  <c r="B285" i="12" s="1"/>
  <c r="I285" i="12"/>
  <c r="H285" i="12"/>
  <c r="G285" i="12"/>
  <c r="E285" i="12"/>
  <c r="L285" i="12"/>
  <c r="J285" i="12"/>
  <c r="F285" i="12"/>
  <c r="D285" i="12"/>
  <c r="H48" i="12"/>
  <c r="G48" i="12"/>
  <c r="D48" i="12"/>
  <c r="M48" i="12"/>
  <c r="B48" i="12" s="1"/>
  <c r="L48" i="12"/>
  <c r="J48" i="12"/>
  <c r="I48" i="12"/>
  <c r="F48" i="12"/>
  <c r="E48" i="12"/>
  <c r="M160" i="12"/>
  <c r="B160" i="12" s="1"/>
  <c r="L160" i="12"/>
  <c r="J160" i="12"/>
  <c r="I160" i="12"/>
  <c r="H160" i="12"/>
  <c r="G160" i="12"/>
  <c r="F160" i="12"/>
  <c r="E160" i="12"/>
  <c r="D160" i="12"/>
  <c r="L260" i="12"/>
  <c r="H260" i="12"/>
  <c r="F260" i="12"/>
  <c r="D260" i="12"/>
  <c r="M260" i="12"/>
  <c r="B260" i="12" s="1"/>
  <c r="J260" i="12"/>
  <c r="I260" i="12"/>
  <c r="G260" i="12"/>
  <c r="E260" i="12"/>
  <c r="M171" i="12"/>
  <c r="B171" i="12" s="1"/>
  <c r="L171" i="12"/>
  <c r="J171" i="12"/>
  <c r="I171" i="12"/>
  <c r="H171" i="12"/>
  <c r="G171" i="12"/>
  <c r="F171" i="12"/>
  <c r="D171" i="12"/>
  <c r="E171" i="12"/>
  <c r="G301" i="12"/>
  <c r="F301" i="12"/>
  <c r="E301" i="12"/>
  <c r="D301" i="12"/>
  <c r="M301" i="12"/>
  <c r="B301" i="12" s="1"/>
  <c r="L301" i="12"/>
  <c r="J301" i="12"/>
  <c r="I301" i="12"/>
  <c r="H301" i="12"/>
  <c r="M58" i="12"/>
  <c r="B58" i="12" s="1"/>
  <c r="F58" i="12"/>
  <c r="E58" i="12"/>
  <c r="D58" i="12"/>
  <c r="L58" i="12"/>
  <c r="J58" i="12"/>
  <c r="I58" i="12"/>
  <c r="H58" i="12"/>
  <c r="G58" i="12"/>
  <c r="J50" i="12"/>
  <c r="I50" i="12"/>
  <c r="F50" i="12"/>
  <c r="E50" i="12"/>
  <c r="M50" i="12"/>
  <c r="B50" i="12" s="1"/>
  <c r="L50" i="12"/>
  <c r="H50" i="12"/>
  <c r="G50" i="12"/>
  <c r="D50" i="12"/>
  <c r="M70" i="12"/>
  <c r="B70" i="12" s="1"/>
  <c r="F70" i="12"/>
  <c r="E70" i="12"/>
  <c r="D70" i="12"/>
  <c r="L70" i="12"/>
  <c r="J70" i="12"/>
  <c r="I70" i="12"/>
  <c r="H70" i="12"/>
  <c r="G70" i="12"/>
  <c r="F46" i="12"/>
  <c r="E46" i="12"/>
  <c r="G46" i="12"/>
  <c r="D46" i="12"/>
  <c r="M46" i="12"/>
  <c r="B46" i="12" s="1"/>
  <c r="L46" i="12"/>
  <c r="J46" i="12"/>
  <c r="I46" i="12"/>
  <c r="H46" i="12"/>
  <c r="H36" i="12"/>
  <c r="G36" i="12"/>
  <c r="D36" i="12"/>
  <c r="I36" i="12"/>
  <c r="F36" i="12"/>
  <c r="E36" i="12"/>
  <c r="M36" i="12"/>
  <c r="B36" i="12" s="1"/>
  <c r="L36" i="12"/>
  <c r="J36" i="12"/>
  <c r="E93" i="12"/>
  <c r="L93" i="12"/>
  <c r="J93" i="12"/>
  <c r="H93" i="12"/>
  <c r="F93" i="12"/>
  <c r="M93" i="12"/>
  <c r="B93" i="12" s="1"/>
  <c r="I93" i="12"/>
  <c r="G93" i="12"/>
  <c r="D93" i="12"/>
  <c r="G101" i="12"/>
  <c r="F101" i="12"/>
  <c r="D101" i="12"/>
  <c r="M101" i="12"/>
  <c r="B101" i="12" s="1"/>
  <c r="L101" i="12"/>
  <c r="J101" i="12"/>
  <c r="I101" i="12"/>
  <c r="H101" i="12"/>
  <c r="E101" i="12"/>
  <c r="G107" i="12"/>
  <c r="M107" i="12"/>
  <c r="B107" i="12" s="1"/>
  <c r="J107" i="12"/>
  <c r="H107" i="12"/>
  <c r="L107" i="12"/>
  <c r="I107" i="12"/>
  <c r="F107" i="12"/>
  <c r="E107" i="12"/>
  <c r="D107" i="12"/>
  <c r="H90" i="12"/>
  <c r="G90" i="12"/>
  <c r="E90" i="12"/>
  <c r="M90" i="12"/>
  <c r="B90" i="12" s="1"/>
  <c r="L90" i="12"/>
  <c r="I90" i="12"/>
  <c r="J90" i="12"/>
  <c r="F90" i="12"/>
  <c r="D90" i="12"/>
  <c r="M148" i="12"/>
  <c r="B148" i="12" s="1"/>
  <c r="L148" i="12"/>
  <c r="J148" i="12"/>
  <c r="I148" i="12"/>
  <c r="H148" i="12"/>
  <c r="G148" i="12"/>
  <c r="F148" i="12"/>
  <c r="E148" i="12"/>
  <c r="D148" i="12"/>
  <c r="J122" i="12"/>
  <c r="G122" i="12"/>
  <c r="E122" i="12"/>
  <c r="D122" i="12"/>
  <c r="L122" i="12"/>
  <c r="M122" i="12"/>
  <c r="B122" i="12" s="1"/>
  <c r="I122" i="12"/>
  <c r="H122" i="12"/>
  <c r="F122" i="12"/>
  <c r="I145" i="12"/>
  <c r="H145" i="12"/>
  <c r="G145" i="12"/>
  <c r="F145" i="12"/>
  <c r="E145" i="12"/>
  <c r="D145" i="12"/>
  <c r="M145" i="12"/>
  <c r="B145" i="12" s="1"/>
  <c r="J145" i="12"/>
  <c r="L145" i="12"/>
  <c r="H212" i="12"/>
  <c r="F212" i="12"/>
  <c r="D212" i="12"/>
  <c r="M212" i="12"/>
  <c r="B212" i="12" s="1"/>
  <c r="L212" i="12"/>
  <c r="J212" i="12"/>
  <c r="I212" i="12"/>
  <c r="G212" i="12"/>
  <c r="E212" i="12"/>
  <c r="M151" i="12"/>
  <c r="B151" i="12" s="1"/>
  <c r="L151" i="12"/>
  <c r="J151" i="12"/>
  <c r="I151" i="12"/>
  <c r="H151" i="12"/>
  <c r="G151" i="12"/>
  <c r="F151" i="12"/>
  <c r="D151" i="12"/>
  <c r="E151" i="12"/>
  <c r="G229" i="12"/>
  <c r="F229" i="12"/>
  <c r="L229" i="12"/>
  <c r="I229" i="12"/>
  <c r="M229" i="12"/>
  <c r="B229" i="12" s="1"/>
  <c r="J229" i="12"/>
  <c r="H229" i="12"/>
  <c r="E229" i="12"/>
  <c r="D229" i="12"/>
  <c r="J202" i="12"/>
  <c r="I202" i="12"/>
  <c r="H202" i="12"/>
  <c r="G202" i="12"/>
  <c r="F202" i="12"/>
  <c r="E202" i="12"/>
  <c r="D202" i="12"/>
  <c r="L202" i="12"/>
  <c r="M202" i="12"/>
  <c r="B202" i="12" s="1"/>
  <c r="H188" i="12"/>
  <c r="G188" i="12"/>
  <c r="F188" i="12"/>
  <c r="E188" i="12"/>
  <c r="D188" i="12"/>
  <c r="M188" i="12"/>
  <c r="B188" i="12" s="1"/>
  <c r="L188" i="12"/>
  <c r="I188" i="12"/>
  <c r="J188" i="12"/>
  <c r="F186" i="12"/>
  <c r="E186" i="12"/>
  <c r="D186" i="12"/>
  <c r="M186" i="12"/>
  <c r="B186" i="12" s="1"/>
  <c r="L186" i="12"/>
  <c r="J186" i="12"/>
  <c r="I186" i="12"/>
  <c r="G186" i="12"/>
  <c r="H186" i="12"/>
  <c r="E215" i="12"/>
  <c r="D215" i="12"/>
  <c r="L215" i="12"/>
  <c r="I215" i="12"/>
  <c r="G215" i="12"/>
  <c r="H215" i="12"/>
  <c r="F215" i="12"/>
  <c r="J215" i="12"/>
  <c r="M215" i="12"/>
  <c r="B215" i="12" s="1"/>
  <c r="E287" i="12"/>
  <c r="D287" i="12"/>
  <c r="L287" i="12"/>
  <c r="J287" i="12"/>
  <c r="I287" i="12"/>
  <c r="G287" i="12"/>
  <c r="F287" i="12"/>
  <c r="H287" i="12"/>
  <c r="M287" i="12"/>
  <c r="B287" i="12" s="1"/>
  <c r="M223" i="12"/>
  <c r="B223" i="12" s="1"/>
  <c r="G223" i="12"/>
  <c r="E223" i="12"/>
  <c r="L223" i="12"/>
  <c r="J223" i="12"/>
  <c r="I223" i="12"/>
  <c r="H223" i="12"/>
  <c r="D223" i="12"/>
  <c r="F223" i="12"/>
  <c r="L269" i="12"/>
  <c r="J269" i="12"/>
  <c r="H269" i="12"/>
  <c r="E269" i="12"/>
  <c r="M269" i="12"/>
  <c r="B269" i="12" s="1"/>
  <c r="I269" i="12"/>
  <c r="G269" i="12"/>
  <c r="F269" i="12"/>
  <c r="D269" i="12"/>
  <c r="H302" i="12"/>
  <c r="G302" i="12"/>
  <c r="F302" i="12"/>
  <c r="E302" i="12"/>
  <c r="D302" i="12"/>
  <c r="M302" i="12"/>
  <c r="B302" i="12" s="1"/>
  <c r="L302" i="12"/>
  <c r="J302" i="12"/>
  <c r="I302" i="12"/>
  <c r="D250" i="12"/>
  <c r="J250" i="12"/>
  <c r="H250" i="12"/>
  <c r="F250" i="12"/>
  <c r="L250" i="12"/>
  <c r="I250" i="12"/>
  <c r="G250" i="12"/>
  <c r="E250" i="12"/>
  <c r="M250" i="12"/>
  <c r="B250" i="12" s="1"/>
  <c r="M297" i="12"/>
  <c r="B297" i="12" s="1"/>
  <c r="I297" i="12"/>
  <c r="H297" i="12"/>
  <c r="G297" i="12"/>
  <c r="F297" i="12"/>
  <c r="E297" i="12"/>
  <c r="D297" i="12"/>
  <c r="L297" i="12"/>
  <c r="J297" i="12"/>
  <c r="E11" i="9"/>
  <c r="M11" i="9"/>
  <c r="B11" i="9" s="1"/>
  <c r="L251" i="9"/>
  <c r="H251" i="9"/>
  <c r="J251" i="9"/>
  <c r="G251" i="9"/>
  <c r="I251" i="9"/>
  <c r="D251" i="9"/>
  <c r="F251" i="9"/>
  <c r="E251" i="9"/>
  <c r="L107" i="9"/>
  <c r="H107" i="9"/>
  <c r="J107" i="9"/>
  <c r="G107" i="9"/>
  <c r="I107" i="9"/>
  <c r="D107" i="9"/>
  <c r="F107" i="9"/>
  <c r="E107" i="9"/>
  <c r="L174" i="9"/>
  <c r="G174" i="9"/>
  <c r="I174" i="9"/>
  <c r="H174" i="9"/>
  <c r="J174" i="9"/>
  <c r="F174" i="9"/>
  <c r="E174" i="9"/>
  <c r="D174" i="9"/>
  <c r="L214" i="9"/>
  <c r="J214" i="9"/>
  <c r="G214" i="9"/>
  <c r="I214" i="9"/>
  <c r="H214" i="9"/>
  <c r="D214" i="9"/>
  <c r="F214" i="9"/>
  <c r="E214" i="9"/>
  <c r="J70" i="9"/>
  <c r="L70" i="9"/>
  <c r="G70" i="9"/>
  <c r="I70" i="9"/>
  <c r="H70" i="9"/>
  <c r="D70" i="9"/>
  <c r="F70" i="9"/>
  <c r="E70" i="9"/>
  <c r="L114" i="9"/>
  <c r="G114" i="9"/>
  <c r="I114" i="9"/>
  <c r="J114" i="9"/>
  <c r="H114" i="9"/>
  <c r="F114" i="9"/>
  <c r="E114" i="9"/>
  <c r="D114" i="9"/>
  <c r="L249" i="9"/>
  <c r="J249" i="9"/>
  <c r="G249" i="9"/>
  <c r="I249" i="9"/>
  <c r="D249" i="9"/>
  <c r="F249" i="9"/>
  <c r="E249" i="9"/>
  <c r="H249" i="9"/>
  <c r="L105" i="9"/>
  <c r="J105" i="9"/>
  <c r="G105" i="9"/>
  <c r="I105" i="9"/>
  <c r="H105" i="9"/>
  <c r="D105" i="9"/>
  <c r="F105" i="9"/>
  <c r="E105" i="9"/>
  <c r="L248" i="9"/>
  <c r="G248" i="9"/>
  <c r="I248" i="9"/>
  <c r="H248" i="9"/>
  <c r="J248" i="9"/>
  <c r="D248" i="9"/>
  <c r="F248" i="9"/>
  <c r="E248" i="9"/>
  <c r="L104" i="9"/>
  <c r="J104" i="9"/>
  <c r="G104" i="9"/>
  <c r="I104" i="9"/>
  <c r="H104" i="9"/>
  <c r="D104" i="9"/>
  <c r="F104" i="9"/>
  <c r="E104" i="9"/>
  <c r="L247" i="9"/>
  <c r="G247" i="9"/>
  <c r="I247" i="9"/>
  <c r="H247" i="9"/>
  <c r="J247" i="9"/>
  <c r="D247" i="9"/>
  <c r="F247" i="9"/>
  <c r="E247" i="9"/>
  <c r="L103" i="9"/>
  <c r="J103" i="9"/>
  <c r="G103" i="9"/>
  <c r="I103" i="9"/>
  <c r="H103" i="9"/>
  <c r="D103" i="9"/>
  <c r="F103" i="9"/>
  <c r="E103" i="9"/>
  <c r="L244" i="9"/>
  <c r="I244" i="9"/>
  <c r="H244" i="9"/>
  <c r="J244" i="9"/>
  <c r="G244" i="9"/>
  <c r="E244" i="9"/>
  <c r="D244" i="9"/>
  <c r="F244" i="9"/>
  <c r="L100" i="9"/>
  <c r="J100" i="9"/>
  <c r="I100" i="9"/>
  <c r="H100" i="9"/>
  <c r="G100" i="9"/>
  <c r="E100" i="9"/>
  <c r="D100" i="9"/>
  <c r="F100" i="9"/>
  <c r="L267" i="9"/>
  <c r="H267" i="9"/>
  <c r="J267" i="9"/>
  <c r="I267" i="9"/>
  <c r="E267" i="9"/>
  <c r="G267" i="9"/>
  <c r="D267" i="9"/>
  <c r="F267" i="9"/>
  <c r="L123" i="9"/>
  <c r="H123" i="9"/>
  <c r="J123" i="9"/>
  <c r="I123" i="9"/>
  <c r="E123" i="9"/>
  <c r="G123" i="9"/>
  <c r="D123" i="9"/>
  <c r="F123" i="9"/>
  <c r="L257" i="9"/>
  <c r="I257" i="9"/>
  <c r="H257" i="9"/>
  <c r="J257" i="9"/>
  <c r="E257" i="9"/>
  <c r="G257" i="9"/>
  <c r="D257" i="9"/>
  <c r="F257" i="9"/>
  <c r="L242" i="9"/>
  <c r="H242" i="9"/>
  <c r="J242" i="9"/>
  <c r="I242" i="9"/>
  <c r="E242" i="9"/>
  <c r="D242" i="9"/>
  <c r="F242" i="9"/>
  <c r="G242" i="9"/>
  <c r="J98" i="9"/>
  <c r="L98" i="9"/>
  <c r="H98" i="9"/>
  <c r="G98" i="9"/>
  <c r="I98" i="9"/>
  <c r="E98" i="9"/>
  <c r="D98" i="9"/>
  <c r="F98" i="9"/>
  <c r="L161" i="9"/>
  <c r="I161" i="9"/>
  <c r="H161" i="9"/>
  <c r="J161" i="9"/>
  <c r="G161" i="9"/>
  <c r="E161" i="9"/>
  <c r="D161" i="9"/>
  <c r="F161" i="9"/>
  <c r="L277" i="9"/>
  <c r="H277" i="9"/>
  <c r="J277" i="9"/>
  <c r="I277" i="9"/>
  <c r="E277" i="9"/>
  <c r="G277" i="9"/>
  <c r="D277" i="9"/>
  <c r="F277" i="9"/>
  <c r="J133" i="9"/>
  <c r="L133" i="9"/>
  <c r="H133" i="9"/>
  <c r="G133" i="9"/>
  <c r="I133" i="9"/>
  <c r="E133" i="9"/>
  <c r="D133" i="9"/>
  <c r="F133" i="9"/>
  <c r="L288" i="9"/>
  <c r="H288" i="9"/>
  <c r="J288" i="9"/>
  <c r="I288" i="9"/>
  <c r="G288" i="9"/>
  <c r="D288" i="9"/>
  <c r="F288" i="9"/>
  <c r="E288" i="9"/>
  <c r="L144" i="9"/>
  <c r="H144" i="9"/>
  <c r="G144" i="9"/>
  <c r="J144" i="9"/>
  <c r="I144" i="9"/>
  <c r="D144" i="9"/>
  <c r="F144" i="9"/>
  <c r="E144" i="9"/>
  <c r="L191" i="9"/>
  <c r="H191" i="9"/>
  <c r="J191" i="9"/>
  <c r="G191" i="9"/>
  <c r="I191" i="9"/>
  <c r="D191" i="9"/>
  <c r="F191" i="9"/>
  <c r="E191" i="9"/>
  <c r="L234" i="9"/>
  <c r="G234" i="9"/>
  <c r="I234" i="9"/>
  <c r="H234" i="9"/>
  <c r="J234" i="9"/>
  <c r="F234" i="9"/>
  <c r="E234" i="9"/>
  <c r="D234" i="9"/>
  <c r="L239" i="9"/>
  <c r="H239" i="9"/>
  <c r="J239" i="9"/>
  <c r="G239" i="9"/>
  <c r="I239" i="9"/>
  <c r="D239" i="9"/>
  <c r="F239" i="9"/>
  <c r="E239" i="9"/>
  <c r="L95" i="9"/>
  <c r="H95" i="9"/>
  <c r="G95" i="9"/>
  <c r="I95" i="9"/>
  <c r="J95" i="9"/>
  <c r="D95" i="9"/>
  <c r="F95" i="9"/>
  <c r="E95" i="9"/>
  <c r="L150" i="9"/>
  <c r="G150" i="9"/>
  <c r="I150" i="9"/>
  <c r="H150" i="9"/>
  <c r="J150" i="9"/>
  <c r="F150" i="9"/>
  <c r="E150" i="9"/>
  <c r="D150" i="9"/>
  <c r="L202" i="9"/>
  <c r="J202" i="9"/>
  <c r="G202" i="9"/>
  <c r="I202" i="9"/>
  <c r="H202" i="9"/>
  <c r="D202" i="9"/>
  <c r="F202" i="9"/>
  <c r="E202" i="9"/>
  <c r="J58" i="9"/>
  <c r="L58" i="9"/>
  <c r="G58" i="9"/>
  <c r="I58" i="9"/>
  <c r="H58" i="9"/>
  <c r="D58" i="9"/>
  <c r="F58" i="9"/>
  <c r="E58" i="9"/>
  <c r="L102" i="9"/>
  <c r="G102" i="9"/>
  <c r="J102" i="9"/>
  <c r="I102" i="9"/>
  <c r="H102" i="9"/>
  <c r="F102" i="9"/>
  <c r="E102" i="9"/>
  <c r="D102" i="9"/>
  <c r="L237" i="9"/>
  <c r="J237" i="9"/>
  <c r="G237" i="9"/>
  <c r="I237" i="9"/>
  <c r="D237" i="9"/>
  <c r="F237" i="9"/>
  <c r="E237" i="9"/>
  <c r="H237" i="9"/>
  <c r="L93" i="9"/>
  <c r="J93" i="9"/>
  <c r="G93" i="9"/>
  <c r="I93" i="9"/>
  <c r="H93" i="9"/>
  <c r="D93" i="9"/>
  <c r="F93" i="9"/>
  <c r="E93" i="9"/>
  <c r="L236" i="9"/>
  <c r="G236" i="9"/>
  <c r="I236" i="9"/>
  <c r="H236" i="9"/>
  <c r="J236" i="9"/>
  <c r="D236" i="9"/>
  <c r="F236" i="9"/>
  <c r="E236" i="9"/>
  <c r="L92" i="9"/>
  <c r="G92" i="9"/>
  <c r="I92" i="9"/>
  <c r="J92" i="9"/>
  <c r="H92" i="9"/>
  <c r="D92" i="9"/>
  <c r="F92" i="9"/>
  <c r="E92" i="9"/>
  <c r="L235" i="9"/>
  <c r="G235" i="9"/>
  <c r="I235" i="9"/>
  <c r="H235" i="9"/>
  <c r="J235" i="9"/>
  <c r="D235" i="9"/>
  <c r="F235" i="9"/>
  <c r="E235" i="9"/>
  <c r="L91" i="9"/>
  <c r="J91" i="9"/>
  <c r="G91" i="9"/>
  <c r="I91" i="9"/>
  <c r="H91" i="9"/>
  <c r="D91" i="9"/>
  <c r="F91" i="9"/>
  <c r="E91" i="9"/>
  <c r="L232" i="9"/>
  <c r="I232" i="9"/>
  <c r="H232" i="9"/>
  <c r="J232" i="9"/>
  <c r="E232" i="9"/>
  <c r="G232" i="9"/>
  <c r="D232" i="9"/>
  <c r="F232" i="9"/>
  <c r="L88" i="9"/>
  <c r="J88" i="9"/>
  <c r="I88" i="9"/>
  <c r="H88" i="9"/>
  <c r="E88" i="9"/>
  <c r="D88" i="9"/>
  <c r="F88" i="9"/>
  <c r="G88" i="9"/>
  <c r="L255" i="9"/>
  <c r="H255" i="9"/>
  <c r="J255" i="9"/>
  <c r="I255" i="9"/>
  <c r="E255" i="9"/>
  <c r="G255" i="9"/>
  <c r="D255" i="9"/>
  <c r="F255" i="9"/>
  <c r="L111" i="9"/>
  <c r="H111" i="9"/>
  <c r="J111" i="9"/>
  <c r="I111" i="9"/>
  <c r="G111" i="9"/>
  <c r="E111" i="9"/>
  <c r="D111" i="9"/>
  <c r="F111" i="9"/>
  <c r="L233" i="9"/>
  <c r="I233" i="9"/>
  <c r="H233" i="9"/>
  <c r="J233" i="9"/>
  <c r="E233" i="9"/>
  <c r="G233" i="9"/>
  <c r="D233" i="9"/>
  <c r="F233" i="9"/>
  <c r="L230" i="9"/>
  <c r="H230" i="9"/>
  <c r="J230" i="9"/>
  <c r="I230" i="9"/>
  <c r="E230" i="9"/>
  <c r="G230" i="9"/>
  <c r="D230" i="9"/>
  <c r="F230" i="9"/>
  <c r="J86" i="9"/>
  <c r="L86" i="9"/>
  <c r="H86" i="9"/>
  <c r="G86" i="9"/>
  <c r="I86" i="9"/>
  <c r="E86" i="9"/>
  <c r="D86" i="9"/>
  <c r="F86" i="9"/>
  <c r="L137" i="9"/>
  <c r="J137" i="9"/>
  <c r="I137" i="9"/>
  <c r="H137" i="9"/>
  <c r="G137" i="9"/>
  <c r="E137" i="9"/>
  <c r="D137" i="9"/>
  <c r="F137" i="9"/>
  <c r="L265" i="9"/>
  <c r="H265" i="9"/>
  <c r="J265" i="9"/>
  <c r="I265" i="9"/>
  <c r="E265" i="9"/>
  <c r="G265" i="9"/>
  <c r="D265" i="9"/>
  <c r="F265" i="9"/>
  <c r="J121" i="9"/>
  <c r="L121" i="9"/>
  <c r="H121" i="9"/>
  <c r="G121" i="9"/>
  <c r="I121" i="9"/>
  <c r="E121" i="9"/>
  <c r="D121" i="9"/>
  <c r="F121" i="9"/>
  <c r="L276" i="9"/>
  <c r="H276" i="9"/>
  <c r="J276" i="9"/>
  <c r="I276" i="9"/>
  <c r="G276" i="9"/>
  <c r="D276" i="9"/>
  <c r="F276" i="9"/>
  <c r="E276" i="9"/>
  <c r="L132" i="9"/>
  <c r="H132" i="9"/>
  <c r="J132" i="9"/>
  <c r="G132" i="9"/>
  <c r="I132" i="9"/>
  <c r="D132" i="9"/>
  <c r="F132" i="9"/>
  <c r="E132" i="9"/>
  <c r="J59" i="9"/>
  <c r="L59" i="9"/>
  <c r="H59" i="9"/>
  <c r="G59" i="9"/>
  <c r="I59" i="9"/>
  <c r="D59" i="9"/>
  <c r="F59" i="9"/>
  <c r="E59" i="9"/>
  <c r="J83" i="9"/>
  <c r="L83" i="9"/>
  <c r="H83" i="9"/>
  <c r="G83" i="9"/>
  <c r="I83" i="9"/>
  <c r="D83" i="9"/>
  <c r="F83" i="9"/>
  <c r="E83" i="9"/>
  <c r="L190" i="9"/>
  <c r="J190" i="9"/>
  <c r="G190" i="9"/>
  <c r="I190" i="9"/>
  <c r="H190" i="9"/>
  <c r="D190" i="9"/>
  <c r="F190" i="9"/>
  <c r="E190" i="9"/>
  <c r="J46" i="9"/>
  <c r="L46" i="9"/>
  <c r="G46" i="9"/>
  <c r="I46" i="9"/>
  <c r="H46" i="9"/>
  <c r="D46" i="9"/>
  <c r="F46" i="9"/>
  <c r="E46" i="9"/>
  <c r="L90" i="9"/>
  <c r="J90" i="9"/>
  <c r="G90" i="9"/>
  <c r="I90" i="9"/>
  <c r="H90" i="9"/>
  <c r="F90" i="9"/>
  <c r="E90" i="9"/>
  <c r="D90" i="9"/>
  <c r="L225" i="9"/>
  <c r="J225" i="9"/>
  <c r="G225" i="9"/>
  <c r="I225" i="9"/>
  <c r="D225" i="9"/>
  <c r="F225" i="9"/>
  <c r="H225" i="9"/>
  <c r="E225" i="9"/>
  <c r="L81" i="9"/>
  <c r="J81" i="9"/>
  <c r="G81" i="9"/>
  <c r="I81" i="9"/>
  <c r="H81" i="9"/>
  <c r="D81" i="9"/>
  <c r="F81" i="9"/>
  <c r="E81" i="9"/>
  <c r="L224" i="9"/>
  <c r="G224" i="9"/>
  <c r="I224" i="9"/>
  <c r="H224" i="9"/>
  <c r="J224" i="9"/>
  <c r="D224" i="9"/>
  <c r="F224" i="9"/>
  <c r="E224" i="9"/>
  <c r="L80" i="9"/>
  <c r="J80" i="9"/>
  <c r="G80" i="9"/>
  <c r="I80" i="9"/>
  <c r="H80" i="9"/>
  <c r="D80" i="9"/>
  <c r="F80" i="9"/>
  <c r="E80" i="9"/>
  <c r="L223" i="9"/>
  <c r="G223" i="9"/>
  <c r="I223" i="9"/>
  <c r="H223" i="9"/>
  <c r="J223" i="9"/>
  <c r="D223" i="9"/>
  <c r="F223" i="9"/>
  <c r="E223" i="9"/>
  <c r="L79" i="9"/>
  <c r="J79" i="9"/>
  <c r="G79" i="9"/>
  <c r="I79" i="9"/>
  <c r="H79" i="9"/>
  <c r="D79" i="9"/>
  <c r="F79" i="9"/>
  <c r="E79" i="9"/>
  <c r="L220" i="9"/>
  <c r="I220" i="9"/>
  <c r="H220" i="9"/>
  <c r="J220" i="9"/>
  <c r="E220" i="9"/>
  <c r="G220" i="9"/>
  <c r="D220" i="9"/>
  <c r="F220" i="9"/>
  <c r="L76" i="9"/>
  <c r="J76" i="9"/>
  <c r="I76" i="9"/>
  <c r="H76" i="9"/>
  <c r="E76" i="9"/>
  <c r="G76" i="9"/>
  <c r="D76" i="9"/>
  <c r="F76" i="9"/>
  <c r="L243" i="9"/>
  <c r="H243" i="9"/>
  <c r="J243" i="9"/>
  <c r="I243" i="9"/>
  <c r="E243" i="9"/>
  <c r="D243" i="9"/>
  <c r="F243" i="9"/>
  <c r="G243" i="9"/>
  <c r="L99" i="9"/>
  <c r="J99" i="9"/>
  <c r="H99" i="9"/>
  <c r="I99" i="9"/>
  <c r="G99" i="9"/>
  <c r="E99" i="9"/>
  <c r="D99" i="9"/>
  <c r="F99" i="9"/>
  <c r="L209" i="9"/>
  <c r="I209" i="9"/>
  <c r="H209" i="9"/>
  <c r="J209" i="9"/>
  <c r="G209" i="9"/>
  <c r="E209" i="9"/>
  <c r="D209" i="9"/>
  <c r="F209" i="9"/>
  <c r="L218" i="9"/>
  <c r="H218" i="9"/>
  <c r="J218" i="9"/>
  <c r="I218" i="9"/>
  <c r="E218" i="9"/>
  <c r="G218" i="9"/>
  <c r="D218" i="9"/>
  <c r="F218" i="9"/>
  <c r="J74" i="9"/>
  <c r="L74" i="9"/>
  <c r="H74" i="9"/>
  <c r="G74" i="9"/>
  <c r="I74" i="9"/>
  <c r="E74" i="9"/>
  <c r="D74" i="9"/>
  <c r="F74" i="9"/>
  <c r="L113" i="9"/>
  <c r="J113" i="9"/>
  <c r="I113" i="9"/>
  <c r="H113" i="9"/>
  <c r="G113" i="9"/>
  <c r="E113" i="9"/>
  <c r="D113" i="9"/>
  <c r="F113" i="9"/>
  <c r="L253" i="9"/>
  <c r="H253" i="9"/>
  <c r="J253" i="9"/>
  <c r="G253" i="9"/>
  <c r="I253" i="9"/>
  <c r="E253" i="9"/>
  <c r="D253" i="9"/>
  <c r="F253" i="9"/>
  <c r="J109" i="9"/>
  <c r="L109" i="9"/>
  <c r="H109" i="9"/>
  <c r="G109" i="9"/>
  <c r="I109" i="9"/>
  <c r="E109" i="9"/>
  <c r="D109" i="9"/>
  <c r="F109" i="9"/>
  <c r="L264" i="9"/>
  <c r="H264" i="9"/>
  <c r="J264" i="9"/>
  <c r="I264" i="9"/>
  <c r="G264" i="9"/>
  <c r="D264" i="9"/>
  <c r="F264" i="9"/>
  <c r="E264" i="9"/>
  <c r="L120" i="9"/>
  <c r="H120" i="9"/>
  <c r="G120" i="9"/>
  <c r="I120" i="9"/>
  <c r="J120" i="9"/>
  <c r="D120" i="9"/>
  <c r="F120" i="9"/>
  <c r="E120" i="9"/>
  <c r="L275" i="9"/>
  <c r="H275" i="9"/>
  <c r="J275" i="9"/>
  <c r="I275" i="9"/>
  <c r="G275" i="9"/>
  <c r="D275" i="9"/>
  <c r="F275" i="9"/>
  <c r="E275" i="9"/>
  <c r="L227" i="9"/>
  <c r="H227" i="9"/>
  <c r="J227" i="9"/>
  <c r="G227" i="9"/>
  <c r="I227" i="9"/>
  <c r="D227" i="9"/>
  <c r="F227" i="9"/>
  <c r="E227" i="9"/>
  <c r="L126" i="9"/>
  <c r="G126" i="9"/>
  <c r="I126" i="9"/>
  <c r="H126" i="9"/>
  <c r="J126" i="9"/>
  <c r="F126" i="9"/>
  <c r="E126" i="9"/>
  <c r="D126" i="9"/>
  <c r="L215" i="9"/>
  <c r="H215" i="9"/>
  <c r="J215" i="9"/>
  <c r="G215" i="9"/>
  <c r="I215" i="9"/>
  <c r="D215" i="9"/>
  <c r="F215" i="9"/>
  <c r="E215" i="9"/>
  <c r="J71" i="9"/>
  <c r="L71" i="9"/>
  <c r="H71" i="9"/>
  <c r="G71" i="9"/>
  <c r="I71" i="9"/>
  <c r="D71" i="9"/>
  <c r="F71" i="9"/>
  <c r="E71" i="9"/>
  <c r="L66" i="9"/>
  <c r="J66" i="9"/>
  <c r="G66" i="9"/>
  <c r="I66" i="9"/>
  <c r="H66" i="9"/>
  <c r="F66" i="9"/>
  <c r="E66" i="9"/>
  <c r="D66" i="9"/>
  <c r="L178" i="9"/>
  <c r="J178" i="9"/>
  <c r="G178" i="9"/>
  <c r="I178" i="9"/>
  <c r="H178" i="9"/>
  <c r="D178" i="9"/>
  <c r="F178" i="9"/>
  <c r="E178" i="9"/>
  <c r="J34" i="9"/>
  <c r="L34" i="9"/>
  <c r="G34" i="9"/>
  <c r="I34" i="9"/>
  <c r="H34" i="9"/>
  <c r="D34" i="9"/>
  <c r="F34" i="9"/>
  <c r="E34" i="9"/>
  <c r="L78" i="9"/>
  <c r="J78" i="9"/>
  <c r="G78" i="9"/>
  <c r="I78" i="9"/>
  <c r="H78" i="9"/>
  <c r="F78" i="9"/>
  <c r="E78" i="9"/>
  <c r="D78" i="9"/>
  <c r="L213" i="9"/>
  <c r="J213" i="9"/>
  <c r="G213" i="9"/>
  <c r="I213" i="9"/>
  <c r="D213" i="9"/>
  <c r="F213" i="9"/>
  <c r="H213" i="9"/>
  <c r="E213" i="9"/>
  <c r="L69" i="9"/>
  <c r="J69" i="9"/>
  <c r="G69" i="9"/>
  <c r="I69" i="9"/>
  <c r="H69" i="9"/>
  <c r="D69" i="9"/>
  <c r="F69" i="9"/>
  <c r="E69" i="9"/>
  <c r="L212" i="9"/>
  <c r="G212" i="9"/>
  <c r="I212" i="9"/>
  <c r="H212" i="9"/>
  <c r="J212" i="9"/>
  <c r="D212" i="9"/>
  <c r="F212" i="9"/>
  <c r="E212" i="9"/>
  <c r="L68" i="9"/>
  <c r="J68" i="9"/>
  <c r="G68" i="9"/>
  <c r="I68" i="9"/>
  <c r="H68" i="9"/>
  <c r="D68" i="9"/>
  <c r="F68" i="9"/>
  <c r="E68" i="9"/>
  <c r="L211" i="9"/>
  <c r="G211" i="9"/>
  <c r="I211" i="9"/>
  <c r="H211" i="9"/>
  <c r="J211" i="9"/>
  <c r="D211" i="9"/>
  <c r="F211" i="9"/>
  <c r="E211" i="9"/>
  <c r="L67" i="9"/>
  <c r="J67" i="9"/>
  <c r="G67" i="9"/>
  <c r="I67" i="9"/>
  <c r="H67" i="9"/>
  <c r="D67" i="9"/>
  <c r="F67" i="9"/>
  <c r="E67" i="9"/>
  <c r="L208" i="9"/>
  <c r="I208" i="9"/>
  <c r="H208" i="9"/>
  <c r="J208" i="9"/>
  <c r="G208" i="9"/>
  <c r="E208" i="9"/>
  <c r="D208" i="9"/>
  <c r="F208" i="9"/>
  <c r="L64" i="9"/>
  <c r="J64" i="9"/>
  <c r="I64" i="9"/>
  <c r="H64" i="9"/>
  <c r="E64" i="9"/>
  <c r="G64" i="9"/>
  <c r="D64" i="9"/>
  <c r="F64" i="9"/>
  <c r="L231" i="9"/>
  <c r="H231" i="9"/>
  <c r="J231" i="9"/>
  <c r="I231" i="9"/>
  <c r="E231" i="9"/>
  <c r="G231" i="9"/>
  <c r="D231" i="9"/>
  <c r="F231" i="9"/>
  <c r="L87" i="9"/>
  <c r="J87" i="9"/>
  <c r="H87" i="9"/>
  <c r="I87" i="9"/>
  <c r="E87" i="9"/>
  <c r="D87" i="9"/>
  <c r="F87" i="9"/>
  <c r="G87" i="9"/>
  <c r="L197" i="9"/>
  <c r="I197" i="9"/>
  <c r="H197" i="9"/>
  <c r="J197" i="9"/>
  <c r="E197" i="9"/>
  <c r="G197" i="9"/>
  <c r="D197" i="9"/>
  <c r="F197" i="9"/>
  <c r="L206" i="9"/>
  <c r="H206" i="9"/>
  <c r="J206" i="9"/>
  <c r="I206" i="9"/>
  <c r="E206" i="9"/>
  <c r="D206" i="9"/>
  <c r="F206" i="9"/>
  <c r="G206" i="9"/>
  <c r="J62" i="9"/>
  <c r="L62" i="9"/>
  <c r="H62" i="9"/>
  <c r="G62" i="9"/>
  <c r="I62" i="9"/>
  <c r="E62" i="9"/>
  <c r="D62" i="9"/>
  <c r="F62" i="9"/>
  <c r="L101" i="9"/>
  <c r="J101" i="9"/>
  <c r="I101" i="9"/>
  <c r="H101" i="9"/>
  <c r="G101" i="9"/>
  <c r="E101" i="9"/>
  <c r="D101" i="9"/>
  <c r="F101" i="9"/>
  <c r="L241" i="9"/>
  <c r="H241" i="9"/>
  <c r="J241" i="9"/>
  <c r="G241" i="9"/>
  <c r="I241" i="9"/>
  <c r="E241" i="9"/>
  <c r="D241" i="9"/>
  <c r="F241" i="9"/>
  <c r="J97" i="9"/>
  <c r="L97" i="9"/>
  <c r="H97" i="9"/>
  <c r="G97" i="9"/>
  <c r="I97" i="9"/>
  <c r="E97" i="9"/>
  <c r="D97" i="9"/>
  <c r="F97" i="9"/>
  <c r="L252" i="9"/>
  <c r="H252" i="9"/>
  <c r="J252" i="9"/>
  <c r="G252" i="9"/>
  <c r="I252" i="9"/>
  <c r="D252" i="9"/>
  <c r="F252" i="9"/>
  <c r="E252" i="9"/>
  <c r="L108" i="9"/>
  <c r="H108" i="9"/>
  <c r="J108" i="9"/>
  <c r="G108" i="9"/>
  <c r="I108" i="9"/>
  <c r="D108" i="9"/>
  <c r="F108" i="9"/>
  <c r="E108" i="9"/>
  <c r="L166" i="9"/>
  <c r="J166" i="9"/>
  <c r="G166" i="9"/>
  <c r="I166" i="9"/>
  <c r="H166" i="9"/>
  <c r="D166" i="9"/>
  <c r="F166" i="9"/>
  <c r="E166" i="9"/>
  <c r="J22" i="9"/>
  <c r="L22" i="9"/>
  <c r="G22" i="9"/>
  <c r="I22" i="9"/>
  <c r="H22" i="9"/>
  <c r="D22" i="9"/>
  <c r="F22" i="9"/>
  <c r="E22" i="9"/>
  <c r="L54" i="9"/>
  <c r="J54" i="9"/>
  <c r="G54" i="9"/>
  <c r="I54" i="9"/>
  <c r="H54" i="9"/>
  <c r="F54" i="9"/>
  <c r="E54" i="9"/>
  <c r="D54" i="9"/>
  <c r="L201" i="9"/>
  <c r="J201" i="9"/>
  <c r="G201" i="9"/>
  <c r="I201" i="9"/>
  <c r="D201" i="9"/>
  <c r="F201" i="9"/>
  <c r="H201" i="9"/>
  <c r="E201" i="9"/>
  <c r="L57" i="9"/>
  <c r="J57" i="9"/>
  <c r="G57" i="9"/>
  <c r="I57" i="9"/>
  <c r="H57" i="9"/>
  <c r="D57" i="9"/>
  <c r="F57" i="9"/>
  <c r="E57" i="9"/>
  <c r="L200" i="9"/>
  <c r="G200" i="9"/>
  <c r="I200" i="9"/>
  <c r="H200" i="9"/>
  <c r="J200" i="9"/>
  <c r="D200" i="9"/>
  <c r="F200" i="9"/>
  <c r="E200" i="9"/>
  <c r="L56" i="9"/>
  <c r="J56" i="9"/>
  <c r="G56" i="9"/>
  <c r="I56" i="9"/>
  <c r="H56" i="9"/>
  <c r="D56" i="9"/>
  <c r="F56" i="9"/>
  <c r="E56" i="9"/>
  <c r="L199" i="9"/>
  <c r="G199" i="9"/>
  <c r="I199" i="9"/>
  <c r="H199" i="9"/>
  <c r="J199" i="9"/>
  <c r="D199" i="9"/>
  <c r="F199" i="9"/>
  <c r="E199" i="9"/>
  <c r="L55" i="9"/>
  <c r="J55" i="9"/>
  <c r="G55" i="9"/>
  <c r="I55" i="9"/>
  <c r="H55" i="9"/>
  <c r="D55" i="9"/>
  <c r="F55" i="9"/>
  <c r="E55" i="9"/>
  <c r="L196" i="9"/>
  <c r="I196" i="9"/>
  <c r="H196" i="9"/>
  <c r="J196" i="9"/>
  <c r="E196" i="9"/>
  <c r="G196" i="9"/>
  <c r="D196" i="9"/>
  <c r="F196" i="9"/>
  <c r="L52" i="9"/>
  <c r="J52" i="9"/>
  <c r="I52" i="9"/>
  <c r="H52" i="9"/>
  <c r="E52" i="9"/>
  <c r="G52" i="9"/>
  <c r="D52" i="9"/>
  <c r="F52" i="9"/>
  <c r="L219" i="9"/>
  <c r="H219" i="9"/>
  <c r="J219" i="9"/>
  <c r="I219" i="9"/>
  <c r="E219" i="9"/>
  <c r="G219" i="9"/>
  <c r="D219" i="9"/>
  <c r="F219" i="9"/>
  <c r="L75" i="9"/>
  <c r="J75" i="9"/>
  <c r="H75" i="9"/>
  <c r="G75" i="9"/>
  <c r="I75" i="9"/>
  <c r="E75" i="9"/>
  <c r="D75" i="9"/>
  <c r="F75" i="9"/>
  <c r="L173" i="9"/>
  <c r="I173" i="9"/>
  <c r="H173" i="9"/>
  <c r="J173" i="9"/>
  <c r="G173" i="9"/>
  <c r="E173" i="9"/>
  <c r="D173" i="9"/>
  <c r="F173" i="9"/>
  <c r="L194" i="9"/>
  <c r="H194" i="9"/>
  <c r="J194" i="9"/>
  <c r="I194" i="9"/>
  <c r="E194" i="9"/>
  <c r="G194" i="9"/>
  <c r="D194" i="9"/>
  <c r="F194" i="9"/>
  <c r="J50" i="9"/>
  <c r="L50" i="9"/>
  <c r="H50" i="9"/>
  <c r="G50" i="9"/>
  <c r="I50" i="9"/>
  <c r="E50" i="9"/>
  <c r="D50" i="9"/>
  <c r="F50" i="9"/>
  <c r="L89" i="9"/>
  <c r="J89" i="9"/>
  <c r="I89" i="9"/>
  <c r="H89" i="9"/>
  <c r="G89" i="9"/>
  <c r="E89" i="9"/>
  <c r="D89" i="9"/>
  <c r="F89" i="9"/>
  <c r="L229" i="9"/>
  <c r="H229" i="9"/>
  <c r="J229" i="9"/>
  <c r="G229" i="9"/>
  <c r="I229" i="9"/>
  <c r="E229" i="9"/>
  <c r="D229" i="9"/>
  <c r="F229" i="9"/>
  <c r="J85" i="9"/>
  <c r="L85" i="9"/>
  <c r="H85" i="9"/>
  <c r="G85" i="9"/>
  <c r="I85" i="9"/>
  <c r="E85" i="9"/>
  <c r="D85" i="9"/>
  <c r="F85" i="9"/>
  <c r="L240" i="9"/>
  <c r="H240" i="9"/>
  <c r="J240" i="9"/>
  <c r="G240" i="9"/>
  <c r="I240" i="9"/>
  <c r="D240" i="9"/>
  <c r="F240" i="9"/>
  <c r="E240" i="9"/>
  <c r="L96" i="9"/>
  <c r="H96" i="9"/>
  <c r="G96" i="9"/>
  <c r="I96" i="9"/>
  <c r="J96" i="9"/>
  <c r="D96" i="9"/>
  <c r="F96" i="9"/>
  <c r="E96" i="9"/>
  <c r="J47" i="9"/>
  <c r="L47" i="9"/>
  <c r="H47" i="9"/>
  <c r="G47" i="9"/>
  <c r="I47" i="9"/>
  <c r="D47" i="9"/>
  <c r="F47" i="9"/>
  <c r="E47" i="9"/>
  <c r="L298" i="9"/>
  <c r="J298" i="9"/>
  <c r="I298" i="9"/>
  <c r="H298" i="9"/>
  <c r="D298" i="9"/>
  <c r="F298" i="9"/>
  <c r="E298" i="9"/>
  <c r="G298" i="9"/>
  <c r="L154" i="9"/>
  <c r="J154" i="9"/>
  <c r="G154" i="9"/>
  <c r="I154" i="9"/>
  <c r="H154" i="9"/>
  <c r="D154" i="9"/>
  <c r="F154" i="9"/>
  <c r="E154" i="9"/>
  <c r="L294" i="9"/>
  <c r="I294" i="9"/>
  <c r="H294" i="9"/>
  <c r="J294" i="9"/>
  <c r="F294" i="9"/>
  <c r="D294" i="9"/>
  <c r="E294" i="9"/>
  <c r="G294" i="9"/>
  <c r="L42" i="9"/>
  <c r="J42" i="9"/>
  <c r="G42" i="9"/>
  <c r="I42" i="9"/>
  <c r="H42" i="9"/>
  <c r="F42" i="9"/>
  <c r="E42" i="9"/>
  <c r="D42" i="9"/>
  <c r="L189" i="9"/>
  <c r="J189" i="9"/>
  <c r="G189" i="9"/>
  <c r="I189" i="9"/>
  <c r="D189" i="9"/>
  <c r="F189" i="9"/>
  <c r="H189" i="9"/>
  <c r="E189" i="9"/>
  <c r="L45" i="9"/>
  <c r="J45" i="9"/>
  <c r="G45" i="9"/>
  <c r="I45" i="9"/>
  <c r="H45" i="9"/>
  <c r="D45" i="9"/>
  <c r="F45" i="9"/>
  <c r="E45" i="9"/>
  <c r="L188" i="9"/>
  <c r="G188" i="9"/>
  <c r="I188" i="9"/>
  <c r="H188" i="9"/>
  <c r="J188" i="9"/>
  <c r="D188" i="9"/>
  <c r="F188" i="9"/>
  <c r="E188" i="9"/>
  <c r="L44" i="9"/>
  <c r="J44" i="9"/>
  <c r="G44" i="9"/>
  <c r="I44" i="9"/>
  <c r="H44" i="9"/>
  <c r="D44" i="9"/>
  <c r="F44" i="9"/>
  <c r="E44" i="9"/>
  <c r="L187" i="9"/>
  <c r="G187" i="9"/>
  <c r="I187" i="9"/>
  <c r="H187" i="9"/>
  <c r="J187" i="9"/>
  <c r="D187" i="9"/>
  <c r="F187" i="9"/>
  <c r="E187" i="9"/>
  <c r="L43" i="9"/>
  <c r="J43" i="9"/>
  <c r="G43" i="9"/>
  <c r="I43" i="9"/>
  <c r="H43" i="9"/>
  <c r="D43" i="9"/>
  <c r="F43" i="9"/>
  <c r="E43" i="9"/>
  <c r="L184" i="9"/>
  <c r="I184" i="9"/>
  <c r="H184" i="9"/>
  <c r="J184" i="9"/>
  <c r="E184" i="9"/>
  <c r="G184" i="9"/>
  <c r="D184" i="9"/>
  <c r="F184" i="9"/>
  <c r="L40" i="9"/>
  <c r="J40" i="9"/>
  <c r="I40" i="9"/>
  <c r="H40" i="9"/>
  <c r="E40" i="9"/>
  <c r="G40" i="9"/>
  <c r="D40" i="9"/>
  <c r="F40" i="9"/>
  <c r="L207" i="9"/>
  <c r="H207" i="9"/>
  <c r="J207" i="9"/>
  <c r="I207" i="9"/>
  <c r="E207" i="9"/>
  <c r="D207" i="9"/>
  <c r="F207" i="9"/>
  <c r="G207" i="9"/>
  <c r="L63" i="9"/>
  <c r="J63" i="9"/>
  <c r="H63" i="9"/>
  <c r="G63" i="9"/>
  <c r="I63" i="9"/>
  <c r="E63" i="9"/>
  <c r="D63" i="9"/>
  <c r="F63" i="9"/>
  <c r="L125" i="9"/>
  <c r="J125" i="9"/>
  <c r="I125" i="9"/>
  <c r="H125" i="9"/>
  <c r="G125" i="9"/>
  <c r="E125" i="9"/>
  <c r="D125" i="9"/>
  <c r="F125" i="9"/>
  <c r="L182" i="9"/>
  <c r="H182" i="9"/>
  <c r="J182" i="9"/>
  <c r="I182" i="9"/>
  <c r="E182" i="9"/>
  <c r="G182" i="9"/>
  <c r="D182" i="9"/>
  <c r="F182" i="9"/>
  <c r="J38" i="9"/>
  <c r="L38" i="9"/>
  <c r="H38" i="9"/>
  <c r="G38" i="9"/>
  <c r="I38" i="9"/>
  <c r="E38" i="9"/>
  <c r="D38" i="9"/>
  <c r="F38" i="9"/>
  <c r="L77" i="9"/>
  <c r="J77" i="9"/>
  <c r="I77" i="9"/>
  <c r="H77" i="9"/>
  <c r="G77" i="9"/>
  <c r="E77" i="9"/>
  <c r="D77" i="9"/>
  <c r="F77" i="9"/>
  <c r="L217" i="9"/>
  <c r="H217" i="9"/>
  <c r="J217" i="9"/>
  <c r="G217" i="9"/>
  <c r="I217" i="9"/>
  <c r="E217" i="9"/>
  <c r="D217" i="9"/>
  <c r="F217" i="9"/>
  <c r="J73" i="9"/>
  <c r="L73" i="9"/>
  <c r="H73" i="9"/>
  <c r="G73" i="9"/>
  <c r="I73" i="9"/>
  <c r="E73" i="9"/>
  <c r="D73" i="9"/>
  <c r="F73" i="9"/>
  <c r="L228" i="9"/>
  <c r="H228" i="9"/>
  <c r="J228" i="9"/>
  <c r="G228" i="9"/>
  <c r="I228" i="9"/>
  <c r="D228" i="9"/>
  <c r="F228" i="9"/>
  <c r="E228" i="9"/>
  <c r="L84" i="9"/>
  <c r="H84" i="9"/>
  <c r="G84" i="9"/>
  <c r="J84" i="9"/>
  <c r="I84" i="9"/>
  <c r="D84" i="9"/>
  <c r="F84" i="9"/>
  <c r="E84" i="9"/>
  <c r="J142" i="9"/>
  <c r="L142" i="9"/>
  <c r="G142" i="9"/>
  <c r="I142" i="9"/>
  <c r="H142" i="9"/>
  <c r="D142" i="9"/>
  <c r="F142" i="9"/>
  <c r="E142" i="9"/>
  <c r="L270" i="9"/>
  <c r="I270" i="9"/>
  <c r="H270" i="9"/>
  <c r="J270" i="9"/>
  <c r="F270" i="9"/>
  <c r="D270" i="9"/>
  <c r="E270" i="9"/>
  <c r="G270" i="9"/>
  <c r="L30" i="9"/>
  <c r="J30" i="9"/>
  <c r="G30" i="9"/>
  <c r="I30" i="9"/>
  <c r="H30" i="9"/>
  <c r="F30" i="9"/>
  <c r="E30" i="9"/>
  <c r="D30" i="9"/>
  <c r="L177" i="9"/>
  <c r="J177" i="9"/>
  <c r="G177" i="9"/>
  <c r="I177" i="9"/>
  <c r="D177" i="9"/>
  <c r="F177" i="9"/>
  <c r="H177" i="9"/>
  <c r="E177" i="9"/>
  <c r="L33" i="9"/>
  <c r="J33" i="9"/>
  <c r="G33" i="9"/>
  <c r="I33" i="9"/>
  <c r="H33" i="9"/>
  <c r="D33" i="9"/>
  <c r="F33" i="9"/>
  <c r="E33" i="9"/>
  <c r="L176" i="9"/>
  <c r="G176" i="9"/>
  <c r="I176" i="9"/>
  <c r="H176" i="9"/>
  <c r="J176" i="9"/>
  <c r="D176" i="9"/>
  <c r="F176" i="9"/>
  <c r="E176" i="9"/>
  <c r="L32" i="9"/>
  <c r="J32" i="9"/>
  <c r="G32" i="9"/>
  <c r="I32" i="9"/>
  <c r="H32" i="9"/>
  <c r="D32" i="9"/>
  <c r="F32" i="9"/>
  <c r="E32" i="9"/>
  <c r="L175" i="9"/>
  <c r="G175" i="9"/>
  <c r="I175" i="9"/>
  <c r="H175" i="9"/>
  <c r="J175" i="9"/>
  <c r="D175" i="9"/>
  <c r="F175" i="9"/>
  <c r="E175" i="9"/>
  <c r="L31" i="9"/>
  <c r="J31" i="9"/>
  <c r="G31" i="9"/>
  <c r="I31" i="9"/>
  <c r="H31" i="9"/>
  <c r="D31" i="9"/>
  <c r="F31" i="9"/>
  <c r="E31" i="9"/>
  <c r="L172" i="9"/>
  <c r="I172" i="9"/>
  <c r="H172" i="9"/>
  <c r="J172" i="9"/>
  <c r="G172" i="9"/>
  <c r="E172" i="9"/>
  <c r="D172" i="9"/>
  <c r="F172" i="9"/>
  <c r="L28" i="9"/>
  <c r="J28" i="9"/>
  <c r="I28" i="9"/>
  <c r="H28" i="9"/>
  <c r="E28" i="9"/>
  <c r="G28" i="9"/>
  <c r="D28" i="9"/>
  <c r="F28" i="9"/>
  <c r="L195" i="9"/>
  <c r="H195" i="9"/>
  <c r="J195" i="9"/>
  <c r="I195" i="9"/>
  <c r="E195" i="9"/>
  <c r="G195" i="9"/>
  <c r="D195" i="9"/>
  <c r="F195" i="9"/>
  <c r="L51" i="9"/>
  <c r="J51" i="9"/>
  <c r="H51" i="9"/>
  <c r="G51" i="9"/>
  <c r="I51" i="9"/>
  <c r="E51" i="9"/>
  <c r="D51" i="9"/>
  <c r="F51" i="9"/>
  <c r="L29" i="9"/>
  <c r="J29" i="9"/>
  <c r="I29" i="9"/>
  <c r="H29" i="9"/>
  <c r="G29" i="9"/>
  <c r="E29" i="9"/>
  <c r="D29" i="9"/>
  <c r="F29" i="9"/>
  <c r="L170" i="9"/>
  <c r="H170" i="9"/>
  <c r="J170" i="9"/>
  <c r="G170" i="9"/>
  <c r="I170" i="9"/>
  <c r="E170" i="9"/>
  <c r="D170" i="9"/>
  <c r="F170" i="9"/>
  <c r="J26" i="9"/>
  <c r="L26" i="9"/>
  <c r="H26" i="9"/>
  <c r="G26" i="9"/>
  <c r="I26" i="9"/>
  <c r="E26" i="9"/>
  <c r="D26" i="9"/>
  <c r="F26" i="9"/>
  <c r="L65" i="9"/>
  <c r="J65" i="9"/>
  <c r="I65" i="9"/>
  <c r="H65" i="9"/>
  <c r="G65" i="9"/>
  <c r="E65" i="9"/>
  <c r="D65" i="9"/>
  <c r="F65" i="9"/>
  <c r="L205" i="9"/>
  <c r="H205" i="9"/>
  <c r="J205" i="9"/>
  <c r="G205" i="9"/>
  <c r="I205" i="9"/>
  <c r="E205" i="9"/>
  <c r="D205" i="9"/>
  <c r="F205" i="9"/>
  <c r="J61" i="9"/>
  <c r="L61" i="9"/>
  <c r="H61" i="9"/>
  <c r="G61" i="9"/>
  <c r="I61" i="9"/>
  <c r="E61" i="9"/>
  <c r="D61" i="9"/>
  <c r="F61" i="9"/>
  <c r="L216" i="9"/>
  <c r="H216" i="9"/>
  <c r="J216" i="9"/>
  <c r="G216" i="9"/>
  <c r="I216" i="9"/>
  <c r="D216" i="9"/>
  <c r="F216" i="9"/>
  <c r="E216" i="9"/>
  <c r="L72" i="9"/>
  <c r="H72" i="9"/>
  <c r="G72" i="9"/>
  <c r="J72" i="9"/>
  <c r="I72" i="9"/>
  <c r="D72" i="9"/>
  <c r="F72" i="9"/>
  <c r="E72" i="9"/>
  <c r="J35" i="9"/>
  <c r="L35" i="9"/>
  <c r="H35" i="9"/>
  <c r="G35" i="9"/>
  <c r="I35" i="9"/>
  <c r="D35" i="9"/>
  <c r="F35" i="9"/>
  <c r="E35" i="9"/>
  <c r="L274" i="9"/>
  <c r="J274" i="9"/>
  <c r="I274" i="9"/>
  <c r="H274" i="9"/>
  <c r="D274" i="9"/>
  <c r="F274" i="9"/>
  <c r="E274" i="9"/>
  <c r="G274" i="9"/>
  <c r="J130" i="9"/>
  <c r="L130" i="9"/>
  <c r="G130" i="9"/>
  <c r="I130" i="9"/>
  <c r="H130" i="9"/>
  <c r="D130" i="9"/>
  <c r="F130" i="9"/>
  <c r="E130" i="9"/>
  <c r="L246" i="9"/>
  <c r="G246" i="9"/>
  <c r="I246" i="9"/>
  <c r="H246" i="9"/>
  <c r="J246" i="9"/>
  <c r="F246" i="9"/>
  <c r="E246" i="9"/>
  <c r="D246" i="9"/>
  <c r="L18" i="9"/>
  <c r="J18" i="9"/>
  <c r="G18" i="9"/>
  <c r="I18" i="9"/>
  <c r="H18" i="9"/>
  <c r="F18" i="9"/>
  <c r="E18" i="9"/>
  <c r="D18" i="9"/>
  <c r="L165" i="9"/>
  <c r="J165" i="9"/>
  <c r="G165" i="9"/>
  <c r="I165" i="9"/>
  <c r="D165" i="9"/>
  <c r="H165" i="9"/>
  <c r="F165" i="9"/>
  <c r="E165" i="9"/>
  <c r="L21" i="9"/>
  <c r="J21" i="9"/>
  <c r="G21" i="9"/>
  <c r="I21" i="9"/>
  <c r="H21" i="9"/>
  <c r="D21" i="9"/>
  <c r="F21" i="9"/>
  <c r="E21" i="9"/>
  <c r="L164" i="9"/>
  <c r="G164" i="9"/>
  <c r="I164" i="9"/>
  <c r="H164" i="9"/>
  <c r="J164" i="9"/>
  <c r="D164" i="9"/>
  <c r="F164" i="9"/>
  <c r="E164" i="9"/>
  <c r="L20" i="9"/>
  <c r="J20" i="9"/>
  <c r="G20" i="9"/>
  <c r="I20" i="9"/>
  <c r="H20" i="9"/>
  <c r="D20" i="9"/>
  <c r="F20" i="9"/>
  <c r="E20" i="9"/>
  <c r="L163" i="9"/>
  <c r="G163" i="9"/>
  <c r="I163" i="9"/>
  <c r="H163" i="9"/>
  <c r="J163" i="9"/>
  <c r="D163" i="9"/>
  <c r="F163" i="9"/>
  <c r="E163" i="9"/>
  <c r="L19" i="9"/>
  <c r="J19" i="9"/>
  <c r="G19" i="9"/>
  <c r="I19" i="9"/>
  <c r="H19" i="9"/>
  <c r="D19" i="9"/>
  <c r="F19" i="9"/>
  <c r="E19" i="9"/>
  <c r="L160" i="9"/>
  <c r="I160" i="9"/>
  <c r="H160" i="9"/>
  <c r="J160" i="9"/>
  <c r="E160" i="9"/>
  <c r="D160" i="9"/>
  <c r="F160" i="9"/>
  <c r="G160" i="9"/>
  <c r="L16" i="9"/>
  <c r="J16" i="9"/>
  <c r="I16" i="9"/>
  <c r="H16" i="9"/>
  <c r="E16" i="9"/>
  <c r="G16" i="9"/>
  <c r="D16" i="9"/>
  <c r="F16" i="9"/>
  <c r="L183" i="9"/>
  <c r="H183" i="9"/>
  <c r="J183" i="9"/>
  <c r="I183" i="9"/>
  <c r="E183" i="9"/>
  <c r="G183" i="9"/>
  <c r="D183" i="9"/>
  <c r="F183" i="9"/>
  <c r="L39" i="9"/>
  <c r="J39" i="9"/>
  <c r="H39" i="9"/>
  <c r="G39" i="9"/>
  <c r="I39" i="9"/>
  <c r="E39" i="9"/>
  <c r="D39" i="9"/>
  <c r="F39" i="9"/>
  <c r="L302" i="9"/>
  <c r="H302" i="9"/>
  <c r="J302" i="9"/>
  <c r="I302" i="9"/>
  <c r="E302" i="9"/>
  <c r="G302" i="9"/>
  <c r="D302" i="9"/>
  <c r="F302" i="9"/>
  <c r="L158" i="9"/>
  <c r="H158" i="9"/>
  <c r="J158" i="9"/>
  <c r="G158" i="9"/>
  <c r="I158" i="9"/>
  <c r="E158" i="9"/>
  <c r="D158" i="9"/>
  <c r="F158" i="9"/>
  <c r="J14" i="9"/>
  <c r="L14" i="9"/>
  <c r="H14" i="9"/>
  <c r="G14" i="9"/>
  <c r="I14" i="9"/>
  <c r="E14" i="9"/>
  <c r="D14" i="9"/>
  <c r="F14" i="9"/>
  <c r="L53" i="9"/>
  <c r="J53" i="9"/>
  <c r="I53" i="9"/>
  <c r="H53" i="9"/>
  <c r="G53" i="9"/>
  <c r="E53" i="9"/>
  <c r="D53" i="9"/>
  <c r="F53" i="9"/>
  <c r="L193" i="9"/>
  <c r="H193" i="9"/>
  <c r="J193" i="9"/>
  <c r="G193" i="9"/>
  <c r="I193" i="9"/>
  <c r="E193" i="9"/>
  <c r="D193" i="9"/>
  <c r="F193" i="9"/>
  <c r="J49" i="9"/>
  <c r="L49" i="9"/>
  <c r="H49" i="9"/>
  <c r="G49" i="9"/>
  <c r="I49" i="9"/>
  <c r="E49" i="9"/>
  <c r="D49" i="9"/>
  <c r="F49" i="9"/>
  <c r="L204" i="9"/>
  <c r="H204" i="9"/>
  <c r="J204" i="9"/>
  <c r="G204" i="9"/>
  <c r="I204" i="9"/>
  <c r="D204" i="9"/>
  <c r="F204" i="9"/>
  <c r="E204" i="9"/>
  <c r="L60" i="9"/>
  <c r="H60" i="9"/>
  <c r="J60" i="9"/>
  <c r="G60" i="9"/>
  <c r="I60" i="9"/>
  <c r="D60" i="9"/>
  <c r="F60" i="9"/>
  <c r="E60" i="9"/>
  <c r="L149" i="9"/>
  <c r="I149" i="9"/>
  <c r="H149" i="9"/>
  <c r="J149" i="9"/>
  <c r="G149" i="9"/>
  <c r="E149" i="9"/>
  <c r="D149" i="9"/>
  <c r="F149" i="9"/>
  <c r="J23" i="9"/>
  <c r="L23" i="9"/>
  <c r="H23" i="9"/>
  <c r="G23" i="9"/>
  <c r="I23" i="9"/>
  <c r="D23" i="9"/>
  <c r="F23" i="9"/>
  <c r="E23" i="9"/>
  <c r="L299" i="9"/>
  <c r="H299" i="9"/>
  <c r="J299" i="9"/>
  <c r="I299" i="9"/>
  <c r="G299" i="9"/>
  <c r="D299" i="9"/>
  <c r="F299" i="9"/>
  <c r="E299" i="9"/>
  <c r="L155" i="9"/>
  <c r="H155" i="9"/>
  <c r="J155" i="9"/>
  <c r="G155" i="9"/>
  <c r="I155" i="9"/>
  <c r="D155" i="9"/>
  <c r="F155" i="9"/>
  <c r="E155" i="9"/>
  <c r="L282" i="9"/>
  <c r="I282" i="9"/>
  <c r="H282" i="9"/>
  <c r="J282" i="9"/>
  <c r="F282" i="9"/>
  <c r="E282" i="9"/>
  <c r="D282" i="9"/>
  <c r="G282" i="9"/>
  <c r="L262" i="9"/>
  <c r="J262" i="9"/>
  <c r="I262" i="9"/>
  <c r="H262" i="9"/>
  <c r="D262" i="9"/>
  <c r="F262" i="9"/>
  <c r="E262" i="9"/>
  <c r="G262" i="9"/>
  <c r="J118" i="9"/>
  <c r="L118" i="9"/>
  <c r="G118" i="9"/>
  <c r="I118" i="9"/>
  <c r="H118" i="9"/>
  <c r="D118" i="9"/>
  <c r="F118" i="9"/>
  <c r="E118" i="9"/>
  <c r="L222" i="9"/>
  <c r="G222" i="9"/>
  <c r="I222" i="9"/>
  <c r="H222" i="9"/>
  <c r="J222" i="9"/>
  <c r="F222" i="9"/>
  <c r="D222" i="9"/>
  <c r="E222" i="9"/>
  <c r="L297" i="9"/>
  <c r="J297" i="9"/>
  <c r="I297" i="9"/>
  <c r="H297" i="9"/>
  <c r="D297" i="9"/>
  <c r="F297" i="9"/>
  <c r="E297" i="9"/>
  <c r="G297" i="9"/>
  <c r="L153" i="9"/>
  <c r="J153" i="9"/>
  <c r="G153" i="9"/>
  <c r="I153" i="9"/>
  <c r="H153" i="9"/>
  <c r="D153" i="9"/>
  <c r="F153" i="9"/>
  <c r="E153" i="9"/>
  <c r="L296" i="9"/>
  <c r="I296" i="9"/>
  <c r="H296" i="9"/>
  <c r="J296" i="9"/>
  <c r="D296" i="9"/>
  <c r="F296" i="9"/>
  <c r="E296" i="9"/>
  <c r="G296" i="9"/>
  <c r="L152" i="9"/>
  <c r="J152" i="9"/>
  <c r="G152" i="9"/>
  <c r="I152" i="9"/>
  <c r="H152" i="9"/>
  <c r="D152" i="9"/>
  <c r="F152" i="9"/>
  <c r="E152" i="9"/>
  <c r="L295" i="9"/>
  <c r="I295" i="9"/>
  <c r="H295" i="9"/>
  <c r="J295" i="9"/>
  <c r="D295" i="9"/>
  <c r="F295" i="9"/>
  <c r="E295" i="9"/>
  <c r="G295" i="9"/>
  <c r="L151" i="9"/>
  <c r="G151" i="9"/>
  <c r="I151" i="9"/>
  <c r="H151" i="9"/>
  <c r="J151" i="9"/>
  <c r="D151" i="9"/>
  <c r="F151" i="9"/>
  <c r="E151" i="9"/>
  <c r="L292" i="9"/>
  <c r="I292" i="9"/>
  <c r="H292" i="9"/>
  <c r="J292" i="9"/>
  <c r="E292" i="9"/>
  <c r="G292" i="9"/>
  <c r="D292" i="9"/>
  <c r="F292" i="9"/>
  <c r="L148" i="9"/>
  <c r="J148" i="9"/>
  <c r="I148" i="9"/>
  <c r="H148" i="9"/>
  <c r="E148" i="9"/>
  <c r="G148" i="9"/>
  <c r="D148" i="9"/>
  <c r="F148" i="9"/>
  <c r="L198" i="9"/>
  <c r="G198" i="9"/>
  <c r="I198" i="9"/>
  <c r="H198" i="9"/>
  <c r="J198" i="9"/>
  <c r="F198" i="9"/>
  <c r="D198" i="9"/>
  <c r="E198" i="9"/>
  <c r="L171" i="9"/>
  <c r="H171" i="9"/>
  <c r="J171" i="9"/>
  <c r="I171" i="9"/>
  <c r="G171" i="9"/>
  <c r="E171" i="9"/>
  <c r="D171" i="9"/>
  <c r="F171" i="9"/>
  <c r="L27" i="9"/>
  <c r="J27" i="9"/>
  <c r="H27" i="9"/>
  <c r="G27" i="9"/>
  <c r="I27" i="9"/>
  <c r="E27" i="9"/>
  <c r="D27" i="9"/>
  <c r="F27" i="9"/>
  <c r="L290" i="9"/>
  <c r="H290" i="9"/>
  <c r="J290" i="9"/>
  <c r="I290" i="9"/>
  <c r="E290" i="9"/>
  <c r="G290" i="9"/>
  <c r="D290" i="9"/>
  <c r="F290" i="9"/>
  <c r="J146" i="9"/>
  <c r="L146" i="9"/>
  <c r="H146" i="9"/>
  <c r="G146" i="9"/>
  <c r="I146" i="9"/>
  <c r="E146" i="9"/>
  <c r="D146" i="9"/>
  <c r="F146" i="9"/>
  <c r="L281" i="9"/>
  <c r="I281" i="9"/>
  <c r="H281" i="9"/>
  <c r="J281" i="9"/>
  <c r="E281" i="9"/>
  <c r="G281" i="9"/>
  <c r="D281" i="9"/>
  <c r="F281" i="9"/>
  <c r="L41" i="9"/>
  <c r="J41" i="9"/>
  <c r="I41" i="9"/>
  <c r="H41" i="9"/>
  <c r="G41" i="9"/>
  <c r="E41" i="9"/>
  <c r="D41" i="9"/>
  <c r="F41" i="9"/>
  <c r="L181" i="9"/>
  <c r="H181" i="9"/>
  <c r="J181" i="9"/>
  <c r="G181" i="9"/>
  <c r="I181" i="9"/>
  <c r="E181" i="9"/>
  <c r="D181" i="9"/>
  <c r="F181" i="9"/>
  <c r="J37" i="9"/>
  <c r="L37" i="9"/>
  <c r="H37" i="9"/>
  <c r="G37" i="9"/>
  <c r="I37" i="9"/>
  <c r="E37" i="9"/>
  <c r="D37" i="9"/>
  <c r="F37" i="9"/>
  <c r="L192" i="9"/>
  <c r="H192" i="9"/>
  <c r="J192" i="9"/>
  <c r="G192" i="9"/>
  <c r="I192" i="9"/>
  <c r="D192" i="9"/>
  <c r="F192" i="9"/>
  <c r="E192" i="9"/>
  <c r="L48" i="9"/>
  <c r="H48" i="9"/>
  <c r="J48" i="9"/>
  <c r="G48" i="9"/>
  <c r="I48" i="9"/>
  <c r="D48" i="9"/>
  <c r="F48" i="9"/>
  <c r="E48" i="9"/>
  <c r="L203" i="9"/>
  <c r="H203" i="9"/>
  <c r="J203" i="9"/>
  <c r="G203" i="9"/>
  <c r="I203" i="9"/>
  <c r="D203" i="9"/>
  <c r="F203" i="9"/>
  <c r="E203" i="9"/>
  <c r="L167" i="9"/>
  <c r="H167" i="9"/>
  <c r="J167" i="9"/>
  <c r="G167" i="9"/>
  <c r="I167" i="9"/>
  <c r="D167" i="9"/>
  <c r="F167" i="9"/>
  <c r="E167" i="9"/>
  <c r="L143" i="9"/>
  <c r="H143" i="9"/>
  <c r="G143" i="9"/>
  <c r="J143" i="9"/>
  <c r="I143" i="9"/>
  <c r="D143" i="9"/>
  <c r="F143" i="9"/>
  <c r="E143" i="9"/>
  <c r="L258" i="9"/>
  <c r="I258" i="9"/>
  <c r="H258" i="9"/>
  <c r="J258" i="9"/>
  <c r="F258" i="9"/>
  <c r="E258" i="9"/>
  <c r="G258" i="9"/>
  <c r="D258" i="9"/>
  <c r="L250" i="9"/>
  <c r="J250" i="9"/>
  <c r="I250" i="9"/>
  <c r="H250" i="9"/>
  <c r="G250" i="9"/>
  <c r="D250" i="9"/>
  <c r="F250" i="9"/>
  <c r="E250" i="9"/>
  <c r="J106" i="9"/>
  <c r="L106" i="9"/>
  <c r="G106" i="9"/>
  <c r="I106" i="9"/>
  <c r="H106" i="9"/>
  <c r="D106" i="9"/>
  <c r="F106" i="9"/>
  <c r="E106" i="9"/>
  <c r="L186" i="9"/>
  <c r="G186" i="9"/>
  <c r="I186" i="9"/>
  <c r="H186" i="9"/>
  <c r="J186" i="9"/>
  <c r="F186" i="9"/>
  <c r="D186" i="9"/>
  <c r="E186" i="9"/>
  <c r="L285" i="9"/>
  <c r="J285" i="9"/>
  <c r="I285" i="9"/>
  <c r="H285" i="9"/>
  <c r="D285" i="9"/>
  <c r="F285" i="9"/>
  <c r="E285" i="9"/>
  <c r="G285" i="9"/>
  <c r="L141" i="9"/>
  <c r="J141" i="9"/>
  <c r="G141" i="9"/>
  <c r="I141" i="9"/>
  <c r="H141" i="9"/>
  <c r="D141" i="9"/>
  <c r="F141" i="9"/>
  <c r="E141" i="9"/>
  <c r="L284" i="9"/>
  <c r="I284" i="9"/>
  <c r="H284" i="9"/>
  <c r="J284" i="9"/>
  <c r="D284" i="9"/>
  <c r="F284" i="9"/>
  <c r="E284" i="9"/>
  <c r="G284" i="9"/>
  <c r="L140" i="9"/>
  <c r="G140" i="9"/>
  <c r="I140" i="9"/>
  <c r="J140" i="9"/>
  <c r="H140" i="9"/>
  <c r="D140" i="9"/>
  <c r="F140" i="9"/>
  <c r="E140" i="9"/>
  <c r="L283" i="9"/>
  <c r="I283" i="9"/>
  <c r="H283" i="9"/>
  <c r="J283" i="9"/>
  <c r="D283" i="9"/>
  <c r="F283" i="9"/>
  <c r="E283" i="9"/>
  <c r="G283" i="9"/>
  <c r="L139" i="9"/>
  <c r="J139" i="9"/>
  <c r="G139" i="9"/>
  <c r="I139" i="9"/>
  <c r="H139" i="9"/>
  <c r="D139" i="9"/>
  <c r="F139" i="9"/>
  <c r="E139" i="9"/>
  <c r="L280" i="9"/>
  <c r="I280" i="9"/>
  <c r="H280" i="9"/>
  <c r="J280" i="9"/>
  <c r="E280" i="9"/>
  <c r="G280" i="9"/>
  <c r="D280" i="9"/>
  <c r="F280" i="9"/>
  <c r="L136" i="9"/>
  <c r="J136" i="9"/>
  <c r="I136" i="9"/>
  <c r="H136" i="9"/>
  <c r="E136" i="9"/>
  <c r="G136" i="9"/>
  <c r="D136" i="9"/>
  <c r="F136" i="9"/>
  <c r="L11" i="9"/>
  <c r="H11" i="9"/>
  <c r="J11" i="9"/>
  <c r="I11" i="9"/>
  <c r="D11" i="9"/>
  <c r="G11" i="9"/>
  <c r="F11" i="9"/>
  <c r="L159" i="9"/>
  <c r="H159" i="9"/>
  <c r="J159" i="9"/>
  <c r="I159" i="9"/>
  <c r="E159" i="9"/>
  <c r="D159" i="9"/>
  <c r="F159" i="9"/>
  <c r="G159" i="9"/>
  <c r="L15" i="9"/>
  <c r="J15" i="9"/>
  <c r="H15" i="9"/>
  <c r="G15" i="9"/>
  <c r="I15" i="9"/>
  <c r="E15" i="9"/>
  <c r="D15" i="9"/>
  <c r="F15" i="9"/>
  <c r="L278" i="9"/>
  <c r="H278" i="9"/>
  <c r="J278" i="9"/>
  <c r="I278" i="9"/>
  <c r="E278" i="9"/>
  <c r="G278" i="9"/>
  <c r="D278" i="9"/>
  <c r="F278" i="9"/>
  <c r="J134" i="9"/>
  <c r="L134" i="9"/>
  <c r="H134" i="9"/>
  <c r="G134" i="9"/>
  <c r="I134" i="9"/>
  <c r="E134" i="9"/>
  <c r="D134" i="9"/>
  <c r="F134" i="9"/>
  <c r="L245" i="9"/>
  <c r="I245" i="9"/>
  <c r="H245" i="9"/>
  <c r="J245" i="9"/>
  <c r="G245" i="9"/>
  <c r="E245" i="9"/>
  <c r="D245" i="9"/>
  <c r="F245" i="9"/>
  <c r="L17" i="9"/>
  <c r="J17" i="9"/>
  <c r="I17" i="9"/>
  <c r="H17" i="9"/>
  <c r="G17" i="9"/>
  <c r="E17" i="9"/>
  <c r="D17" i="9"/>
  <c r="F17" i="9"/>
  <c r="L169" i="9"/>
  <c r="H169" i="9"/>
  <c r="J169" i="9"/>
  <c r="G169" i="9"/>
  <c r="I169" i="9"/>
  <c r="E169" i="9"/>
  <c r="D169" i="9"/>
  <c r="F169" i="9"/>
  <c r="J25" i="9"/>
  <c r="L25" i="9"/>
  <c r="H25" i="9"/>
  <c r="G25" i="9"/>
  <c r="I25" i="9"/>
  <c r="E25" i="9"/>
  <c r="D25" i="9"/>
  <c r="F25" i="9"/>
  <c r="L180" i="9"/>
  <c r="H180" i="9"/>
  <c r="J180" i="9"/>
  <c r="G180" i="9"/>
  <c r="I180" i="9"/>
  <c r="D180" i="9"/>
  <c r="F180" i="9"/>
  <c r="E180" i="9"/>
  <c r="L36" i="9"/>
  <c r="H36" i="9"/>
  <c r="J36" i="9"/>
  <c r="G36" i="9"/>
  <c r="I36" i="9"/>
  <c r="D36" i="9"/>
  <c r="F36" i="9"/>
  <c r="E36" i="9"/>
  <c r="L286" i="9"/>
  <c r="J286" i="9"/>
  <c r="I286" i="9"/>
  <c r="H286" i="9"/>
  <c r="D286" i="9"/>
  <c r="F286" i="9"/>
  <c r="E286" i="9"/>
  <c r="G286" i="9"/>
  <c r="L131" i="9"/>
  <c r="H131" i="9"/>
  <c r="J131" i="9"/>
  <c r="G131" i="9"/>
  <c r="I131" i="9"/>
  <c r="D131" i="9"/>
  <c r="F131" i="9"/>
  <c r="E131" i="9"/>
  <c r="J94" i="9"/>
  <c r="L94" i="9"/>
  <c r="G94" i="9"/>
  <c r="I94" i="9"/>
  <c r="H94" i="9"/>
  <c r="D94" i="9"/>
  <c r="F94" i="9"/>
  <c r="E94" i="9"/>
  <c r="L162" i="9"/>
  <c r="G162" i="9"/>
  <c r="I162" i="9"/>
  <c r="H162" i="9"/>
  <c r="J162" i="9"/>
  <c r="F162" i="9"/>
  <c r="D162" i="9"/>
  <c r="E162" i="9"/>
  <c r="L273" i="9"/>
  <c r="J273" i="9"/>
  <c r="I273" i="9"/>
  <c r="H273" i="9"/>
  <c r="D273" i="9"/>
  <c r="F273" i="9"/>
  <c r="E273" i="9"/>
  <c r="G273" i="9"/>
  <c r="L129" i="9"/>
  <c r="J129" i="9"/>
  <c r="G129" i="9"/>
  <c r="I129" i="9"/>
  <c r="H129" i="9"/>
  <c r="D129" i="9"/>
  <c r="F129" i="9"/>
  <c r="E129" i="9"/>
  <c r="L272" i="9"/>
  <c r="I272" i="9"/>
  <c r="H272" i="9"/>
  <c r="J272" i="9"/>
  <c r="D272" i="9"/>
  <c r="F272" i="9"/>
  <c r="E272" i="9"/>
  <c r="G272" i="9"/>
  <c r="L128" i="9"/>
  <c r="J128" i="9"/>
  <c r="G128" i="9"/>
  <c r="I128" i="9"/>
  <c r="H128" i="9"/>
  <c r="D128" i="9"/>
  <c r="F128" i="9"/>
  <c r="E128" i="9"/>
  <c r="L271" i="9"/>
  <c r="I271" i="9"/>
  <c r="H271" i="9"/>
  <c r="J271" i="9"/>
  <c r="D271" i="9"/>
  <c r="F271" i="9"/>
  <c r="E271" i="9"/>
  <c r="G271" i="9"/>
  <c r="L127" i="9"/>
  <c r="J127" i="9"/>
  <c r="G127" i="9"/>
  <c r="I127" i="9"/>
  <c r="H127" i="9"/>
  <c r="D127" i="9"/>
  <c r="F127" i="9"/>
  <c r="E127" i="9"/>
  <c r="L268" i="9"/>
  <c r="I268" i="9"/>
  <c r="H268" i="9"/>
  <c r="J268" i="9"/>
  <c r="E268" i="9"/>
  <c r="G268" i="9"/>
  <c r="D268" i="9"/>
  <c r="F268" i="9"/>
  <c r="L124" i="9"/>
  <c r="J124" i="9"/>
  <c r="I124" i="9"/>
  <c r="H124" i="9"/>
  <c r="E124" i="9"/>
  <c r="G124" i="9"/>
  <c r="D124" i="9"/>
  <c r="F124" i="9"/>
  <c r="L291" i="9"/>
  <c r="H291" i="9"/>
  <c r="J291" i="9"/>
  <c r="I291" i="9"/>
  <c r="E291" i="9"/>
  <c r="G291" i="9"/>
  <c r="D291" i="9"/>
  <c r="F291" i="9"/>
  <c r="L147" i="9"/>
  <c r="H147" i="9"/>
  <c r="J147" i="9"/>
  <c r="I147" i="9"/>
  <c r="E147" i="9"/>
  <c r="G147" i="9"/>
  <c r="D147" i="9"/>
  <c r="F147" i="9"/>
  <c r="L293" i="9"/>
  <c r="I293" i="9"/>
  <c r="H293" i="9"/>
  <c r="J293" i="9"/>
  <c r="E293" i="9"/>
  <c r="G293" i="9"/>
  <c r="D293" i="9"/>
  <c r="F293" i="9"/>
  <c r="L266" i="9"/>
  <c r="H266" i="9"/>
  <c r="J266" i="9"/>
  <c r="I266" i="9"/>
  <c r="E266" i="9"/>
  <c r="G266" i="9"/>
  <c r="D266" i="9"/>
  <c r="F266" i="9"/>
  <c r="J122" i="9"/>
  <c r="L122" i="9"/>
  <c r="H122" i="9"/>
  <c r="G122" i="9"/>
  <c r="I122" i="9"/>
  <c r="E122" i="9"/>
  <c r="D122" i="9"/>
  <c r="F122" i="9"/>
  <c r="L221" i="9"/>
  <c r="I221" i="9"/>
  <c r="H221" i="9"/>
  <c r="J221" i="9"/>
  <c r="E221" i="9"/>
  <c r="G221" i="9"/>
  <c r="D221" i="9"/>
  <c r="F221" i="9"/>
  <c r="L301" i="9"/>
  <c r="H301" i="9"/>
  <c r="J301" i="9"/>
  <c r="I301" i="9"/>
  <c r="E301" i="9"/>
  <c r="G301" i="9"/>
  <c r="D301" i="9"/>
  <c r="F301" i="9"/>
  <c r="J157" i="9"/>
  <c r="L157" i="9"/>
  <c r="H157" i="9"/>
  <c r="G157" i="9"/>
  <c r="I157" i="9"/>
  <c r="E157" i="9"/>
  <c r="D157" i="9"/>
  <c r="F157" i="9"/>
  <c r="J13" i="9"/>
  <c r="L13" i="9"/>
  <c r="H13" i="9"/>
  <c r="G13" i="9"/>
  <c r="I13" i="9"/>
  <c r="E13" i="9"/>
  <c r="D13" i="9"/>
  <c r="F13" i="9"/>
  <c r="L168" i="9"/>
  <c r="H168" i="9"/>
  <c r="J168" i="9"/>
  <c r="G168" i="9"/>
  <c r="I168" i="9"/>
  <c r="D168" i="9"/>
  <c r="F168" i="9"/>
  <c r="E168" i="9"/>
  <c r="L24" i="9"/>
  <c r="H24" i="9"/>
  <c r="J24" i="9"/>
  <c r="G24" i="9"/>
  <c r="I24" i="9"/>
  <c r="D24" i="9"/>
  <c r="F24" i="9"/>
  <c r="E24" i="9"/>
  <c r="L179" i="9"/>
  <c r="H179" i="9"/>
  <c r="J179" i="9"/>
  <c r="G179" i="9"/>
  <c r="I179" i="9"/>
  <c r="D179" i="9"/>
  <c r="F179" i="9"/>
  <c r="E179" i="9"/>
  <c r="L287" i="9"/>
  <c r="H287" i="9"/>
  <c r="J287" i="9"/>
  <c r="I287" i="9"/>
  <c r="G287" i="9"/>
  <c r="D287" i="9"/>
  <c r="F287" i="9"/>
  <c r="E287" i="9"/>
  <c r="L238" i="9"/>
  <c r="J238" i="9"/>
  <c r="G238" i="9"/>
  <c r="I238" i="9"/>
  <c r="H238" i="9"/>
  <c r="D238" i="9"/>
  <c r="F238" i="9"/>
  <c r="E238" i="9"/>
  <c r="L263" i="9"/>
  <c r="H263" i="9"/>
  <c r="J263" i="9"/>
  <c r="I263" i="9"/>
  <c r="G263" i="9"/>
  <c r="D263" i="9"/>
  <c r="F263" i="9"/>
  <c r="E263" i="9"/>
  <c r="L119" i="9"/>
  <c r="H119" i="9"/>
  <c r="G119" i="9"/>
  <c r="I119" i="9"/>
  <c r="J119" i="9"/>
  <c r="D119" i="9"/>
  <c r="F119" i="9"/>
  <c r="E119" i="9"/>
  <c r="L210" i="9"/>
  <c r="G210" i="9"/>
  <c r="I210" i="9"/>
  <c r="H210" i="9"/>
  <c r="J210" i="9"/>
  <c r="F210" i="9"/>
  <c r="D210" i="9"/>
  <c r="E210" i="9"/>
  <c r="L226" i="9"/>
  <c r="J226" i="9"/>
  <c r="G226" i="9"/>
  <c r="I226" i="9"/>
  <c r="H226" i="9"/>
  <c r="D226" i="9"/>
  <c r="F226" i="9"/>
  <c r="E226" i="9"/>
  <c r="J82" i="9"/>
  <c r="L82" i="9"/>
  <c r="G82" i="9"/>
  <c r="I82" i="9"/>
  <c r="H82" i="9"/>
  <c r="D82" i="9"/>
  <c r="F82" i="9"/>
  <c r="E82" i="9"/>
  <c r="L138" i="9"/>
  <c r="G138" i="9"/>
  <c r="I138" i="9"/>
  <c r="J138" i="9"/>
  <c r="H138" i="9"/>
  <c r="F138" i="9"/>
  <c r="E138" i="9"/>
  <c r="D138" i="9"/>
  <c r="L261" i="9"/>
  <c r="J261" i="9"/>
  <c r="I261" i="9"/>
  <c r="D261" i="9"/>
  <c r="F261" i="9"/>
  <c r="E261" i="9"/>
  <c r="G261" i="9"/>
  <c r="H261" i="9"/>
  <c r="L117" i="9"/>
  <c r="J117" i="9"/>
  <c r="G117" i="9"/>
  <c r="I117" i="9"/>
  <c r="H117" i="9"/>
  <c r="D117" i="9"/>
  <c r="F117" i="9"/>
  <c r="E117" i="9"/>
  <c r="L260" i="9"/>
  <c r="I260" i="9"/>
  <c r="H260" i="9"/>
  <c r="J260" i="9"/>
  <c r="D260" i="9"/>
  <c r="F260" i="9"/>
  <c r="E260" i="9"/>
  <c r="G260" i="9"/>
  <c r="L116" i="9"/>
  <c r="G116" i="9"/>
  <c r="I116" i="9"/>
  <c r="J116" i="9"/>
  <c r="H116" i="9"/>
  <c r="D116" i="9"/>
  <c r="F116" i="9"/>
  <c r="E116" i="9"/>
  <c r="L259" i="9"/>
  <c r="I259" i="9"/>
  <c r="H259" i="9"/>
  <c r="J259" i="9"/>
  <c r="D259" i="9"/>
  <c r="F259" i="9"/>
  <c r="E259" i="9"/>
  <c r="G259" i="9"/>
  <c r="L115" i="9"/>
  <c r="J115" i="9"/>
  <c r="G115" i="9"/>
  <c r="I115" i="9"/>
  <c r="H115" i="9"/>
  <c r="D115" i="9"/>
  <c r="F115" i="9"/>
  <c r="E115" i="9"/>
  <c r="L256" i="9"/>
  <c r="I256" i="9"/>
  <c r="H256" i="9"/>
  <c r="J256" i="9"/>
  <c r="E256" i="9"/>
  <c r="G256" i="9"/>
  <c r="D256" i="9"/>
  <c r="F256" i="9"/>
  <c r="L112" i="9"/>
  <c r="J112" i="9"/>
  <c r="I112" i="9"/>
  <c r="H112" i="9"/>
  <c r="G112" i="9"/>
  <c r="E112" i="9"/>
  <c r="D112" i="9"/>
  <c r="F112" i="9"/>
  <c r="L279" i="9"/>
  <c r="H279" i="9"/>
  <c r="J279" i="9"/>
  <c r="I279" i="9"/>
  <c r="E279" i="9"/>
  <c r="G279" i="9"/>
  <c r="D279" i="9"/>
  <c r="F279" i="9"/>
  <c r="L135" i="9"/>
  <c r="J135" i="9"/>
  <c r="H135" i="9"/>
  <c r="I135" i="9"/>
  <c r="E135" i="9"/>
  <c r="G135" i="9"/>
  <c r="D135" i="9"/>
  <c r="F135" i="9"/>
  <c r="L269" i="9"/>
  <c r="I269" i="9"/>
  <c r="H269" i="9"/>
  <c r="J269" i="9"/>
  <c r="E269" i="9"/>
  <c r="G269" i="9"/>
  <c r="D269" i="9"/>
  <c r="F269" i="9"/>
  <c r="L254" i="9"/>
  <c r="H254" i="9"/>
  <c r="J254" i="9"/>
  <c r="I254" i="9"/>
  <c r="E254" i="9"/>
  <c r="G254" i="9"/>
  <c r="D254" i="9"/>
  <c r="F254" i="9"/>
  <c r="J110" i="9"/>
  <c r="L110" i="9"/>
  <c r="H110" i="9"/>
  <c r="G110" i="9"/>
  <c r="I110" i="9"/>
  <c r="E110" i="9"/>
  <c r="D110" i="9"/>
  <c r="F110" i="9"/>
  <c r="L185" i="9"/>
  <c r="I185" i="9"/>
  <c r="H185" i="9"/>
  <c r="J185" i="9"/>
  <c r="E185" i="9"/>
  <c r="G185" i="9"/>
  <c r="D185" i="9"/>
  <c r="F185" i="9"/>
  <c r="L289" i="9"/>
  <c r="H289" i="9"/>
  <c r="J289" i="9"/>
  <c r="I289" i="9"/>
  <c r="E289" i="9"/>
  <c r="G289" i="9"/>
  <c r="D289" i="9"/>
  <c r="F289" i="9"/>
  <c r="J145" i="9"/>
  <c r="L145" i="9"/>
  <c r="H145" i="9"/>
  <c r="G145" i="9"/>
  <c r="I145" i="9"/>
  <c r="E145" i="9"/>
  <c r="D145" i="9"/>
  <c r="F145" i="9"/>
  <c r="L300" i="9"/>
  <c r="H300" i="9"/>
  <c r="J300" i="9"/>
  <c r="I300" i="9"/>
  <c r="G300" i="9"/>
  <c r="D300" i="9"/>
  <c r="F300" i="9"/>
  <c r="E300" i="9"/>
  <c r="L156" i="9"/>
  <c r="H156" i="9"/>
  <c r="J156" i="9"/>
  <c r="G156" i="9"/>
  <c r="I156" i="9"/>
  <c r="D156" i="9"/>
  <c r="F156" i="9"/>
  <c r="E156" i="9"/>
  <c r="L12" i="9"/>
  <c r="H12" i="9"/>
  <c r="J12" i="9"/>
  <c r="G12" i="9"/>
  <c r="I12" i="9"/>
  <c r="D12" i="9"/>
  <c r="F12" i="9"/>
  <c r="E12" i="9"/>
  <c r="D304" i="12" l="1"/>
  <c r="E304" i="12"/>
  <c r="F304" i="12"/>
  <c r="G304" i="12"/>
  <c r="H304" i="12"/>
  <c r="I304" i="12"/>
  <c r="J304" i="12"/>
  <c r="L304" i="12"/>
  <c r="M8" i="12"/>
  <c r="E304" i="9"/>
  <c r="H304" i="9"/>
  <c r="M8" i="9"/>
  <c r="F304" i="9"/>
  <c r="D304" i="9"/>
  <c r="G304" i="9"/>
  <c r="I304" i="9"/>
  <c r="J304" i="9"/>
  <c r="L30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tc={3DE31DC6-5367-4D87-AEC4-DCA686304B46}</author>
    <author>tc={C033BBCB-E7FC-447E-8DCD-92D347FA0EFA}</author>
    <author>tc={D0A636DF-C6F8-4A16-B821-5A3B6D47F649}</author>
    <author>tc={565A7E93-2F0F-4180-A960-2CA5AE05C7BC}</author>
    <author>tc={3A0CFB92-4BFF-41DE-BC55-697514140155}</author>
    <author>tc={B4F13DA8-FAE4-4FC3-AE92-1E3CFBBF13F6}</author>
    <author>tc={3E66BA7B-E769-4139-AB86-1AD602939A85}</author>
    <author>tc={6D075783-EEA1-4724-838A-8DA4A6E030BE}</author>
    <author>tc={56573EE1-03B6-4B52-8040-0C1DB2964F21}</author>
    <author>tc={8D5EAF05-9C11-4440-8C82-381C29ACECAF}</author>
    <author>tc={D9B606B5-1269-459D-9C70-9DE51D3518B2}</author>
    <author>tc={2D1A38DD-77EB-4E32-B800-B96A084C3685}</author>
  </authors>
  <commentList>
    <comment ref="C1" authorId="0" shapeId="0" xr:uid="{3DE31DC6-5367-4D87-AEC4-DCA686304B46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kustantamalla varhaiskasvatuksella  tarkoitetaan kaikkea kunnan järjestämää varhaiskasvatusta kuten omaa päiväkoti- ja perhepäivätoimintaa, ostopalveluna hankittua varhaiskasvatusta, palvelusetelillä järjestettyä toimintaa, kuntalisiä, avoimia päiväkoteja sekä muuta varhaiskasvatukseksi määriteltävää toimintaa.</t>
      </text>
    </comment>
    <comment ref="C5" authorId="1" shapeId="0" xr:uid="{C033BBCB-E7FC-447E-8DCD-92D347FA0EFA}">
      <text>
        <t>[Kommenttiketju]
Excel-versiosi avulla voit lukea tämän kommenttiketjun, mutta siihen tehdyt muutokset poistetaan, jos tiedosto avataan uudemmassa Excel-versiossa. Lisätietoja: https://go.microsoft.com/fwlink/?linkid=870924
Kommentti:
    Painoarvo painottaa muuttujia joiden perusteella samankaltaiset kunnat valitaan. Mitä isompi prosenttiosuus, sitä isomman painoarvon kyseinen muuttuja saa samankaltaisia kuntia etsittäessä.</t>
      </text>
    </comment>
    <comment ref="D7" authorId="2" shapeId="0" xr:uid="{D0A636DF-C6F8-4A16-B821-5A3B6D47F649}">
      <text>
        <t>[Kommenttiketju]
Excel-versiosi avulla voit lukea tämän kommenttiketjun, mutta siihen tehdyt muutokset poistetaan, jos tiedosto avataan uudemmassa Excel-versiossa. Lisätietoja: https://go.microsoft.com/fwlink/?linkid=870924
Kommentti:
    Taloudellinen huoltosuhde, %</t>
      </text>
    </comment>
    <comment ref="E7" authorId="3" shapeId="0" xr:uid="{565A7E93-2F0F-4180-A960-2CA5AE05C7BC}">
      <text>
        <t>[Kommenttiketju]
Excel-versiosi avulla voit lukea tämän kommenttiketjun, mutta siihen tehdyt muutokset poistetaan, jos tiedosto avataan uudemmassa Excel-versiossa. Lisätietoja: https://go.microsoft.com/fwlink/?linkid=870924
Kommentti:
    Maanteiden yhteispituus, km</t>
      </text>
    </comment>
    <comment ref="F7" authorId="4" shapeId="0" xr:uid="{3A0CFB92-4BFF-41DE-BC55-697514140155}">
      <text>
        <t>[Kommenttiketju]
Excel-versiosi avulla voit lukea tämän kommenttiketjun, mutta siihen tehdyt muutokset poistetaan, jos tiedosto avataan uudemmassa Excel-versiossa. Lisätietoja: https://go.microsoft.com/fwlink/?linkid=870924
Kommentti:
    0 = kunta ei maksa kotihoidon kuntalisää
1 = kunta maksaa kotihoidon kuntalisää</t>
      </text>
    </comment>
    <comment ref="G7" authorId="5" shapeId="0" xr:uid="{B4F13DA8-FAE4-4FC3-AE92-1E3CFBBF13F6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kustantamaan varhaiskasvatukseen osallistuneet 31.12., % 1-6-vuotiaista</t>
      </text>
    </comment>
    <comment ref="H7" authorId="6" shapeId="0" xr:uid="{3E66BA7B-E769-4139-AB86-1AD602939A85}">
      <text>
        <t>[Kommenttiketju]
Excel-versiosi avulla voit lukea tämän kommenttiketjun, mutta siihen tehdyt muutokset poistetaan, jos tiedosto avataan uudemmassa Excel-versiossa. Lisätietoja: https://go.microsoft.com/fwlink/?linkid=870924
Kommentti:
    Koko- tai osa-aikaiseen päiväkoti- tai perhepäivähoitotoimintaan osallistuneiden lasten lukumäärän suhde (%) lukuun, johon on laskettu edellisen lisäksi myös yksityisen hoidon tuella hoidetut lapset ja palveluseteliasiakkaat.</t>
      </text>
    </comment>
    <comment ref="I7" authorId="7" shapeId="0" xr:uid="{6D075783-EEA1-4724-838A-8DA4A6E030BE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kustantamaan varhaiskasvatukseen osallistuneiden lasten osuus väestöstä, %</t>
      </text>
    </comment>
    <comment ref="J7" authorId="8" shapeId="0" xr:uid="{56573EE1-03B6-4B52-8040-0C1DB2964F21}">
      <text>
        <t>[Kommenttiketju]
Excel-versiosi avulla voit lukea tämän kommenttiketjun, mutta siihen tehdyt muutokset poistetaan, jos tiedosto avataan uudemmassa Excel-versiossa. Lisätietoja: https://go.microsoft.com/fwlink/?linkid=870924
Kommentti:
    Ansiotulot per asukas, eur./as.</t>
      </text>
    </comment>
    <comment ref="L7" authorId="9" shapeId="0" xr:uid="{8D5EAF05-9C11-4440-8C82-381C29ACECAF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kustantaman varhaiskasvatustoiminnan kustannukset per 1-6 v. lapsi</t>
      </text>
    </comment>
    <comment ref="M7" authorId="10" shapeId="0" xr:uid="{D9B606B5-1269-459D-9C70-9DE51D3518B2}">
      <text>
        <t>[Kommenttiketju]
Excel-versiosi avulla voit lukea tämän kommenttiketjun, mutta siihen tehdyt muutokset poistetaan, jos tiedosto avataan uudemmassa Excel-versiossa. Lisätietoja: https://go.microsoft.com/fwlink/?linkid=870924
Kommentti:
    Kymmenen samankaltaisimman kunnan kustannusten keskiarvo.</t>
      </text>
    </comment>
    <comment ref="B10" authorId="11" shapeId="0" xr:uid="{2D1A38DD-77EB-4E32-B800-B96A084C3685}">
      <text>
        <t>[Kommenttiketju]
Excel-versiosi avulla voit lukea tämän kommenttiketjun, mutta siihen tehdyt muutokset poistetaan, jos tiedosto avataan uudemmassa Excel-versiossa. Lisätietoja: https://go.microsoft.com/fwlink/?linkid=870924
Kommentti:
    Samankaltaisuus viisiportaisella asteikolla (1-5).
***** = hyvin samankaltainen
* = ei kovinkaan samankaltainen
Samankaltaisuutta mitataan muuttujien erojen suhteena koko aineiston kvartiilivälin pituuteen. Mitä enemmän eroa, sitä vähemmän tähtiä.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tc={F2172A1B-0CD0-47A4-8622-F39776193481}</author>
    <author>tc={3B1C45A8-58B9-4023-B322-188AC620E8C9}</author>
    <author>tc={EB611B50-BDAF-41B5-9260-2351108539DA}</author>
    <author>tc={45F7256E-BFD7-4757-85EB-101B56E2649F}</author>
    <author>tc={D8659ECF-1F10-4FA5-BCDA-C83B8F6CFAF2}</author>
    <author>tc={73DE93AE-DF55-4688-AACC-3B4C8F56F78D}</author>
    <author>tc={0D6AD402-959A-4140-8EE3-A063CA54E76F}</author>
    <author>tc={315A7830-CCAD-447B-9019-02B116DEB3B1}</author>
    <author>tc={21340194-5B83-44E3-A6A7-CB4C62BE16D8}</author>
    <author>tc={EA8022C6-6030-416D-A954-159BFEDBE371}</author>
    <author>tc={9EA7BA3A-1B49-47C2-9778-D1DFEE9E45F5}</author>
    <author>tc={37FAE4C0-408C-4FE3-A89F-D82FE1C6E538}</author>
  </authors>
  <commentList>
    <comment ref="C1" authorId="0" shapeId="0" xr:uid="{F2172A1B-0CD0-47A4-8622-F39776193481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kustantamalla varhaiskasvatuksella  tarkoitetaan kaikkea kunnan järjestämää varhaiskasvatusta kuten omaa päiväkoti- ja perhepäivätoimintaa, ostopalveluna hankittua varhaiskasvatusta, palvelusetelillä järjestettyä toimintaa, kuntalisiä, avoimia päiväkoteja sekä muuta varhaiskasvatukseksi määriteltävää toimintaa.
Vastaus:
    Med småbarnspedagogik avses all småbarnspedagogisk verksamhet som kommunen ordnar som t.ex. egen daghem- och familjedagverksamhet, småbarnspedagogik som skaffats som köptjänst, verksamhet som ordnas med servicesedlar, kommuntillägg, öppna daghem samt övrig verksamhet som klassificeras som småbarnspedagogik.</t>
      </text>
    </comment>
    <comment ref="C5" authorId="1" shapeId="0" xr:uid="{3B1C45A8-58B9-4023-B322-188AC620E8C9}">
      <text>
        <t>[Kommenttiketju]
Excel-versiosi avulla voit lukea tämän kommenttiketjun, mutta siihen tehdyt muutokset poistetaan, jos tiedosto avataan uudemmassa Excel-versiossa. Lisätietoja: https://go.microsoft.com/fwlink/?linkid=870924
Kommentti:
    Painoarvo painottaa muuttujia joiden perusteella samankaltaiset kunnat valitaan. Mitä isompi prosenttiosuus, sitä isomman painoarvon kyseinen muuttuja saa samankaltaisia kuntia etsittäessä.
Vastaus:
    Värdet viktar variabler som sedan väljer fram mest lika kommuner. Ju större procentandel, desto större viktning får den ifrågavarande variabeln vid presentationen av mest lika kommuner.</t>
      </text>
    </comment>
    <comment ref="D7" authorId="2" shapeId="0" xr:uid="{EB611B50-BDAF-41B5-9260-2351108539DA}">
      <text>
        <t>[Kommenttiketju]
Excel-versiosi avulla voit lukea tämän kommenttiketjun, mutta siihen tehdyt muutokset poistetaan, jos tiedosto avataan uudemmassa Excel-versiossa. Lisätietoja: https://go.microsoft.com/fwlink/?linkid=870924
Kommentti:
    Taloudellinen huoltosuhde, %
Vastaus:
    Ekonomisk försörjningskvot, %</t>
      </text>
    </comment>
    <comment ref="E7" authorId="3" shapeId="0" xr:uid="{45F7256E-BFD7-4757-85EB-101B56E2649F}">
      <text>
        <t>[Kommenttiketju]
Excel-versiosi avulla voit lukea tämän kommenttiketjun, mutta siihen tehdyt muutokset poistetaan, jos tiedosto avataan uudemmassa Excel-versiossa. Lisätietoja: https://go.microsoft.com/fwlink/?linkid=870924
Kommentti:
    Maanteiden yhteispituus, km
Vastaus:
    Landsvägarnas sammanlagda längd, km</t>
      </text>
    </comment>
    <comment ref="F7" authorId="4" shapeId="0" xr:uid="{D8659ECF-1F10-4FA5-BCDA-C83B8F6CFAF2}">
      <text>
        <t>[Kommenttiketju]
Excel-versiosi avulla voit lukea tämän kommenttiketjun, mutta siihen tehdyt muutokset poistetaan, jos tiedosto avataan uudemmassa Excel-versiossa. Lisätietoja: https://go.microsoft.com/fwlink/?linkid=870924
Kommentti:
    0 = kunta ei maksa kotihoidon kuntalisää
1 = kunta maksaa kotihoidon kuntalisää
Vastaus:
    0 = kommunen betalar inte kommuntillägg för hemvården
1 = kommunen betalar kommuntillägg för hemvården</t>
      </text>
    </comment>
    <comment ref="G7" authorId="5" shapeId="0" xr:uid="{73DE93AE-DF55-4688-AACC-3B4C8F56F78D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kustantamaan varhaiskasvatukseen osallistuneet 31.12., % 1-6-vuotiaista
Vastaus:
    Småbarnspedagogik som kommunen finansierar, 1-6 -åringar per 31.12., %</t>
      </text>
    </comment>
    <comment ref="H7" authorId="6" shapeId="0" xr:uid="{0D6AD402-959A-4140-8EE3-A063CA54E76F}">
      <text>
        <t>[Kommenttiketju]
Excel-versiosi avulla voit lukea tämän kommenttiketjun, mutta siihen tehdyt muutokset poistetaan, jos tiedosto avataan uudemmassa Excel-versiossa. Lisätietoja: https://go.microsoft.com/fwlink/?linkid=870924
Kommentti:
    Koko- tai osa-aikaiseen päiväkoti- tai perhepäivähoitotoimintaan osallistuneiden lasten lukumäärän suhde (%) lukuun, johon on laskettu edellisen lisäksi myös yksityisen hoidon tuella hoidetut lapset ja palveluseteliasiakkaat.
Vastaus:
    Hel- eller deltids dagvårds- eller familjedagvårdsverksamhet, antalet barn och dess förhållande (%) till talet där man även har beaktat barn som skötts med privatvårdsstöd och servicesedelklienter.</t>
      </text>
    </comment>
    <comment ref="I7" authorId="7" shapeId="0" xr:uid="{315A7830-CCAD-447B-9019-02B116DEB3B1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kustantamaan varhaiskasvatukseen osallistuneiden lasten osuus väestöstä, %
Vastaus:
    Småbarnspedagogik som kommunen finansierar, antalet barn som deltar i förhållande till kommunens befolkning, %.</t>
      </text>
    </comment>
    <comment ref="J7" authorId="8" shapeId="0" xr:uid="{21340194-5B83-44E3-A6A7-CB4C62BE16D8}">
      <text>
        <t>[Kommenttiketju]
Excel-versiosi avulla voit lukea tämän kommenttiketjun, mutta siihen tehdyt muutokset poistetaan, jos tiedosto avataan uudemmassa Excel-versiossa. Lisätietoja: https://go.microsoft.com/fwlink/?linkid=870924
Kommentti:
    Ansiotulot per asukas, eur./as.
Vastaus:
    Förvärvsinkomster per invånare, euro/invånare.</t>
      </text>
    </comment>
    <comment ref="L7" authorId="9" shapeId="0" xr:uid="{EA8022C6-6030-416D-A954-159BFEDBE371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kustantaman varhaiskasvatustoiminnan kustannukset per 1-6 v. lapsi
Vastaus:
    Småbarnspedagogik som kommunen finansierar, 1-6 -åringar som deltar per 31.12., %</t>
      </text>
    </comment>
    <comment ref="M7" authorId="10" shapeId="0" xr:uid="{9EA7BA3A-1B49-47C2-9778-D1DFEE9E45F5}">
      <text>
        <t>[Kommenttiketju]
Excel-versiosi avulla voit lukea tämän kommenttiketjun, mutta siihen tehdyt muutokset poistetaan, jos tiedosto avataan uudemmassa Excel-versiossa. Lisätietoja: https://go.microsoft.com/fwlink/?linkid=870924
Kommentti:
    Kymmenen samankaltaisimman kunnan kustannusten keskiarvo.
Vastaus:
    Kostnaderna i medeltal i de tio mest lika kommunerna.</t>
      </text>
    </comment>
    <comment ref="B10" authorId="11" shapeId="0" xr:uid="{37FAE4C0-408C-4FE3-A89F-D82FE1C6E538}">
      <text>
        <t>[Kommenttiketju]
Excel-versiosi avulla voit lukea tämän kommenttiketjun, mutta siihen tehdyt muutokset poistetaan, jos tiedosto avataan uudemmassa Excel-versiossa. Lisätietoja: https://go.microsoft.com/fwlink/?linkid=870924
Kommentti:
    Samankaltaisuus viisiportaisella asteikolla (1-5).
***** = hyvin samankaltainen
* = ei kovinkaan samankaltainen
Samankaltaisuutta mitataan muuttujien erojen suhteena koko aineiston kvartiilivälin pituuteen. Mitä enemmän eroa, sitä vähemmän tähtiä.
Vastaus:
    Likheten på femgradig skala (1-5).
***** =  väldigt lika
* = inte särskilt lika
Likheten bestäms matematiskt utifrån hur mycket kommunens variabler skiljer sig från den valda kommunens värde. Ju större skillnad, desto mindre stjärnor.</t>
      </text>
    </comment>
  </commentList>
</comments>
</file>

<file path=xl/sharedStrings.xml><?xml version="1.0" encoding="utf-8"?>
<sst xmlns="http://schemas.openxmlformats.org/spreadsheetml/2006/main" count="2546" uniqueCount="816">
  <si>
    <t>vuosi</t>
  </si>
  <si>
    <t>kunta_nimi</t>
  </si>
  <si>
    <t>kunta_koodi</t>
  </si>
  <si>
    <t>seutukunta_nimi</t>
  </si>
  <si>
    <t>seutukunta_koodi</t>
  </si>
  <si>
    <t>maakunta_nimi</t>
  </si>
  <si>
    <t>maakunta_koodi</t>
  </si>
  <si>
    <t>ryhmitys_nimi</t>
  </si>
  <si>
    <t>ryhmitys_koodi</t>
  </si>
  <si>
    <t>keski_ikä</t>
  </si>
  <si>
    <t>pinta_ala</t>
  </si>
  <si>
    <t>huoltosuhde_taloudellinen</t>
  </si>
  <si>
    <t>väkiluku</t>
  </si>
  <si>
    <t>väestöntiheys</t>
  </si>
  <si>
    <t>väkiluku_muutos_prosentti</t>
  </si>
  <si>
    <t>muuttovoitto</t>
  </si>
  <si>
    <t>taajama_aste</t>
  </si>
  <si>
    <t>työttömyysaste</t>
  </si>
  <si>
    <t>maantie_pituus</t>
  </si>
  <si>
    <t>työssäkäyntialue_ind</t>
  </si>
  <si>
    <t>verotulot_as</t>
  </si>
  <si>
    <t>vuokra_per_neliö</t>
  </si>
  <si>
    <t>kust_kiinteistöt_eo</t>
  </si>
  <si>
    <t>kust_kuljetus_eo</t>
  </si>
  <si>
    <t>kust_ruokailu_eo</t>
  </si>
  <si>
    <t>kust_kuljetus_po</t>
  </si>
  <si>
    <t>kust_ruokailu_po</t>
  </si>
  <si>
    <t>ryhmäkoko_po</t>
  </si>
  <si>
    <t>huostassa_3_6</t>
  </si>
  <si>
    <t>huostassa_7_12</t>
  </si>
  <si>
    <t>huostassa_13_15</t>
  </si>
  <si>
    <t>yksinhuoltaja_tuki</t>
  </si>
  <si>
    <t>kuntalisä_id</t>
  </si>
  <si>
    <t>veroprosentti_kunnallis</t>
  </si>
  <si>
    <t>veroprosentti_yleinen</t>
  </si>
  <si>
    <t>veroprosentti_vakituinen</t>
  </si>
  <si>
    <t>veroprosentti_muu</t>
  </si>
  <si>
    <t>vk_osallistumisaste</t>
  </si>
  <si>
    <t>koulutustasomittain</t>
  </si>
  <si>
    <t>k_keskiaste20_osuus</t>
  </si>
  <si>
    <t>k_korkeaaste20_osuus</t>
  </si>
  <si>
    <t>juna_lentokenttä_aika</t>
  </si>
  <si>
    <t>teatteri_aika</t>
  </si>
  <si>
    <t>terveydenhuolto_aika</t>
  </si>
  <si>
    <t>laajakaista_luokka</t>
  </si>
  <si>
    <t>kust_eo_op</t>
  </si>
  <si>
    <t>kust_po_op</t>
  </si>
  <si>
    <t>valtuusto_vas</t>
  </si>
  <si>
    <t>etäisyys_yliopisto_km</t>
  </si>
  <si>
    <t>saaristo_ind</t>
  </si>
  <si>
    <t>saaristo_osa_ind</t>
  </si>
  <si>
    <t>lentokenttä_ind</t>
  </si>
  <si>
    <t>satama_ind</t>
  </si>
  <si>
    <t>kehyskunta_ind</t>
  </si>
  <si>
    <t>päiväkoti_osuus</t>
  </si>
  <si>
    <t>vk_omatoiminta_osuus</t>
  </si>
  <si>
    <t>vk_vuokra_perlapsi</t>
  </si>
  <si>
    <t>kust_vk_oma_asiakas</t>
  </si>
  <si>
    <t>kust_vk_omamuu_asiakas</t>
  </si>
  <si>
    <t>vk_asiakas_osuus</t>
  </si>
  <si>
    <t>vk_asiakas_muutos_prosentti</t>
  </si>
  <si>
    <t>vk_kokoaika_ikä_1_2_osuus</t>
  </si>
  <si>
    <t>eo_oppilaat_muutos_prosentti</t>
  </si>
  <si>
    <t>oppilaat_per_peruskoulu</t>
  </si>
  <si>
    <t>po_oppilaat_muutos_prosentti</t>
  </si>
  <si>
    <t>ansiotulo_as</t>
  </si>
  <si>
    <t>vos_suhde</t>
  </si>
  <si>
    <t>ajoneuvokanta_as</t>
  </si>
  <si>
    <t>ruotsi_osuus</t>
  </si>
  <si>
    <t>vieraskieliset_osuus</t>
  </si>
  <si>
    <t>kust_kult_toiminta_as</t>
  </si>
  <si>
    <t>kust_vap_toiminta_as</t>
  </si>
  <si>
    <t>yliopisto_amk_ind</t>
  </si>
  <si>
    <t>oppilaitos_toinenaste</t>
  </si>
  <si>
    <t>kust_vk_omamuu_lapsi</t>
  </si>
  <si>
    <t>kust_vk_oma_lapsi_uusi</t>
  </si>
  <si>
    <t>eo_oppilaat_osuus</t>
  </si>
  <si>
    <t>po_oppilaat_osuus</t>
  </si>
  <si>
    <t>eo_erityinen_tuki_osuus</t>
  </si>
  <si>
    <t>po_erityinen_tuki_osuus</t>
  </si>
  <si>
    <t>po_tehostettu_tuki_osuus</t>
  </si>
  <si>
    <t>po_valmistava_osuus</t>
  </si>
  <si>
    <t>oppilaat_11ov_osuus</t>
  </si>
  <si>
    <t>kust_po_tarvevakioitu</t>
  </si>
  <si>
    <t>Akaa</t>
  </si>
  <si>
    <t>020</t>
  </si>
  <si>
    <t>Etelä-Pirkanmaa</t>
  </si>
  <si>
    <t>063</t>
  </si>
  <si>
    <t>Pirkanmaa</t>
  </si>
  <si>
    <t>06</t>
  </si>
  <si>
    <t>Taajaan asutut kunnat</t>
  </si>
  <si>
    <t>2</t>
  </si>
  <si>
    <t>Alajärvi</t>
  </si>
  <si>
    <t>005</t>
  </si>
  <si>
    <t>Järviseutu</t>
  </si>
  <si>
    <t>146</t>
  </si>
  <si>
    <t>Etelä-Pohjanmaa</t>
  </si>
  <si>
    <t>14</t>
  </si>
  <si>
    <t>Alavieska</t>
  </si>
  <si>
    <t>009</t>
  </si>
  <si>
    <t>Ylivieska</t>
  </si>
  <si>
    <t>177</t>
  </si>
  <si>
    <t>Pohjois-Pohjanmaa</t>
  </si>
  <si>
    <t>17</t>
  </si>
  <si>
    <t>Maaseutumaiset kunnat</t>
  </si>
  <si>
    <t>3</t>
  </si>
  <si>
    <t>Alavus</t>
  </si>
  <si>
    <t>010</t>
  </si>
  <si>
    <t>Kuusiokunnat</t>
  </si>
  <si>
    <t>144</t>
  </si>
  <si>
    <t>Asikkala</t>
  </si>
  <si>
    <t>016</t>
  </si>
  <si>
    <t>Lahti</t>
  </si>
  <si>
    <t>071</t>
  </si>
  <si>
    <t>Päijät-Häme</t>
  </si>
  <si>
    <t>07</t>
  </si>
  <si>
    <t>Askola</t>
  </si>
  <si>
    <t>018</t>
  </si>
  <si>
    <t>Porvoo</t>
  </si>
  <si>
    <t>015</t>
  </si>
  <si>
    <t>Uusimaa</t>
  </si>
  <si>
    <t>01</t>
  </si>
  <si>
    <t>Aura</t>
  </si>
  <si>
    <t>019</t>
  </si>
  <si>
    <t>Loimaa</t>
  </si>
  <si>
    <t>025</t>
  </si>
  <si>
    <t>Varsinais-Suomi</t>
  </si>
  <si>
    <t>02</t>
  </si>
  <si>
    <t>Enonkoski</t>
  </si>
  <si>
    <t>046</t>
  </si>
  <si>
    <t>Savonlinna</t>
  </si>
  <si>
    <t>103</t>
  </si>
  <si>
    <t>Etelä-Savo</t>
  </si>
  <si>
    <t>10</t>
  </si>
  <si>
    <t>Enontekiö</t>
  </si>
  <si>
    <t>047</t>
  </si>
  <si>
    <t>Tunturi-Lappi</t>
  </si>
  <si>
    <t>196</t>
  </si>
  <si>
    <t>Lappi</t>
  </si>
  <si>
    <t>19</t>
  </si>
  <si>
    <t>Espoo</t>
  </si>
  <si>
    <t>049</t>
  </si>
  <si>
    <t>Helsinki</t>
  </si>
  <si>
    <t>011</t>
  </si>
  <si>
    <t>Kaupunkimaiset kunnat</t>
  </si>
  <si>
    <t>1</t>
  </si>
  <si>
    <t>Eura</t>
  </si>
  <si>
    <t>050</t>
  </si>
  <si>
    <t>Rauma</t>
  </si>
  <si>
    <t>041</t>
  </si>
  <si>
    <t>Satakunta</t>
  </si>
  <si>
    <t>04</t>
  </si>
  <si>
    <t>Eurajoki</t>
  </si>
  <si>
    <t>051</t>
  </si>
  <si>
    <t>Evijärvi</t>
  </si>
  <si>
    <t>052</t>
  </si>
  <si>
    <t>Forssa</t>
  </si>
  <si>
    <t>061</t>
  </si>
  <si>
    <t>053</t>
  </si>
  <si>
    <t>Kanta-Häme</t>
  </si>
  <si>
    <t>05</t>
  </si>
  <si>
    <t>Haapajärvi</t>
  </si>
  <si>
    <t>069</t>
  </si>
  <si>
    <t>Nivala-Haapajärvi</t>
  </si>
  <si>
    <t>176</t>
  </si>
  <si>
    <t>Haapavesi</t>
  </si>
  <si>
    <t>Haapavesi-Siikalatva</t>
  </si>
  <si>
    <t>175</t>
  </si>
  <si>
    <t>Hailuoto</t>
  </si>
  <si>
    <t>072</t>
  </si>
  <si>
    <t>Oulu</t>
  </si>
  <si>
    <t>171</t>
  </si>
  <si>
    <t>Halsua</t>
  </si>
  <si>
    <t>074</t>
  </si>
  <si>
    <t>Kaustinen</t>
  </si>
  <si>
    <t>161</t>
  </si>
  <si>
    <t>Keski-Pohjanmaa</t>
  </si>
  <si>
    <t>16</t>
  </si>
  <si>
    <t>Hamina</t>
  </si>
  <si>
    <t>075</t>
  </si>
  <si>
    <t>Kotka-Hamina</t>
  </si>
  <si>
    <t>082</t>
  </si>
  <si>
    <t>Kymenlaakso</t>
  </si>
  <si>
    <t>08</t>
  </si>
  <si>
    <t>Hankasalmi</t>
  </si>
  <si>
    <t>077</t>
  </si>
  <si>
    <t>Jyväskylä</t>
  </si>
  <si>
    <t>131</t>
  </si>
  <si>
    <t>Keski-Suomi</t>
  </si>
  <si>
    <t>13</t>
  </si>
  <si>
    <t>Hanko</t>
  </si>
  <si>
    <t>078</t>
  </si>
  <si>
    <t>Raasepori</t>
  </si>
  <si>
    <t>014</t>
  </si>
  <si>
    <t>Harjavalta</t>
  </si>
  <si>
    <t>079</t>
  </si>
  <si>
    <t>Pori</t>
  </si>
  <si>
    <t>043</t>
  </si>
  <si>
    <t>Hartola</t>
  </si>
  <si>
    <t>081</t>
  </si>
  <si>
    <t>Hattula</t>
  </si>
  <si>
    <t>Hämeenlinna</t>
  </si>
  <si>
    <t>Hausjärvi</t>
  </si>
  <si>
    <t>086</t>
  </si>
  <si>
    <t>Riihimäki</t>
  </si>
  <si>
    <t>Heinola</t>
  </si>
  <si>
    <t>111</t>
  </si>
  <si>
    <t>Heinävesi</t>
  </si>
  <si>
    <t>090</t>
  </si>
  <si>
    <t>Joensuu</t>
  </si>
  <si>
    <t>122</t>
  </si>
  <si>
    <t>Pohjois-Karjala</t>
  </si>
  <si>
    <t>12</t>
  </si>
  <si>
    <t>091</t>
  </si>
  <si>
    <t>Hirvensalmi</t>
  </si>
  <si>
    <t>097</t>
  </si>
  <si>
    <t>Mikkeli</t>
  </si>
  <si>
    <t>101</t>
  </si>
  <si>
    <t>Hollola</t>
  </si>
  <si>
    <t>098</t>
  </si>
  <si>
    <t>Huittinen</t>
  </si>
  <si>
    <t>102</t>
  </si>
  <si>
    <t>Humppila</t>
  </si>
  <si>
    <t>Hyrynsalmi</t>
  </si>
  <si>
    <t>105</t>
  </si>
  <si>
    <t>Kehys-Kainuu</t>
  </si>
  <si>
    <t>181</t>
  </si>
  <si>
    <t>Kainuu</t>
  </si>
  <si>
    <t>18</t>
  </si>
  <si>
    <t>Hyvinkää</t>
  </si>
  <si>
    <t>106</t>
  </si>
  <si>
    <t>Hämeenkyrö</t>
  </si>
  <si>
    <t>108</t>
  </si>
  <si>
    <t>Tampere</t>
  </si>
  <si>
    <t>064</t>
  </si>
  <si>
    <t>109</t>
  </si>
  <si>
    <t>Ii</t>
  </si>
  <si>
    <t>139</t>
  </si>
  <si>
    <t>Oulunkaari</t>
  </si>
  <si>
    <t>173</t>
  </si>
  <si>
    <t>Iisalmi</t>
  </si>
  <si>
    <t>140</t>
  </si>
  <si>
    <t>Ylä-Savo</t>
  </si>
  <si>
    <t>Pohjois-Savo</t>
  </si>
  <si>
    <t>11</t>
  </si>
  <si>
    <t>Iitti</t>
  </si>
  <si>
    <t>142</t>
  </si>
  <si>
    <t>Ikaalinen</t>
  </si>
  <si>
    <t>143</t>
  </si>
  <si>
    <t>Luoteis-Pirkanmaa</t>
  </si>
  <si>
    <t>Ilmajoki</t>
  </si>
  <si>
    <t>145</t>
  </si>
  <si>
    <t>Seinäjoki</t>
  </si>
  <si>
    <t>Ilomantsi</t>
  </si>
  <si>
    <t>Imatra</t>
  </si>
  <si>
    <t>153</t>
  </si>
  <si>
    <t>093</t>
  </si>
  <si>
    <t>Etelä-Karjala</t>
  </si>
  <si>
    <t>09</t>
  </si>
  <si>
    <t>Inari</t>
  </si>
  <si>
    <t>148</t>
  </si>
  <si>
    <t>Pohjois-Lappi</t>
  </si>
  <si>
    <t>197</t>
  </si>
  <si>
    <t>Inkoo</t>
  </si>
  <si>
    <t>149</t>
  </si>
  <si>
    <t>Isojoki</t>
  </si>
  <si>
    <t>151</t>
  </si>
  <si>
    <t>Suupohja</t>
  </si>
  <si>
    <t>141</t>
  </si>
  <si>
    <t>Isokyrö</t>
  </si>
  <si>
    <t>152</t>
  </si>
  <si>
    <t>Janakkala</t>
  </si>
  <si>
    <t>165</t>
  </si>
  <si>
    <t>167</t>
  </si>
  <si>
    <t>Jokioinen</t>
  </si>
  <si>
    <t>169</t>
  </si>
  <si>
    <t>Joroinen</t>
  </si>
  <si>
    <t>Varkaus</t>
  </si>
  <si>
    <t>114</t>
  </si>
  <si>
    <t>Joutsa</t>
  </si>
  <si>
    <t>172</t>
  </si>
  <si>
    <t>132</t>
  </si>
  <si>
    <t>Juuka</t>
  </si>
  <si>
    <t>Juupajoki</t>
  </si>
  <si>
    <t>Ylä-Pirkanmaa</t>
  </si>
  <si>
    <t>Juva</t>
  </si>
  <si>
    <t>178</t>
  </si>
  <si>
    <t>Pieksämäki</t>
  </si>
  <si>
    <t>179</t>
  </si>
  <si>
    <t>Jämijärvi</t>
  </si>
  <si>
    <t>Pohjois-Satakunta</t>
  </si>
  <si>
    <t>044</t>
  </si>
  <si>
    <t>Jämsä</t>
  </si>
  <si>
    <t>182</t>
  </si>
  <si>
    <t>134</t>
  </si>
  <si>
    <t>Järvenpää</t>
  </si>
  <si>
    <t>186</t>
  </si>
  <si>
    <t>Kaarina</t>
  </si>
  <si>
    <t>202</t>
  </si>
  <si>
    <t>Turku</t>
  </si>
  <si>
    <t>023</t>
  </si>
  <si>
    <t>Kaavi</t>
  </si>
  <si>
    <t>204</t>
  </si>
  <si>
    <t>Koillis-Savo</t>
  </si>
  <si>
    <t>113</t>
  </si>
  <si>
    <t>Kajaani</t>
  </si>
  <si>
    <t>205</t>
  </si>
  <si>
    <t>Kalajoki</t>
  </si>
  <si>
    <t>208</t>
  </si>
  <si>
    <t>Kangasala</t>
  </si>
  <si>
    <t>211</t>
  </si>
  <si>
    <t>Kangasniemi</t>
  </si>
  <si>
    <t>213</t>
  </si>
  <si>
    <t>Kankaanpää</t>
  </si>
  <si>
    <t>214</t>
  </si>
  <si>
    <t>Kannonkoski</t>
  </si>
  <si>
    <t>216</t>
  </si>
  <si>
    <t>Saarijärvi-Viitasaari</t>
  </si>
  <si>
    <t>138</t>
  </si>
  <si>
    <t>Kannus</t>
  </si>
  <si>
    <t>217</t>
  </si>
  <si>
    <t>Kokkola</t>
  </si>
  <si>
    <t>162</t>
  </si>
  <si>
    <t>Karijoki</t>
  </si>
  <si>
    <t>218</t>
  </si>
  <si>
    <t>Karkkila</t>
  </si>
  <si>
    <t>224</t>
  </si>
  <si>
    <t>Karstula</t>
  </si>
  <si>
    <t>226</t>
  </si>
  <si>
    <t>Karvia</t>
  </si>
  <si>
    <t>230</t>
  </si>
  <si>
    <t>Kaskinen</t>
  </si>
  <si>
    <t>231</t>
  </si>
  <si>
    <t>Sydösterbotten</t>
  </si>
  <si>
    <t>Pohjanmaa</t>
  </si>
  <si>
    <t>15</t>
  </si>
  <si>
    <t>Kauhajoki</t>
  </si>
  <si>
    <t>232</t>
  </si>
  <si>
    <t>Kauhava</t>
  </si>
  <si>
    <t>233</t>
  </si>
  <si>
    <t>Kauniainen</t>
  </si>
  <si>
    <t>235</t>
  </si>
  <si>
    <t>236</t>
  </si>
  <si>
    <t>Keitele</t>
  </si>
  <si>
    <t>239</t>
  </si>
  <si>
    <t>Kemi</t>
  </si>
  <si>
    <t>240</t>
  </si>
  <si>
    <t>Kemi-Tornio</t>
  </si>
  <si>
    <t>192</t>
  </si>
  <si>
    <t>Kemijärvi</t>
  </si>
  <si>
    <t>320</t>
  </si>
  <si>
    <t>Itä-Lappi</t>
  </si>
  <si>
    <t>194</t>
  </si>
  <si>
    <t>Keminmaa</t>
  </si>
  <si>
    <t>241</t>
  </si>
  <si>
    <t>Kemiönsaari</t>
  </si>
  <si>
    <t>322</t>
  </si>
  <si>
    <t>Åboland-Turunmaa</t>
  </si>
  <si>
    <t>021</t>
  </si>
  <si>
    <t>Kempele</t>
  </si>
  <si>
    <t>244</t>
  </si>
  <si>
    <t>Kerava</t>
  </si>
  <si>
    <t>245</t>
  </si>
  <si>
    <t>Keuruu</t>
  </si>
  <si>
    <t>249</t>
  </si>
  <si>
    <t>133</t>
  </si>
  <si>
    <t>Kihniö</t>
  </si>
  <si>
    <t>250</t>
  </si>
  <si>
    <t>Kinnula</t>
  </si>
  <si>
    <t>256</t>
  </si>
  <si>
    <t>Kirkkonummi</t>
  </si>
  <si>
    <t>257</t>
  </si>
  <si>
    <t>Kitee</t>
  </si>
  <si>
    <t>260</t>
  </si>
  <si>
    <t>Keski-Karjala</t>
  </si>
  <si>
    <t>124</t>
  </si>
  <si>
    <t>Kittilä</t>
  </si>
  <si>
    <t>261</t>
  </si>
  <si>
    <t>Kiuruvesi</t>
  </si>
  <si>
    <t>263</t>
  </si>
  <si>
    <t>Kivijärvi</t>
  </si>
  <si>
    <t>265</t>
  </si>
  <si>
    <t>Kokemäki</t>
  </si>
  <si>
    <t>271</t>
  </si>
  <si>
    <t>272</t>
  </si>
  <si>
    <t>Kolari</t>
  </si>
  <si>
    <t>273</t>
  </si>
  <si>
    <t>Konnevesi</t>
  </si>
  <si>
    <t>275</t>
  </si>
  <si>
    <t>Äänekoski</t>
  </si>
  <si>
    <t>135</t>
  </si>
  <si>
    <t>Kontiolahti</t>
  </si>
  <si>
    <t>276</t>
  </si>
  <si>
    <t>Korsnäs</t>
  </si>
  <si>
    <t>280</t>
  </si>
  <si>
    <t>Vaasa</t>
  </si>
  <si>
    <t>Koski Tl</t>
  </si>
  <si>
    <t>284</t>
  </si>
  <si>
    <t>Kotka</t>
  </si>
  <si>
    <t>285</t>
  </si>
  <si>
    <t>Kouvola</t>
  </si>
  <si>
    <t>286</t>
  </si>
  <si>
    <t>Kristiinankaupunki</t>
  </si>
  <si>
    <t>287</t>
  </si>
  <si>
    <t>Kruunupyy</t>
  </si>
  <si>
    <t>288</t>
  </si>
  <si>
    <t>Jakobstadsregionen</t>
  </si>
  <si>
    <t>154</t>
  </si>
  <si>
    <t>Kuhmo</t>
  </si>
  <si>
    <t>290</t>
  </si>
  <si>
    <t>Kuhmoinen</t>
  </si>
  <si>
    <t>291</t>
  </si>
  <si>
    <t>Kuopio</t>
  </si>
  <si>
    <t>297</t>
  </si>
  <si>
    <t>112</t>
  </si>
  <si>
    <t>Kuortane</t>
  </si>
  <si>
    <t>300</t>
  </si>
  <si>
    <t>Kurikka</t>
  </si>
  <si>
    <t>301</t>
  </si>
  <si>
    <t>Kustavi</t>
  </si>
  <si>
    <t>304</t>
  </si>
  <si>
    <t>Vakka-Suomi</t>
  </si>
  <si>
    <t>024</t>
  </si>
  <si>
    <t>Kuusamo</t>
  </si>
  <si>
    <t>305</t>
  </si>
  <si>
    <t>Koillismaa</t>
  </si>
  <si>
    <t>Kyyjärvi</t>
  </si>
  <si>
    <t>312</t>
  </si>
  <si>
    <t>Kärkölä</t>
  </si>
  <si>
    <t>316</t>
  </si>
  <si>
    <t>Kärsämäki</t>
  </si>
  <si>
    <t>317</t>
  </si>
  <si>
    <t>398</t>
  </si>
  <si>
    <t>Laihia</t>
  </si>
  <si>
    <t>399</t>
  </si>
  <si>
    <t>Laitila</t>
  </si>
  <si>
    <t>400</t>
  </si>
  <si>
    <t>Lapinjärvi</t>
  </si>
  <si>
    <t>407</t>
  </si>
  <si>
    <t>Loviisa</t>
  </si>
  <si>
    <t>Lapinlahti</t>
  </si>
  <si>
    <t>402</t>
  </si>
  <si>
    <t>Lappajärvi</t>
  </si>
  <si>
    <t>403</t>
  </si>
  <si>
    <t>Lappeenranta</t>
  </si>
  <si>
    <t>405</t>
  </si>
  <si>
    <t>Lapua</t>
  </si>
  <si>
    <t>408</t>
  </si>
  <si>
    <t>Laukaa</t>
  </si>
  <si>
    <t>410</t>
  </si>
  <si>
    <t>Lemi</t>
  </si>
  <si>
    <t>416</t>
  </si>
  <si>
    <t>Lempäälä</t>
  </si>
  <si>
    <t>418</t>
  </si>
  <si>
    <t>Leppävirta</t>
  </si>
  <si>
    <t>420</t>
  </si>
  <si>
    <t>Lestijärvi</t>
  </si>
  <si>
    <t>421</t>
  </si>
  <si>
    <t>Lieksa</t>
  </si>
  <si>
    <t>422</t>
  </si>
  <si>
    <t>Pielisen Karjala</t>
  </si>
  <si>
    <t>125</t>
  </si>
  <si>
    <t>Lieto</t>
  </si>
  <si>
    <t>423</t>
  </si>
  <si>
    <t>Liminka</t>
  </si>
  <si>
    <t>425</t>
  </si>
  <si>
    <t>Liperi</t>
  </si>
  <si>
    <t>426</t>
  </si>
  <si>
    <t>Lohja</t>
  </si>
  <si>
    <t>444</t>
  </si>
  <si>
    <t>430</t>
  </si>
  <si>
    <t>Loppi</t>
  </si>
  <si>
    <t>433</t>
  </si>
  <si>
    <t>434</t>
  </si>
  <si>
    <t>Luhanka</t>
  </si>
  <si>
    <t>435</t>
  </si>
  <si>
    <t>Lumijoki</t>
  </si>
  <si>
    <t>436</t>
  </si>
  <si>
    <t>Luoto</t>
  </si>
  <si>
    <t>440</t>
  </si>
  <si>
    <t>Luumäki</t>
  </si>
  <si>
    <t>441</t>
  </si>
  <si>
    <t>Maalahti</t>
  </si>
  <si>
    <t>475</t>
  </si>
  <si>
    <t>Marttila</t>
  </si>
  <si>
    <t>480</t>
  </si>
  <si>
    <t>Masku</t>
  </si>
  <si>
    <t>481</t>
  </si>
  <si>
    <t>Merijärvi</t>
  </si>
  <si>
    <t>483</t>
  </si>
  <si>
    <t>Merikarvia</t>
  </si>
  <si>
    <t>484</t>
  </si>
  <si>
    <t>Miehikkälä</t>
  </si>
  <si>
    <t>489</t>
  </si>
  <si>
    <t>491</t>
  </si>
  <si>
    <t>Muhos</t>
  </si>
  <si>
    <t>494</t>
  </si>
  <si>
    <t>Multia</t>
  </si>
  <si>
    <t>495</t>
  </si>
  <si>
    <t>Muonio</t>
  </si>
  <si>
    <t>498</t>
  </si>
  <si>
    <t>Mustasaari</t>
  </si>
  <si>
    <t>499</t>
  </si>
  <si>
    <t>Muurame</t>
  </si>
  <si>
    <t>500</t>
  </si>
  <si>
    <t>Mynämäki</t>
  </si>
  <si>
    <t>503</t>
  </si>
  <si>
    <t>Myrskylä</t>
  </si>
  <si>
    <t>504</t>
  </si>
  <si>
    <t>Mäntsälä</t>
  </si>
  <si>
    <t>505</t>
  </si>
  <si>
    <t>Mänttä-Vilppula</t>
  </si>
  <si>
    <t>508</t>
  </si>
  <si>
    <t>Mäntyharju</t>
  </si>
  <si>
    <t>507</t>
  </si>
  <si>
    <t>Naantali</t>
  </si>
  <si>
    <t>529</t>
  </si>
  <si>
    <t>Nakkila</t>
  </si>
  <si>
    <t>531</t>
  </si>
  <si>
    <t>Nivala</t>
  </si>
  <si>
    <t>535</t>
  </si>
  <si>
    <t>Nokia</t>
  </si>
  <si>
    <t>536</t>
  </si>
  <si>
    <t>Nousiainen</t>
  </si>
  <si>
    <t>538</t>
  </si>
  <si>
    <t>Nurmes</t>
  </si>
  <si>
    <t>541</t>
  </si>
  <si>
    <t>Nurmijärvi</t>
  </si>
  <si>
    <t>543</t>
  </si>
  <si>
    <t>Närpiö</t>
  </si>
  <si>
    <t>545</t>
  </si>
  <si>
    <t>Orimattila</t>
  </si>
  <si>
    <t>560</t>
  </si>
  <si>
    <t>Oripää</t>
  </si>
  <si>
    <t>561</t>
  </si>
  <si>
    <t>Orivesi</t>
  </si>
  <si>
    <t>562</t>
  </si>
  <si>
    <t>Oulainen</t>
  </si>
  <si>
    <t>563</t>
  </si>
  <si>
    <t>564</t>
  </si>
  <si>
    <t>Outokumpu</t>
  </si>
  <si>
    <t>309</t>
  </si>
  <si>
    <t>Padasjoki</t>
  </si>
  <si>
    <t>576</t>
  </si>
  <si>
    <t>Paimio</t>
  </si>
  <si>
    <t>577</t>
  </si>
  <si>
    <t>Paltamo</t>
  </si>
  <si>
    <t>578</t>
  </si>
  <si>
    <t>Parainen</t>
  </si>
  <si>
    <t>445</t>
  </si>
  <si>
    <t>Parikkala</t>
  </si>
  <si>
    <t>580</t>
  </si>
  <si>
    <t>Parkano</t>
  </si>
  <si>
    <t>581</t>
  </si>
  <si>
    <t>Pedersören kunta</t>
  </si>
  <si>
    <t>599</t>
  </si>
  <si>
    <t>Pelkosenniemi</t>
  </si>
  <si>
    <t>583</t>
  </si>
  <si>
    <t>Pello</t>
  </si>
  <si>
    <t>854</t>
  </si>
  <si>
    <t>Torniolaakso</t>
  </si>
  <si>
    <t>193</t>
  </si>
  <si>
    <t>Perho</t>
  </si>
  <si>
    <t>584</t>
  </si>
  <si>
    <t>Pertunmaa</t>
  </si>
  <si>
    <t>588</t>
  </si>
  <si>
    <t>Petäjävesi</t>
  </si>
  <si>
    <t>592</t>
  </si>
  <si>
    <t>593</t>
  </si>
  <si>
    <t>Pielavesi</t>
  </si>
  <si>
    <t>595</t>
  </si>
  <si>
    <t>Pietarsaari</t>
  </si>
  <si>
    <t>598</t>
  </si>
  <si>
    <t>Pihtipudas</t>
  </si>
  <si>
    <t>601</t>
  </si>
  <si>
    <t>Pirkkala</t>
  </si>
  <si>
    <t>604</t>
  </si>
  <si>
    <t>Polvijärvi</t>
  </si>
  <si>
    <t>607</t>
  </si>
  <si>
    <t>Pomarkku</t>
  </si>
  <si>
    <t>608</t>
  </si>
  <si>
    <t>609</t>
  </si>
  <si>
    <t>Pornainen</t>
  </si>
  <si>
    <t>611</t>
  </si>
  <si>
    <t>638</t>
  </si>
  <si>
    <t>Posio</t>
  </si>
  <si>
    <t>614</t>
  </si>
  <si>
    <t>Pudasjärvi</t>
  </si>
  <si>
    <t>615</t>
  </si>
  <si>
    <t>Pukkila</t>
  </si>
  <si>
    <t>616</t>
  </si>
  <si>
    <t>Punkalaidun</t>
  </si>
  <si>
    <t>619</t>
  </si>
  <si>
    <t>Lounais-Pirkanmaa</t>
  </si>
  <si>
    <t>068</t>
  </si>
  <si>
    <t>Puolanka</t>
  </si>
  <si>
    <t>620</t>
  </si>
  <si>
    <t>Puumala</t>
  </si>
  <si>
    <t>623</t>
  </si>
  <si>
    <t>Pyhtää</t>
  </si>
  <si>
    <t>624</t>
  </si>
  <si>
    <t>Pyhäjoki</t>
  </si>
  <si>
    <t>625</t>
  </si>
  <si>
    <t>Raahe</t>
  </si>
  <si>
    <t>174</t>
  </si>
  <si>
    <t>Pyhäjärvi</t>
  </si>
  <si>
    <t>626</t>
  </si>
  <si>
    <t>Pyhäntä</t>
  </si>
  <si>
    <t>630</t>
  </si>
  <si>
    <t>Pyhäranta</t>
  </si>
  <si>
    <t>631</t>
  </si>
  <si>
    <t>Pälkäne</t>
  </si>
  <si>
    <t>635</t>
  </si>
  <si>
    <t>Pöytyä</t>
  </si>
  <si>
    <t>636</t>
  </si>
  <si>
    <t>678</t>
  </si>
  <si>
    <t>710</t>
  </si>
  <si>
    <t>Raisio</t>
  </si>
  <si>
    <t>680</t>
  </si>
  <si>
    <t>Rantasalmi</t>
  </si>
  <si>
    <t>681</t>
  </si>
  <si>
    <t>Ranua</t>
  </si>
  <si>
    <t>683</t>
  </si>
  <si>
    <t>Rovaniemi</t>
  </si>
  <si>
    <t>191</t>
  </si>
  <si>
    <t>684</t>
  </si>
  <si>
    <t>Rautalampi</t>
  </si>
  <si>
    <t>686</t>
  </si>
  <si>
    <t>Sisä-Savo</t>
  </si>
  <si>
    <t>115</t>
  </si>
  <si>
    <t>Rautavaara</t>
  </si>
  <si>
    <t>687</t>
  </si>
  <si>
    <t>Rautjärvi</t>
  </si>
  <si>
    <t>689</t>
  </si>
  <si>
    <t>Reisjärvi</t>
  </si>
  <si>
    <t>691</t>
  </si>
  <si>
    <t>694</t>
  </si>
  <si>
    <t>Ristijärvi</t>
  </si>
  <si>
    <t>697</t>
  </si>
  <si>
    <t>698</t>
  </si>
  <si>
    <t>Ruokolahti</t>
  </si>
  <si>
    <t>700</t>
  </si>
  <si>
    <t>Ruovesi</t>
  </si>
  <si>
    <t>702</t>
  </si>
  <si>
    <t>Rusko</t>
  </si>
  <si>
    <t>704</t>
  </si>
  <si>
    <t>Rääkkylä</t>
  </si>
  <si>
    <t>707</t>
  </si>
  <si>
    <t>Saarijärvi</t>
  </si>
  <si>
    <t>729</t>
  </si>
  <si>
    <t>Salla</t>
  </si>
  <si>
    <t>732</t>
  </si>
  <si>
    <t>Salo</t>
  </si>
  <si>
    <t>734</t>
  </si>
  <si>
    <t>022</t>
  </si>
  <si>
    <t>Sastamala</t>
  </si>
  <si>
    <t>790</t>
  </si>
  <si>
    <t>Sauvo</t>
  </si>
  <si>
    <t>738</t>
  </si>
  <si>
    <t>Savitaipale</t>
  </si>
  <si>
    <t>739</t>
  </si>
  <si>
    <t>740</t>
  </si>
  <si>
    <t>Savukoski</t>
  </si>
  <si>
    <t>742</t>
  </si>
  <si>
    <t>743</t>
  </si>
  <si>
    <t>Sievi</t>
  </si>
  <si>
    <t>746</t>
  </si>
  <si>
    <t>Siikainen</t>
  </si>
  <si>
    <t>747</t>
  </si>
  <si>
    <t>Siikajoki</t>
  </si>
  <si>
    <t>748</t>
  </si>
  <si>
    <t>Siikalatva</t>
  </si>
  <si>
    <t>791</t>
  </si>
  <si>
    <t>Siilinjärvi</t>
  </si>
  <si>
    <t>749</t>
  </si>
  <si>
    <t>Simo</t>
  </si>
  <si>
    <t>751</t>
  </si>
  <si>
    <t>Sipoo</t>
  </si>
  <si>
    <t>753</t>
  </si>
  <si>
    <t>Siuntio</t>
  </si>
  <si>
    <t>755</t>
  </si>
  <si>
    <t>Sodankylä</t>
  </si>
  <si>
    <t>758</t>
  </si>
  <si>
    <t>Soini</t>
  </si>
  <si>
    <t>759</t>
  </si>
  <si>
    <t>Somero</t>
  </si>
  <si>
    <t>761</t>
  </si>
  <si>
    <t>Sonkajärvi</t>
  </si>
  <si>
    <t>762</t>
  </si>
  <si>
    <t>Sotkamo</t>
  </si>
  <si>
    <t>765</t>
  </si>
  <si>
    <t>Sulkava</t>
  </si>
  <si>
    <t>768</t>
  </si>
  <si>
    <t>Suomussalmi</t>
  </si>
  <si>
    <t>777</t>
  </si>
  <si>
    <t>Suonenjoki</t>
  </si>
  <si>
    <t>778</t>
  </si>
  <si>
    <t>Sysmä</t>
  </si>
  <si>
    <t>781</t>
  </si>
  <si>
    <t>Säkylä</t>
  </si>
  <si>
    <t>783</t>
  </si>
  <si>
    <t>Taipalsaari</t>
  </si>
  <si>
    <t>831</t>
  </si>
  <si>
    <t>Taivalkoski</t>
  </si>
  <si>
    <t>832</t>
  </si>
  <si>
    <t>Taivassalo</t>
  </si>
  <si>
    <t>833</t>
  </si>
  <si>
    <t>Tammela</t>
  </si>
  <si>
    <t>834</t>
  </si>
  <si>
    <t>837</t>
  </si>
  <si>
    <t>Tervo</t>
  </si>
  <si>
    <t>844</t>
  </si>
  <si>
    <t>Tervola</t>
  </si>
  <si>
    <t>845</t>
  </si>
  <si>
    <t>Teuva</t>
  </si>
  <si>
    <t>846</t>
  </si>
  <si>
    <t>Tohmajärvi</t>
  </si>
  <si>
    <t>848</t>
  </si>
  <si>
    <t>Toholampi</t>
  </si>
  <si>
    <t>849</t>
  </si>
  <si>
    <t>Toivakka</t>
  </si>
  <si>
    <t>850</t>
  </si>
  <si>
    <t>Tornio</t>
  </si>
  <si>
    <t>851</t>
  </si>
  <si>
    <t>853</t>
  </si>
  <si>
    <t>Tuusniemi</t>
  </si>
  <si>
    <t>857</t>
  </si>
  <si>
    <t>Tuusula</t>
  </si>
  <si>
    <t>858</t>
  </si>
  <si>
    <t>Tyrnävä</t>
  </si>
  <si>
    <t>859</t>
  </si>
  <si>
    <t>Ulvila</t>
  </si>
  <si>
    <t>886</t>
  </si>
  <si>
    <t>Urjala</t>
  </si>
  <si>
    <t>887</t>
  </si>
  <si>
    <t>Utajärvi</t>
  </si>
  <si>
    <t>889</t>
  </si>
  <si>
    <t>Utsjoki</t>
  </si>
  <si>
    <t>890</t>
  </si>
  <si>
    <t>Uurainen</t>
  </si>
  <si>
    <t>892</t>
  </si>
  <si>
    <t>Uusikaarlepyy</t>
  </si>
  <si>
    <t>893</t>
  </si>
  <si>
    <t>Uusikaupunki</t>
  </si>
  <si>
    <t>895</t>
  </si>
  <si>
    <t>Vaala</t>
  </si>
  <si>
    <t>785</t>
  </si>
  <si>
    <t>905</t>
  </si>
  <si>
    <t>Valkeakoski</t>
  </si>
  <si>
    <t>908</t>
  </si>
  <si>
    <t>Vantaa</t>
  </si>
  <si>
    <t>092</t>
  </si>
  <si>
    <t>915</t>
  </si>
  <si>
    <t>Vehmaa</t>
  </si>
  <si>
    <t>918</t>
  </si>
  <si>
    <t>Vesanto</t>
  </si>
  <si>
    <t>921</t>
  </si>
  <si>
    <t>Vesilahti</t>
  </si>
  <si>
    <t>922</t>
  </si>
  <si>
    <t>Veteli</t>
  </si>
  <si>
    <t>924</t>
  </si>
  <si>
    <t>Vieremä</t>
  </si>
  <si>
    <t>925</t>
  </si>
  <si>
    <t>Vihti</t>
  </si>
  <si>
    <t>927</t>
  </si>
  <si>
    <t>Viitasaari</t>
  </si>
  <si>
    <t>931</t>
  </si>
  <si>
    <t>Vimpeli</t>
  </si>
  <si>
    <t>934</t>
  </si>
  <si>
    <t>Virolahti</t>
  </si>
  <si>
    <t>935</t>
  </si>
  <si>
    <t>Virrat</t>
  </si>
  <si>
    <t>936</t>
  </si>
  <si>
    <t>Vöyri</t>
  </si>
  <si>
    <t>946</t>
  </si>
  <si>
    <t>Ylitornio</t>
  </si>
  <si>
    <t>976</t>
  </si>
  <si>
    <t>977</t>
  </si>
  <si>
    <t>Ylöjärvi</t>
  </si>
  <si>
    <t>980</t>
  </si>
  <si>
    <t>Ypäjä</t>
  </si>
  <si>
    <t>981</t>
  </si>
  <si>
    <t>Ähtäri</t>
  </si>
  <si>
    <t>989</t>
  </si>
  <si>
    <t>992</t>
  </si>
  <si>
    <t>PISTEET:</t>
  </si>
  <si>
    <t>Painotus(%):</t>
  </si>
  <si>
    <t>SIJA:</t>
  </si>
  <si>
    <t>Korjaus:</t>
  </si>
  <si>
    <t>Keskihajonta</t>
  </si>
  <si>
    <t>Varhaiskasvatus kunnan kustantama</t>
  </si>
  <si>
    <t>Kustannukset</t>
  </si>
  <si>
    <t>Vertailuarvo</t>
  </si>
  <si>
    <t>Tal. Huoltosuhde</t>
  </si>
  <si>
    <t>Osallistumisaste</t>
  </si>
  <si>
    <t>Maantie_pituus</t>
  </si>
  <si>
    <t>Omatoiminnan osuus</t>
  </si>
  <si>
    <t>Ansiotulo_as</t>
  </si>
  <si>
    <t>Kymmenen samankaltaisimman kunnan keskiarvo.</t>
  </si>
  <si>
    <t>Kirjoita kunta:</t>
  </si>
  <si>
    <t>Samankaltaisuus:</t>
  </si>
  <si>
    <t>Päivitetty: 7.3.2022</t>
  </si>
  <si>
    <t>Likhet</t>
  </si>
  <si>
    <t>Skriv kommun (finska):</t>
  </si>
  <si>
    <t>Viktning(%):</t>
  </si>
  <si>
    <t>Uppdaterad: 7.3.2022</t>
  </si>
  <si>
    <t>Småbarnspedagogik som kommunen finansierar</t>
  </si>
  <si>
    <t>Försörjningsgrad_ekonomisk</t>
  </si>
  <si>
    <t>Landsväg_längd</t>
  </si>
  <si>
    <t>Kommuntillägg</t>
  </si>
  <si>
    <t>Deltagningsgrad</t>
  </si>
  <si>
    <t>Andel av egen verksamhet</t>
  </si>
  <si>
    <t>Barn antalet (%)</t>
  </si>
  <si>
    <t>Inkomster</t>
  </si>
  <si>
    <t>Kostnader</t>
  </si>
  <si>
    <t>Medeltal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</si>
</sst>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000"/>
    <numFmt numFmtId="167" formatCode="0.000000"/>
  </numFmts>
  <fonts count="13">
    <font>
      <sz val="9"/>
      <color theme="1"/>
      <name val="Work Sans"/>
      <family val="2"/>
    </font>
    <font>
      <b/>
      <sz val="9"/>
      <color theme="1"/>
      <name val="Work Sans"/>
    </font>
    <font>
      <b/>
      <sz val="9"/>
      <name val="Work Sans"/>
    </font>
    <font>
      <sz val="9"/>
      <name val="Work Sans"/>
    </font>
    <font>
      <sz val="9"/>
      <color theme="0"/>
      <name val="Work Sans"/>
    </font>
    <font>
      <sz val="11"/>
      <name val="Calibri"/>
      <family val="2"/>
    </font>
    <font>
      <sz val="9"/>
      <color theme="0"/>
      <name val="Segoe UI"/>
      <family val="2"/>
    </font>
    <font>
      <sz val="9"/>
      <color rgb="FFFF0000"/>
      <name val="Work Sans"/>
      <family val="2"/>
    </font>
    <font>
      <sz val="11"/>
      <color theme="1"/>
      <name val="Calibri"/>
      <family val="2"/>
      <scheme val="minor"/>
    </font>
    <font>
      <b/>
      <sz val="10"/>
      <name val="Work Sans"/>
    </font>
    <font>
      <sz val="9"/>
      <color theme="0" tint="-0.249977111117893"/>
      <name val="Work Sans"/>
      <family val="2"/>
    </font>
    <font>
      <sz val="9"/>
      <name val="Work Sans"/>
      <family val="2"/>
    </font>
    <font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4" borderId="0" xfId="0" applyFill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0" xfId="0" applyFont="1" applyFill="1"/>
    <xf numFmtId="0" fontId="1" fillId="3" borderId="0" xfId="0" applyFont="1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1" fontId="0" fillId="5" borderId="0" xfId="0" applyNumberFormat="1" applyFill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6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3" fontId="0" fillId="0" borderId="0" xfId="0" applyNumberFormat="1"/>
    <xf numFmtId="9" fontId="3" fillId="0" borderId="0" xfId="0" applyNumberFormat="1" applyFont="1"/>
    <xf numFmtId="165" fontId="0" fillId="4" borderId="0" xfId="0" applyNumberFormat="1" applyFill="1"/>
    <xf numFmtId="166" fontId="0" fillId="4" borderId="0" xfId="0" applyNumberFormat="1" applyFill="1"/>
    <xf numFmtId="9" fontId="3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" fontId="0" fillId="0" borderId="0" xfId="0" applyNumberFormat="1" applyFill="1"/>
    <xf numFmtId="2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9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3" fontId="7" fillId="0" borderId="0" xfId="0" applyNumberFormat="1" applyFont="1"/>
    <xf numFmtId="0" fontId="3" fillId="0" borderId="0" xfId="0" applyFont="1" applyFill="1" applyBorder="1" applyAlignment="1">
      <alignment horizontal="left"/>
    </xf>
    <xf numFmtId="2" fontId="0" fillId="0" borderId="0" xfId="0" applyNumberFormat="1" applyFill="1" applyAlignment="1">
      <alignment horizontal="left"/>
    </xf>
    <xf numFmtId="2" fontId="0" fillId="0" borderId="0" xfId="0" applyNumberFormat="1" applyAlignment="1">
      <alignment horizontal="left"/>
    </xf>
    <xf numFmtId="0" fontId="9" fillId="0" borderId="0" xfId="0" applyFont="1"/>
    <xf numFmtId="0" fontId="0" fillId="2" borderId="1" xfId="0" applyFill="1" applyBorder="1" applyProtection="1">
      <protection locked="0"/>
    </xf>
    <xf numFmtId="0" fontId="10" fillId="0" borderId="0" xfId="0" applyFont="1"/>
    <xf numFmtId="0" fontId="11" fillId="6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/>
    <xf numFmtId="167" fontId="0" fillId="4" borderId="0" xfId="0" applyNumberFormat="1" applyFill="1"/>
    <xf numFmtId="9" fontId="4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/>
  </cellXfs>
  <cellStyles count="3">
    <cellStyle name="Normaali" xfId="0" builtinId="0"/>
    <cellStyle name="Normaali 2" xfId="2" xr:uid="{23D3BD5D-13F6-46C7-BAB0-95DE88A55379}"/>
    <cellStyle name="Normaali 3" xfId="1" xr:uid="{5BD561BE-5923-4033-A2A7-33B2FF762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htonen Mikko" id="{B76C4154-A6F0-4D40-8E59-6EA2A154898D}" userId="S::Mikko.Mehtonen@kuntaliitto.fi::69bd3d20-143f-48ed-a68c-c6569ca4261c" providerId="AD"/>
  <person displayName="Strandberg Benjamin" id="{1DA02CD1-AA05-49CA-8970-65E00DEB8499}" userId="S::Benjamin.Strandberg@kuntaliitto.fi::d3bb77d7-3f07-4678-9fb6-bbbebd397dd8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1-11-10T11:12:42.53" personId="{B76C4154-A6F0-4D40-8E59-6EA2A154898D}" id="{3DE31DC6-5367-4D87-AEC4-DCA686304B46}">
    <text>Kunnan kustantamalla varhaiskasvatuksella  tarkoitetaan kaikkea kunnan järjestämää varhaiskasvatusta kuten omaa päiväkoti- ja perhepäivätoimintaa, ostopalveluna hankittua varhaiskasvatusta, palvelusetelillä järjestettyä toimintaa, kuntalisiä, avoimia päiväkoteja sekä muuta varhaiskasvatukseksi määriteltävää toimintaa.</text>
  </threadedComment>
  <threadedComment ref="C5" dT="2021-11-10T12:48:51.75" personId="{B76C4154-A6F0-4D40-8E59-6EA2A154898D}" id="{C033BBCB-E7FC-447E-8DCD-92D347FA0EFA}">
    <text>Painoarvo painottaa muuttujia joiden perusteella samankaltaiset kunnat valitaan. Mitä isompi prosenttiosuus, sitä isomman painoarvon kyseinen muuttuja saa samankaltaisia kuntia etsittäessä.</text>
  </threadedComment>
  <threadedComment ref="D7" dT="2021-11-10T11:04:27.76" personId="{B76C4154-A6F0-4D40-8E59-6EA2A154898D}" id="{D0A636DF-C6F8-4A16-B821-5A3B6D47F649}">
    <text>Taloudellinen huoltosuhde, %</text>
  </threadedComment>
  <threadedComment ref="E7" dT="2021-11-10T11:04:11.55" personId="{B76C4154-A6F0-4D40-8E59-6EA2A154898D}" id="{565A7E93-2F0F-4180-A960-2CA5AE05C7BC}">
    <text>Maanteiden yhteispituus, km</text>
  </threadedComment>
  <threadedComment ref="F7" dT="2021-11-10T11:00:42.25" personId="{B76C4154-A6F0-4D40-8E59-6EA2A154898D}" id="{3A0CFB92-4BFF-41DE-BC55-697514140155}">
    <text>0 = kunta ei maksa kotihoidon kuntalisää
1 = kunta maksaa kotihoidon kuntalisää</text>
  </threadedComment>
  <threadedComment ref="G7" dT="2021-11-10T11:01:48.29" personId="{B76C4154-A6F0-4D40-8E59-6EA2A154898D}" id="{B4F13DA8-FAE4-4FC3-AE92-1E3CFBBF13F6}">
    <text>Kunnan kustantamaan varhaiskasvatukseen osallistuneet 31.12., % 1-6-vuotiaista</text>
  </threadedComment>
  <threadedComment ref="H7" dT="2021-11-10T11:02:46.55" personId="{B76C4154-A6F0-4D40-8E59-6EA2A154898D}" id="{3E66BA7B-E769-4139-AB86-1AD602939A85}">
    <text>Koko- tai osa-aikaiseen päiväkoti- tai perhepäivähoitotoimintaan osallistuneiden lasten lukumäärän suhde (%) lukuun, johon on laskettu edellisen lisäksi myös yksityisen hoidon tuella hoidetut lapset ja palveluseteliasiakkaat.</text>
  </threadedComment>
  <threadedComment ref="I7" dT="2021-11-10T11:03:36.90" personId="{B76C4154-A6F0-4D40-8E59-6EA2A154898D}" id="{6D075783-EEA1-4724-838A-8DA4A6E030BE}">
    <text>Kunnan kustantamaan varhaiskasvatukseen osallistuneiden lasten osuus väestöstä, %</text>
  </threadedComment>
  <threadedComment ref="J7" dT="2021-11-10T11:03:55.10" personId="{B76C4154-A6F0-4D40-8E59-6EA2A154898D}" id="{56573EE1-03B6-4B52-8040-0C1DB2964F21}">
    <text>Ansiotulot per asukas, eur./as.</text>
  </threadedComment>
  <threadedComment ref="L7" dT="2021-11-10T11:06:57.87" personId="{B76C4154-A6F0-4D40-8E59-6EA2A154898D}" id="{8D5EAF05-9C11-4440-8C82-381C29ACECAF}">
    <text>Kunnan kustantaman varhaiskasvatustoiminnan kustannukset per 1-6 v. lapsi</text>
  </threadedComment>
  <threadedComment ref="M7" dT="2021-11-10T11:07:24.09" personId="{B76C4154-A6F0-4D40-8E59-6EA2A154898D}" id="{D9B606B5-1269-459D-9C70-9DE51D3518B2}">
    <text>Kymmenen samankaltaisimman kunnan kustannusten keskiarvo.</text>
  </threadedComment>
  <threadedComment ref="B10" dT="2021-11-10T12:49:15.94" personId="{B76C4154-A6F0-4D40-8E59-6EA2A154898D}" id="{2D1A38DD-77EB-4E32-B800-B96A084C3685}">
    <text>Samankaltaisuus viisiportaisella asteikolla (1-5).
***** = hyvin samankaltainen
* = ei kovinkaan samankaltainen
Samankaltaisuutta mitataan muuttujien erojen suhteena koko aineiston kvartiilivälin pituuteen. Mitä enemmän eroa, sitä vähemmän tähtiä.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" dT="2021-11-10T11:12:42.53" personId="{B76C4154-A6F0-4D40-8E59-6EA2A154898D}" id="{F2172A1B-0CD0-47A4-8622-F39776193481}">
    <text>Kunnan kustantamalla varhaiskasvatuksella  tarkoitetaan kaikkea kunnan järjestämää varhaiskasvatusta kuten omaa päiväkoti- ja perhepäivätoimintaa, ostopalveluna hankittua varhaiskasvatusta, palvelusetelillä järjestettyä toimintaa, kuntalisiä, avoimia päiväkoteja sekä muuta varhaiskasvatukseksi määriteltävää toimintaa.</text>
  </threadedComment>
  <threadedComment ref="C1" dT="2022-05-19T11:18:17.07" personId="{1DA02CD1-AA05-49CA-8970-65E00DEB8499}" id="{59ED8B03-E431-4F2E-B134-CB7CCEA7D1E4}" parentId="{F2172A1B-0CD0-47A4-8622-F39776193481}">
    <text>Med småbarnspedagogik avses all småbarnspedagogisk verksamhet som kommunen ordnar som t.ex. egen daghem- och familjedagverksamhet, småbarnspedagogik som skaffats som köptjänst, verksamhet som ordnas med servicesedlar, kommuntillägg, öppna daghem samt övrig verksamhet som klassificeras som småbarnspedagogik.</text>
  </threadedComment>
  <threadedComment ref="C5" dT="2021-11-10T12:48:51.75" personId="{B76C4154-A6F0-4D40-8E59-6EA2A154898D}" id="{3B1C45A8-58B9-4023-B322-188AC620E8C9}">
    <text>Painoarvo painottaa muuttujia joiden perusteella samankaltaiset kunnat valitaan. Mitä isompi prosenttiosuus, sitä isomman painoarvon kyseinen muuttuja saa samankaltaisia kuntia etsittäessä.</text>
  </threadedComment>
  <threadedComment ref="C5" dT="2022-05-19T11:09:44.62" personId="{1DA02CD1-AA05-49CA-8970-65E00DEB8499}" id="{E0347A09-0A47-4359-AF02-277EEED54E4C}" parentId="{3B1C45A8-58B9-4023-B322-188AC620E8C9}">
    <text>Värdet viktar variabler som sedan väljer fram mest lika kommuner. Ju större procentandel, desto större viktning får den ifrågavarande variabeln vid presentationen av mest lika kommuner.</text>
  </threadedComment>
  <threadedComment ref="D7" dT="2021-11-10T11:04:27.76" personId="{B76C4154-A6F0-4D40-8E59-6EA2A154898D}" id="{EB611B50-BDAF-41B5-9260-2351108539DA}">
    <text>Taloudellinen huoltosuhde, %</text>
  </threadedComment>
  <threadedComment ref="D7" dT="2022-05-19T08:08:54.38" personId="{1DA02CD1-AA05-49CA-8970-65E00DEB8499}" id="{E80F30CC-820D-446B-9509-5C735707838A}" parentId="{EB611B50-BDAF-41B5-9260-2351108539DA}">
    <text>Ekonomisk försörjningskvot, %</text>
  </threadedComment>
  <threadedComment ref="E7" dT="2021-11-10T11:04:11.55" personId="{B76C4154-A6F0-4D40-8E59-6EA2A154898D}" id="{45F7256E-BFD7-4757-85EB-101B56E2649F}">
    <text>Maanteiden yhteispituus, km</text>
  </threadedComment>
  <threadedComment ref="E7" dT="2022-05-19T08:08:33.57" personId="{1DA02CD1-AA05-49CA-8970-65E00DEB8499}" id="{1209D7CF-89C7-4D15-B128-4013743C082A}" parentId="{45F7256E-BFD7-4757-85EB-101B56E2649F}">
    <text>Landsvägarnas sammanlagda längd, km</text>
  </threadedComment>
  <threadedComment ref="F7" dT="2021-11-10T11:00:42.25" personId="{B76C4154-A6F0-4D40-8E59-6EA2A154898D}" id="{D8659ECF-1F10-4FA5-BCDA-C83B8F6CFAF2}">
    <text>0 = kunta ei maksa kotihoidon kuntalisää
1 = kunta maksaa kotihoidon kuntalisää</text>
  </threadedComment>
  <threadedComment ref="F7" dT="2022-05-19T08:10:13.55" personId="{1DA02CD1-AA05-49CA-8970-65E00DEB8499}" id="{657AB5EF-DEDB-4972-8A27-D37048C0345B}" parentId="{D8659ECF-1F10-4FA5-BCDA-C83B8F6CFAF2}">
    <text>0 = kommunen betalar inte kommuntillägg för hemvården
1 = kommunen betalar kommuntillägg för hemvården</text>
  </threadedComment>
  <threadedComment ref="G7" dT="2021-11-10T11:01:48.29" personId="{B76C4154-A6F0-4D40-8E59-6EA2A154898D}" id="{73DE93AE-DF55-4688-AACC-3B4C8F56F78D}">
    <text>Kunnan kustantamaan varhaiskasvatukseen osallistuneet 31.12., % 1-6-vuotiaista</text>
  </threadedComment>
  <threadedComment ref="G7" dT="2022-05-19T08:12:32.66" personId="{1DA02CD1-AA05-49CA-8970-65E00DEB8499}" id="{7315EE38-31F9-4C5B-A520-98B22FCBF847}" parentId="{73DE93AE-DF55-4688-AACC-3B4C8F56F78D}">
    <text>Småbarnspedagogik som kommunen finansierar, 1-6 -åringar per 31.12., %</text>
  </threadedComment>
  <threadedComment ref="H7" dT="2021-11-10T11:02:46.55" personId="{B76C4154-A6F0-4D40-8E59-6EA2A154898D}" id="{0D6AD402-959A-4140-8EE3-A063CA54E76F}">
    <text>Koko- tai osa-aikaiseen päiväkoti- tai perhepäivähoitotoimintaan osallistuneiden lasten lukumäärän suhde (%) lukuun, johon on laskettu edellisen lisäksi myös yksityisen hoidon tuella hoidetut lapset ja palveluseteliasiakkaat.</text>
  </threadedComment>
  <threadedComment ref="H7" dT="2022-05-19T11:26:43.30" personId="{1DA02CD1-AA05-49CA-8970-65E00DEB8499}" id="{F3CC0585-D4A2-46F5-BC8C-2B96CB287E18}" parentId="{0D6AD402-959A-4140-8EE3-A063CA54E76F}">
    <text>Hel- eller deltids dagvårds- eller familjedagvårdsverksamhet, antalet barn och dess förhållande (%) till talet där man även har beaktat barn som skötts med privatvårdsstöd och servicesedelklienter.</text>
  </threadedComment>
  <threadedComment ref="I7" dT="2021-11-10T11:03:36.90" personId="{B76C4154-A6F0-4D40-8E59-6EA2A154898D}" id="{315A7830-CCAD-447B-9019-02B116DEB3B1}">
    <text>Kunnan kustantamaan varhaiskasvatukseen osallistuneiden lasten osuus väestöstä, %</text>
  </threadedComment>
  <threadedComment ref="I7" dT="2022-05-19T08:18:42.51" personId="{1DA02CD1-AA05-49CA-8970-65E00DEB8499}" id="{92DD4FD5-4509-4696-9ECE-430A86156911}" parentId="{315A7830-CCAD-447B-9019-02B116DEB3B1}">
    <text>Småbarnspedagogik som kommunen finansierar, antalet barn som deltar i förhållande till kommunens befolkning, %.</text>
  </threadedComment>
  <threadedComment ref="J7" dT="2021-11-10T11:03:55.10" personId="{B76C4154-A6F0-4D40-8E59-6EA2A154898D}" id="{21340194-5B83-44E3-A6A7-CB4C62BE16D8}">
    <text>Ansiotulot per asukas, eur./as.</text>
  </threadedComment>
  <threadedComment ref="J7" dT="2022-05-19T08:19:16.87" personId="{1DA02CD1-AA05-49CA-8970-65E00DEB8499}" id="{D578F7E9-022E-49D0-A157-8EFDE2A67141}" parentId="{21340194-5B83-44E3-A6A7-CB4C62BE16D8}">
    <text>Förvärvsinkomster per invånare, euro/invånare.</text>
  </threadedComment>
  <threadedComment ref="L7" dT="2021-11-10T11:06:57.87" personId="{B76C4154-A6F0-4D40-8E59-6EA2A154898D}" id="{EA8022C6-6030-416D-A954-159BFEDBE371}">
    <text>Kunnan kustantaman varhaiskasvatustoiminnan kustannukset per 1-6 v. lapsi</text>
  </threadedComment>
  <threadedComment ref="L7" dT="2022-05-19T08:20:27.42" personId="{1DA02CD1-AA05-49CA-8970-65E00DEB8499}" id="{37028583-881D-43A6-8BD7-013BB86EDE83}" parentId="{EA8022C6-6030-416D-A954-159BFEDBE371}">
    <text>Småbarnspedagogik som kommunen finansierar, 1-6 -åringar som deltar per 31.12., %</text>
  </threadedComment>
  <threadedComment ref="M7" dT="2021-11-10T11:07:24.09" personId="{B76C4154-A6F0-4D40-8E59-6EA2A154898D}" id="{9EA7BA3A-1B49-47C2-9778-D1DFEE9E45F5}">
    <text>Kymmenen samankaltaisimman kunnan kustannusten keskiarvo.</text>
  </threadedComment>
  <threadedComment ref="M7" dT="2022-05-19T08:21:15.15" personId="{1DA02CD1-AA05-49CA-8970-65E00DEB8499}" id="{535170B9-067A-4A48-A4CF-2080F4B57B40}" parentId="{9EA7BA3A-1B49-47C2-9778-D1DFEE9E45F5}">
    <text>Kostnaderna i medeltal i de tio mest lika kommunerna.</text>
  </threadedComment>
  <threadedComment ref="B10" dT="2021-11-10T12:49:15.94" personId="{B76C4154-A6F0-4D40-8E59-6EA2A154898D}" id="{37FAE4C0-408C-4FE3-A89F-D82FE1C6E538}">
    <text>Samankaltaisuus viisiportaisella asteikolla (1-5).
***** = hyvin samankaltainen
* = ei kovinkaan samankaltainen
Samankaltaisuutta mitataan muuttujien erojen suhteena koko aineiston kvartiilivälin pituuteen. Mitä enemmän eroa, sitä vähemmän tähtiä.</text>
  </threadedComment>
  <threadedComment ref="B10" dT="2022-05-19T08:05:50.00" personId="{1DA02CD1-AA05-49CA-8970-65E00DEB8499}" id="{F9FEBC56-6D11-4F1C-87E1-DE13F41306F8}" parentId="{37FAE4C0-408C-4FE3-A89F-D82FE1C6E538}">
    <text>Likheten på femgradig skala (1-5).
***** =  väldigt lika
* = inte särskilt lika
Likheten bestäms matematiskt utifrån hur mycket kommunens variabler skiljer sig från den valda kommunens värde. Ju större skillnad, desto mindre stjärnor.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A107-0D16-4C95-B358-D4AD471E3F6F}">
  <dimension ref="A1:IG298"/>
  <sheetViews>
    <sheetView topLeftCell="T1" zoomScale="115" zoomScaleNormal="115" workbookViewId="0">
      <pane ySplit="810" topLeftCell="A239" activePane="bottomLeft"/>
      <selection activeCell="B1" sqref="B1"/>
      <selection pane="bottomLeft" activeCell="AG256" sqref="AG256"/>
    </sheetView>
  </sheetViews>
  <sheetFormatPr defaultRowHeight="12"/>
  <cols>
    <col min="86" max="86" width="12.42578125" style="8" bestFit="1" customWidth="1"/>
    <col min="87" max="87" width="8.85546875" style="8" customWidth="1"/>
    <col min="88" max="131" width="8.85546875" style="8"/>
    <col min="132" max="132" width="10.140625" style="8" bestFit="1" customWidth="1"/>
    <col min="133" max="135" width="8.85546875" style="8"/>
    <col min="136" max="136" width="9.140625" style="8" bestFit="1" customWidth="1"/>
    <col min="137" max="161" width="8.85546875" style="8"/>
    <col min="162" max="237" width="8.85546875" style="4"/>
    <col min="238" max="238" width="12.28515625" style="15" customWidth="1"/>
    <col min="239" max="239" width="8.85546875" style="15"/>
    <col min="240" max="240" width="13" style="5" customWidth="1"/>
  </cols>
  <sheetData>
    <row r="1" spans="1:241"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>
        <v>6</v>
      </c>
      <c r="H1" s="52">
        <v>7</v>
      </c>
      <c r="I1" s="52">
        <v>8</v>
      </c>
      <c r="J1" s="52">
        <v>9</v>
      </c>
      <c r="K1" s="52">
        <v>10</v>
      </c>
      <c r="L1" s="52">
        <v>11</v>
      </c>
      <c r="M1" s="52">
        <v>12</v>
      </c>
      <c r="N1" s="52">
        <v>13</v>
      </c>
      <c r="O1" s="52">
        <v>14</v>
      </c>
      <c r="P1" s="52">
        <v>15</v>
      </c>
      <c r="Q1" s="52">
        <v>16</v>
      </c>
      <c r="R1" s="52">
        <v>17</v>
      </c>
      <c r="S1" s="52">
        <v>18</v>
      </c>
      <c r="T1" s="52">
        <v>19</v>
      </c>
      <c r="U1" s="52">
        <v>20</v>
      </c>
      <c r="V1" s="52">
        <v>21</v>
      </c>
      <c r="W1" s="52">
        <v>22</v>
      </c>
      <c r="X1" s="52">
        <v>23</v>
      </c>
      <c r="Y1" s="52">
        <v>24</v>
      </c>
      <c r="Z1" s="52">
        <v>25</v>
      </c>
      <c r="AA1" s="52">
        <v>26</v>
      </c>
      <c r="AB1" s="52">
        <v>27</v>
      </c>
      <c r="AC1" s="52">
        <v>28</v>
      </c>
      <c r="AD1" s="52">
        <v>29</v>
      </c>
      <c r="AE1" s="52">
        <v>30</v>
      </c>
      <c r="AF1" s="52">
        <v>31</v>
      </c>
      <c r="AG1" s="52">
        <v>32</v>
      </c>
      <c r="AH1" s="52">
        <v>33</v>
      </c>
      <c r="AI1" s="52">
        <v>34</v>
      </c>
      <c r="AJ1" s="52">
        <v>35</v>
      </c>
      <c r="AK1" s="52">
        <v>36</v>
      </c>
      <c r="AL1" s="52">
        <v>37</v>
      </c>
      <c r="AM1" s="52">
        <v>38</v>
      </c>
      <c r="AN1" s="52">
        <v>39</v>
      </c>
      <c r="AO1" s="52">
        <v>40</v>
      </c>
      <c r="AP1" s="52">
        <v>41</v>
      </c>
      <c r="AQ1" s="52">
        <v>42</v>
      </c>
      <c r="AR1" s="52">
        <v>43</v>
      </c>
      <c r="AS1" s="52">
        <v>44</v>
      </c>
      <c r="AT1" s="52">
        <v>45</v>
      </c>
      <c r="AU1" s="52">
        <v>46</v>
      </c>
      <c r="AV1" s="52">
        <v>47</v>
      </c>
      <c r="AW1" s="52">
        <v>48</v>
      </c>
      <c r="AX1" s="52">
        <v>49</v>
      </c>
      <c r="AY1" s="52">
        <v>50</v>
      </c>
      <c r="AZ1" s="52">
        <v>51</v>
      </c>
      <c r="BA1" s="52">
        <v>52</v>
      </c>
      <c r="BB1" s="52">
        <v>53</v>
      </c>
      <c r="BC1" s="52">
        <v>54</v>
      </c>
      <c r="BD1" s="52">
        <v>55</v>
      </c>
      <c r="BE1" s="52">
        <v>56</v>
      </c>
      <c r="BF1" s="52">
        <v>57</v>
      </c>
      <c r="BG1" s="52">
        <v>58</v>
      </c>
      <c r="BH1" s="52">
        <v>59</v>
      </c>
      <c r="BI1" s="52">
        <v>60</v>
      </c>
      <c r="BJ1" s="52">
        <v>61</v>
      </c>
      <c r="BK1" s="52">
        <v>62</v>
      </c>
      <c r="BL1" s="52">
        <v>63</v>
      </c>
      <c r="BM1" s="52">
        <v>64</v>
      </c>
      <c r="BN1" s="52">
        <v>65</v>
      </c>
      <c r="BO1" s="52">
        <v>66</v>
      </c>
      <c r="BP1" s="52">
        <v>67</v>
      </c>
      <c r="BQ1" s="52">
        <v>68</v>
      </c>
      <c r="BR1" s="52">
        <v>69</v>
      </c>
      <c r="BS1" s="52">
        <v>70</v>
      </c>
      <c r="BT1" s="52">
        <v>71</v>
      </c>
      <c r="BU1" s="52">
        <v>72</v>
      </c>
      <c r="BV1" s="52">
        <v>73</v>
      </c>
      <c r="BW1" s="52">
        <v>74</v>
      </c>
      <c r="BX1" s="52">
        <v>75</v>
      </c>
      <c r="BY1" s="52">
        <v>76</v>
      </c>
      <c r="BZ1" s="52">
        <v>77</v>
      </c>
      <c r="CA1" s="52">
        <v>78</v>
      </c>
      <c r="CB1" s="52">
        <v>79</v>
      </c>
      <c r="CC1" s="52">
        <v>80</v>
      </c>
      <c r="CD1" s="52">
        <v>81</v>
      </c>
      <c r="CE1" s="52">
        <v>82</v>
      </c>
      <c r="CF1" s="52">
        <v>83</v>
      </c>
      <c r="CG1" s="52">
        <v>84</v>
      </c>
      <c r="CH1" s="53"/>
      <c r="CI1" s="53"/>
      <c r="CJ1" s="53">
        <v>87</v>
      </c>
      <c r="CK1" s="53"/>
      <c r="CL1" s="53"/>
      <c r="CM1" s="53"/>
      <c r="CN1" s="53"/>
      <c r="CO1" s="53"/>
      <c r="CP1" s="53"/>
      <c r="CQ1" s="53">
        <v>94</v>
      </c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>
        <v>108</v>
      </c>
      <c r="DF1" s="53"/>
      <c r="DG1" s="53"/>
      <c r="DH1" s="53"/>
      <c r="DI1" s="53"/>
      <c r="DJ1" s="53">
        <v>113</v>
      </c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>
        <v>131</v>
      </c>
      <c r="EC1" s="53"/>
      <c r="ED1" s="53"/>
      <c r="EE1" s="53"/>
      <c r="EF1" s="53">
        <v>135</v>
      </c>
      <c r="EG1" s="53"/>
      <c r="EH1" s="53"/>
      <c r="EI1" s="53"/>
      <c r="EJ1" s="53"/>
      <c r="EK1" s="53"/>
      <c r="EL1" s="53">
        <v>141</v>
      </c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4">
        <v>161</v>
      </c>
      <c r="FG1" s="4">
        <v>162</v>
      </c>
      <c r="FH1" s="4">
        <v>163</v>
      </c>
      <c r="FI1" s="4">
        <v>164</v>
      </c>
      <c r="FJ1" s="4">
        <v>165</v>
      </c>
      <c r="FK1" s="4">
        <v>166</v>
      </c>
      <c r="FL1" s="4">
        <v>167</v>
      </c>
      <c r="FM1" s="4">
        <v>168</v>
      </c>
      <c r="FN1" s="4">
        <v>169</v>
      </c>
      <c r="FO1" s="4">
        <v>170</v>
      </c>
      <c r="FP1" s="4">
        <v>171</v>
      </c>
      <c r="FQ1" s="4">
        <v>172</v>
      </c>
      <c r="FR1" s="4">
        <v>173</v>
      </c>
      <c r="FS1" s="4">
        <v>174</v>
      </c>
      <c r="FT1" s="4">
        <v>175</v>
      </c>
      <c r="FU1" s="4">
        <v>176</v>
      </c>
      <c r="FV1" s="4">
        <v>177</v>
      </c>
      <c r="FW1" s="4">
        <v>178</v>
      </c>
      <c r="FX1" s="4">
        <v>179</v>
      </c>
      <c r="FY1" s="4">
        <v>180</v>
      </c>
      <c r="FZ1" s="4">
        <v>181</v>
      </c>
      <c r="GA1" s="4">
        <v>182</v>
      </c>
      <c r="GB1" s="4">
        <v>183</v>
      </c>
      <c r="GC1" s="4">
        <v>184</v>
      </c>
      <c r="GD1" s="4">
        <v>185</v>
      </c>
      <c r="GE1" s="4">
        <v>186</v>
      </c>
      <c r="GF1" s="4">
        <v>187</v>
      </c>
      <c r="GG1" s="4">
        <v>188</v>
      </c>
      <c r="GH1" s="4">
        <v>189</v>
      </c>
      <c r="GI1" s="4">
        <v>190</v>
      </c>
      <c r="GJ1" s="4">
        <v>191</v>
      </c>
      <c r="GK1" s="4">
        <v>192</v>
      </c>
      <c r="GL1" s="4">
        <v>193</v>
      </c>
      <c r="GM1" s="4">
        <v>194</v>
      </c>
      <c r="GN1" s="4">
        <v>195</v>
      </c>
      <c r="GO1" s="4">
        <v>196</v>
      </c>
      <c r="GP1" s="4">
        <v>197</v>
      </c>
      <c r="GQ1" s="4">
        <v>198</v>
      </c>
      <c r="GR1" s="4">
        <v>199</v>
      </c>
      <c r="GS1" s="4">
        <v>200</v>
      </c>
      <c r="GT1" s="4">
        <v>201</v>
      </c>
      <c r="GU1" s="4">
        <v>202</v>
      </c>
      <c r="GV1" s="4">
        <v>203</v>
      </c>
      <c r="GW1" s="4">
        <v>204</v>
      </c>
      <c r="GX1" s="4">
        <v>205</v>
      </c>
      <c r="GY1" s="4">
        <v>206</v>
      </c>
      <c r="GZ1" s="4">
        <v>207</v>
      </c>
      <c r="HA1" s="4">
        <v>208</v>
      </c>
      <c r="HB1" s="4">
        <v>209</v>
      </c>
      <c r="HC1" s="4">
        <v>210</v>
      </c>
      <c r="HD1" s="4">
        <v>211</v>
      </c>
      <c r="HE1" s="4">
        <v>212</v>
      </c>
      <c r="HF1" s="4">
        <v>213</v>
      </c>
      <c r="HG1" s="4">
        <v>214</v>
      </c>
      <c r="HH1" s="4">
        <v>215</v>
      </c>
      <c r="HI1" s="4">
        <v>216</v>
      </c>
      <c r="HJ1" s="4">
        <v>217</v>
      </c>
      <c r="HK1" s="4">
        <v>218</v>
      </c>
      <c r="HL1" s="4">
        <v>219</v>
      </c>
      <c r="HM1" s="4">
        <v>220</v>
      </c>
      <c r="HN1" s="4">
        <v>221</v>
      </c>
      <c r="HO1" s="4">
        <v>222</v>
      </c>
      <c r="HP1" s="4">
        <v>223</v>
      </c>
      <c r="HQ1" s="4">
        <v>224</v>
      </c>
      <c r="HR1" s="4">
        <v>225</v>
      </c>
      <c r="HS1" s="4">
        <v>226</v>
      </c>
      <c r="HT1" s="4">
        <v>227</v>
      </c>
      <c r="HU1" s="4">
        <v>228</v>
      </c>
      <c r="HV1" s="4">
        <v>229</v>
      </c>
      <c r="HW1" s="4">
        <v>230</v>
      </c>
      <c r="HX1" s="4">
        <v>231</v>
      </c>
      <c r="HY1" s="4">
        <v>232</v>
      </c>
      <c r="HZ1" s="4">
        <v>233</v>
      </c>
      <c r="IA1" s="4">
        <v>234</v>
      </c>
      <c r="IB1" s="4">
        <v>235</v>
      </c>
      <c r="IC1" s="4">
        <v>236</v>
      </c>
      <c r="ID1" s="15">
        <v>237</v>
      </c>
      <c r="IE1" s="15">
        <v>238</v>
      </c>
    </row>
    <row r="2" spans="1:241" s="1" customForma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  <c r="AW2" s="1" t="s">
        <v>48</v>
      </c>
      <c r="AX2" s="1" t="s">
        <v>49</v>
      </c>
      <c r="AY2" s="1" t="s">
        <v>50</v>
      </c>
      <c r="AZ2" s="1" t="s">
        <v>51</v>
      </c>
      <c r="BA2" s="1" t="s">
        <v>52</v>
      </c>
      <c r="BB2" s="1" t="s">
        <v>53</v>
      </c>
      <c r="BC2" s="1" t="s">
        <v>54</v>
      </c>
      <c r="BD2" s="1" t="s">
        <v>55</v>
      </c>
      <c r="BE2" s="1" t="s">
        <v>56</v>
      </c>
      <c r="BF2" s="1" t="s">
        <v>57</v>
      </c>
      <c r="BG2" s="1" t="s">
        <v>58</v>
      </c>
      <c r="BH2" s="1" t="s">
        <v>59</v>
      </c>
      <c r="BI2" s="1" t="s">
        <v>60</v>
      </c>
      <c r="BJ2" s="1" t="s">
        <v>61</v>
      </c>
      <c r="BK2" s="1" t="s">
        <v>62</v>
      </c>
      <c r="BL2" s="1" t="s">
        <v>63</v>
      </c>
      <c r="BM2" s="1" t="s">
        <v>64</v>
      </c>
      <c r="BN2" s="1" t="s">
        <v>65</v>
      </c>
      <c r="BO2" s="1" t="s">
        <v>66</v>
      </c>
      <c r="BQ2" s="1" t="s">
        <v>67</v>
      </c>
      <c r="BR2" s="1" t="s">
        <v>68</v>
      </c>
      <c r="BS2" s="1" t="s">
        <v>69</v>
      </c>
      <c r="BT2" s="1" t="s">
        <v>70</v>
      </c>
      <c r="BU2" s="1" t="s">
        <v>71</v>
      </c>
      <c r="BV2" s="1" t="s">
        <v>72</v>
      </c>
      <c r="BW2" s="1" t="s">
        <v>73</v>
      </c>
      <c r="BX2" s="1" t="s">
        <v>74</v>
      </c>
      <c r="BY2" s="1" t="s">
        <v>75</v>
      </c>
      <c r="BZ2" s="1" t="s">
        <v>76</v>
      </c>
      <c r="CA2" s="1" t="s">
        <v>77</v>
      </c>
      <c r="CB2" s="1" t="s">
        <v>78</v>
      </c>
      <c r="CC2" s="1" t="s">
        <v>79</v>
      </c>
      <c r="CD2" s="1" t="s">
        <v>80</v>
      </c>
      <c r="CE2" s="1" t="s">
        <v>81</v>
      </c>
      <c r="CF2" s="1" t="s">
        <v>82</v>
      </c>
      <c r="CG2" s="1" t="s">
        <v>83</v>
      </c>
      <c r="CH2" s="12"/>
      <c r="CI2" s="12"/>
      <c r="CJ2" s="54" t="s">
        <v>11</v>
      </c>
      <c r="CK2" s="54"/>
      <c r="CL2" s="54"/>
      <c r="CM2" s="54"/>
      <c r="CN2" s="54"/>
      <c r="CO2" s="54"/>
      <c r="CP2" s="54"/>
      <c r="CQ2" s="54" t="s">
        <v>18</v>
      </c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 t="s">
        <v>32</v>
      </c>
      <c r="DF2" s="54"/>
      <c r="DG2" s="54"/>
      <c r="DH2" s="54"/>
      <c r="DI2" s="54"/>
      <c r="DJ2" s="54" t="s">
        <v>37</v>
      </c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 t="s">
        <v>55</v>
      </c>
      <c r="EC2" s="54"/>
      <c r="ED2" s="54"/>
      <c r="EE2" s="54"/>
      <c r="EF2" s="54" t="s">
        <v>59</v>
      </c>
      <c r="EG2" s="54"/>
      <c r="EH2" s="54"/>
      <c r="EI2" s="54"/>
      <c r="EJ2" s="54"/>
      <c r="EK2" s="54"/>
      <c r="EL2" s="54" t="s">
        <v>65</v>
      </c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13" t="s">
        <v>9</v>
      </c>
      <c r="FG2" s="13" t="s">
        <v>10</v>
      </c>
      <c r="FH2" s="13" t="s">
        <v>11</v>
      </c>
      <c r="FI2" s="13" t="s">
        <v>12</v>
      </c>
      <c r="FJ2" s="13" t="s">
        <v>13</v>
      </c>
      <c r="FK2" s="13" t="s">
        <v>14</v>
      </c>
      <c r="FL2" s="13" t="s">
        <v>15</v>
      </c>
      <c r="FM2" s="13" t="s">
        <v>16</v>
      </c>
      <c r="FN2" s="13" t="s">
        <v>17</v>
      </c>
      <c r="FO2" s="13" t="s">
        <v>18</v>
      </c>
      <c r="FP2" s="13" t="s">
        <v>19</v>
      </c>
      <c r="FQ2" s="13" t="s">
        <v>20</v>
      </c>
      <c r="FR2" s="13" t="s">
        <v>21</v>
      </c>
      <c r="FS2" s="13" t="s">
        <v>22</v>
      </c>
      <c r="FT2" s="13" t="s">
        <v>23</v>
      </c>
      <c r="FU2" s="13" t="s">
        <v>24</v>
      </c>
      <c r="FV2" s="13" t="s">
        <v>25</v>
      </c>
      <c r="FW2" s="13" t="s">
        <v>26</v>
      </c>
      <c r="FX2" s="13" t="s">
        <v>27</v>
      </c>
      <c r="FY2" s="13" t="s">
        <v>28</v>
      </c>
      <c r="FZ2" s="13" t="s">
        <v>29</v>
      </c>
      <c r="GA2" s="13" t="s">
        <v>30</v>
      </c>
      <c r="GB2" s="13" t="s">
        <v>31</v>
      </c>
      <c r="GC2" s="13" t="s">
        <v>32</v>
      </c>
      <c r="GD2" s="13" t="s">
        <v>33</v>
      </c>
      <c r="GE2" s="13" t="s">
        <v>34</v>
      </c>
      <c r="GF2" s="13" t="s">
        <v>35</v>
      </c>
      <c r="GG2" s="13" t="s">
        <v>36</v>
      </c>
      <c r="GH2" s="13" t="s">
        <v>37</v>
      </c>
      <c r="GI2" s="13" t="s">
        <v>38</v>
      </c>
      <c r="GJ2" s="13" t="s">
        <v>39</v>
      </c>
      <c r="GK2" s="13" t="s">
        <v>40</v>
      </c>
      <c r="GL2" s="13" t="s">
        <v>41</v>
      </c>
      <c r="GM2" s="13" t="s">
        <v>42</v>
      </c>
      <c r="GN2" s="13" t="s">
        <v>43</v>
      </c>
      <c r="GO2" s="13" t="s">
        <v>44</v>
      </c>
      <c r="GP2" s="13" t="s">
        <v>45</v>
      </c>
      <c r="GQ2" s="13" t="s">
        <v>46</v>
      </c>
      <c r="GR2" s="13" t="s">
        <v>47</v>
      </c>
      <c r="GS2" s="13" t="s">
        <v>48</v>
      </c>
      <c r="GT2" s="13" t="s">
        <v>49</v>
      </c>
      <c r="GU2" s="13" t="s">
        <v>50</v>
      </c>
      <c r="GV2" s="13" t="s">
        <v>51</v>
      </c>
      <c r="GW2" s="13" t="s">
        <v>52</v>
      </c>
      <c r="GX2" s="13" t="s">
        <v>53</v>
      </c>
      <c r="GY2" s="13" t="s">
        <v>54</v>
      </c>
      <c r="GZ2" s="13" t="s">
        <v>55</v>
      </c>
      <c r="HA2" s="13" t="s">
        <v>56</v>
      </c>
      <c r="HB2" s="13" t="s">
        <v>57</v>
      </c>
      <c r="HC2" s="13" t="s">
        <v>58</v>
      </c>
      <c r="HD2" s="13" t="s">
        <v>59</v>
      </c>
      <c r="HE2" s="13" t="s">
        <v>60</v>
      </c>
      <c r="HF2" s="13" t="s">
        <v>61</v>
      </c>
      <c r="HG2" s="13" t="s">
        <v>62</v>
      </c>
      <c r="HH2" s="13" t="s">
        <v>63</v>
      </c>
      <c r="HI2" s="13" t="s">
        <v>64</v>
      </c>
      <c r="HJ2" s="13" t="s">
        <v>65</v>
      </c>
      <c r="HK2" s="13" t="s">
        <v>66</v>
      </c>
      <c r="HL2" s="13"/>
      <c r="HM2" s="13" t="s">
        <v>67</v>
      </c>
      <c r="HN2" s="13" t="s">
        <v>68</v>
      </c>
      <c r="HO2" s="13" t="s">
        <v>69</v>
      </c>
      <c r="HP2" s="13" t="s">
        <v>70</v>
      </c>
      <c r="HQ2" s="13" t="s">
        <v>71</v>
      </c>
      <c r="HR2" s="13" t="s">
        <v>72</v>
      </c>
      <c r="HS2" s="13" t="s">
        <v>73</v>
      </c>
      <c r="HT2" s="13" t="s">
        <v>74</v>
      </c>
      <c r="HU2" s="13" t="s">
        <v>75</v>
      </c>
      <c r="HV2" s="13" t="s">
        <v>76</v>
      </c>
      <c r="HW2" s="13" t="s">
        <v>77</v>
      </c>
      <c r="HX2" s="13" t="s">
        <v>78</v>
      </c>
      <c r="HY2" s="13" t="s">
        <v>79</v>
      </c>
      <c r="HZ2" s="13" t="s">
        <v>80</v>
      </c>
      <c r="IA2" s="13" t="s">
        <v>81</v>
      </c>
      <c r="IB2" s="13" t="s">
        <v>82</v>
      </c>
      <c r="IC2" s="13" t="s">
        <v>83</v>
      </c>
      <c r="ID2" s="14" t="s">
        <v>785</v>
      </c>
      <c r="IE2" s="14" t="s">
        <v>787</v>
      </c>
      <c r="IF2" s="2" t="s">
        <v>788</v>
      </c>
    </row>
    <row r="3" spans="1:241">
      <c r="A3">
        <v>2019</v>
      </c>
      <c r="B3" t="s">
        <v>84</v>
      </c>
      <c r="C3" t="s">
        <v>85</v>
      </c>
      <c r="D3" t="s">
        <v>86</v>
      </c>
      <c r="E3" t="s">
        <v>87</v>
      </c>
      <c r="F3" t="s">
        <v>88</v>
      </c>
      <c r="G3" t="s">
        <v>89</v>
      </c>
      <c r="H3" t="s">
        <v>90</v>
      </c>
      <c r="I3" t="s">
        <v>91</v>
      </c>
      <c r="J3">
        <v>44.200000762939453</v>
      </c>
      <c r="K3">
        <v>293.260009765625</v>
      </c>
      <c r="L3">
        <v>138.69999694824219</v>
      </c>
      <c r="M3">
        <v>16475</v>
      </c>
      <c r="N3">
        <v>56.200000762939453</v>
      </c>
      <c r="O3">
        <v>-0.80000001192092896</v>
      </c>
      <c r="P3">
        <v>-58</v>
      </c>
      <c r="Q3">
        <v>87.800000000000011</v>
      </c>
      <c r="R3">
        <v>8.5</v>
      </c>
      <c r="S3">
        <v>152</v>
      </c>
      <c r="T3">
        <v>0</v>
      </c>
      <c r="U3">
        <v>3823.6</v>
      </c>
      <c r="V3">
        <v>13.28</v>
      </c>
      <c r="W3">
        <v>605</v>
      </c>
      <c r="X3">
        <v>169</v>
      </c>
      <c r="Y3">
        <v>680</v>
      </c>
      <c r="Z3">
        <v>428</v>
      </c>
      <c r="AA3">
        <v>469</v>
      </c>
      <c r="AB3">
        <v>19.375</v>
      </c>
      <c r="AC3">
        <v>0.7</v>
      </c>
      <c r="AD3">
        <v>0.8</v>
      </c>
      <c r="AE3">
        <v>1.7</v>
      </c>
      <c r="AF3">
        <v>5</v>
      </c>
      <c r="AG3">
        <v>0</v>
      </c>
      <c r="AH3">
        <v>22.25</v>
      </c>
      <c r="AI3">
        <v>1.1000000000000001</v>
      </c>
      <c r="AJ3">
        <v>0.65</v>
      </c>
      <c r="AK3">
        <v>1.25</v>
      </c>
      <c r="AL3">
        <v>58.8</v>
      </c>
      <c r="AM3">
        <v>333.6</v>
      </c>
      <c r="AN3">
        <v>45.4</v>
      </c>
      <c r="AO3">
        <v>25.4</v>
      </c>
      <c r="AP3">
        <v>48</v>
      </c>
      <c r="AQ3">
        <v>35</v>
      </c>
      <c r="AR3">
        <v>246</v>
      </c>
      <c r="AS3">
        <v>2.3330000000000002</v>
      </c>
      <c r="AT3">
        <v>5147</v>
      </c>
      <c r="AU3">
        <v>8345</v>
      </c>
      <c r="AV3">
        <v>1</v>
      </c>
      <c r="AW3">
        <v>37.261371612548828</v>
      </c>
      <c r="AX3">
        <v>0</v>
      </c>
      <c r="AY3">
        <v>0</v>
      </c>
      <c r="AZ3">
        <v>0</v>
      </c>
      <c r="BA3">
        <v>0</v>
      </c>
      <c r="BB3">
        <v>1</v>
      </c>
      <c r="BC3">
        <v>89.024391174316406</v>
      </c>
      <c r="BD3">
        <v>96.01873779296875</v>
      </c>
      <c r="BE3">
        <v>733.6898193359375</v>
      </c>
      <c r="BF3">
        <v>9958.529296875</v>
      </c>
      <c r="BG3">
        <v>13836.443359375</v>
      </c>
      <c r="BH3">
        <v>3.3370563983917236</v>
      </c>
      <c r="BI3">
        <v>-9.7241334915161133</v>
      </c>
      <c r="BJ3">
        <v>21.294363021850586</v>
      </c>
      <c r="BK3">
        <v>-9.8654708862304688</v>
      </c>
      <c r="BL3">
        <v>266.5</v>
      </c>
      <c r="BM3">
        <v>2.2522523403167725</v>
      </c>
      <c r="BN3">
        <v>23074.396484375</v>
      </c>
      <c r="BO3">
        <v>33.299606323242188</v>
      </c>
      <c r="BQ3">
        <v>0.63647949695587158</v>
      </c>
      <c r="BR3">
        <v>0.18816389143466949</v>
      </c>
      <c r="BS3">
        <v>2.2579665184020996</v>
      </c>
      <c r="BT3">
        <v>58.391502380371094</v>
      </c>
      <c r="BU3">
        <v>266.70712280273438</v>
      </c>
      <c r="BV3">
        <v>0</v>
      </c>
      <c r="BW3">
        <v>1</v>
      </c>
      <c r="BX3">
        <v>8135.8291015625</v>
      </c>
      <c r="BY3">
        <v>5855.61474609375</v>
      </c>
      <c r="BZ3">
        <v>1.2200303077697754</v>
      </c>
      <c r="CA3">
        <v>11.022761344909668</v>
      </c>
      <c r="CB3">
        <v>66.169151306152344</v>
      </c>
      <c r="CC3">
        <v>6.3325991630554199</v>
      </c>
      <c r="CD3">
        <v>19.878854751586914</v>
      </c>
      <c r="CE3">
        <v>0</v>
      </c>
      <c r="CF3">
        <v>0.715859055519104</v>
      </c>
      <c r="CG3">
        <v>8598.767578125</v>
      </c>
      <c r="CJ3" s="8">
        <f>ABS(L3-VLOOKUP('VK_valitsin (FI)'!$C$8,tiedot,11,FALSE))</f>
        <v>0</v>
      </c>
      <c r="CQ3" s="8">
        <f>ABS(S3-VLOOKUP('VK_valitsin (FI)'!$C$8,tiedot,18,FALSE))</f>
        <v>0</v>
      </c>
      <c r="DE3" s="8">
        <f>ABS(AG3-VLOOKUP('VK_valitsin (FI)'!$C$8,tiedot,32,FALSE))</f>
        <v>0</v>
      </c>
      <c r="DJ3" s="8">
        <f>ABS(AL3-VLOOKUP('VK_valitsin (FI)'!$C$8,tiedot,37,FALSE))</f>
        <v>0</v>
      </c>
      <c r="EB3" s="55">
        <f>ABS(BD3-VLOOKUP('VK_valitsin (FI)'!$C$8,tiedot,55,FALSE))</f>
        <v>0</v>
      </c>
      <c r="EF3" s="55">
        <f>ABS(BH3-VLOOKUP('VK_valitsin (FI)'!$C$8,tiedot,59,FALSE))</f>
        <v>0</v>
      </c>
      <c r="EL3" s="8">
        <f>ABS(BN3-VLOOKUP('VK_valitsin (FI)'!$C$8,tiedot,65,FALSE))</f>
        <v>0</v>
      </c>
      <c r="FH3" s="4">
        <f>IF($B3='VK_valitsin (FI)'!$C$8,100000,VK!CJ3/VK!L$297*'VK_valitsin (FI)'!D$5)</f>
        <v>100000</v>
      </c>
      <c r="FO3" s="4">
        <f>IF($B3='VK_valitsin (FI)'!$C$8,100000,VK!CQ3/VK!S$297*'VK_valitsin (FI)'!E$5)</f>
        <v>100000</v>
      </c>
      <c r="GC3" s="4">
        <f>IF($B3='VK_valitsin (FI)'!$C$8,100000,VK!DE3/VK!AG$297*'VK_valitsin (FI)'!F$5)</f>
        <v>100000</v>
      </c>
      <c r="GH3" s="4">
        <f>IF($B3='VK_valitsin (FI)'!$C$8,100000,VK!DJ3/VK!AL$297*'VK_valitsin (FI)'!G$5)</f>
        <v>100000</v>
      </c>
      <c r="GZ3" s="4">
        <f>IF($B3='VK_valitsin (FI)'!$C$8,100000,VK!EB3/VK!BD$297*'VK_valitsin (FI)'!H$5)</f>
        <v>100000</v>
      </c>
      <c r="HA3" s="4">
        <f>IF($B3='VK_valitsin (FI)'!$C$8,100000,VK!EC3/VK!BE$297*'VK_valitsin (FI)'!P$5)</f>
        <v>100000</v>
      </c>
      <c r="HD3" s="4">
        <f>IF($B3='VK_valitsin (FI)'!$C$8,100000,VK!EF3/VK!BH$297*'VK_valitsin (FI)'!I$5)</f>
        <v>100000</v>
      </c>
      <c r="HJ3" s="4">
        <f>IF($B3='VK_valitsin (FI)'!$C$8,100000,VK!EL3/VK!BN$297*'VK_valitsin (FI)'!J$5)</f>
        <v>100000</v>
      </c>
      <c r="ID3" s="21">
        <f t="shared" ref="ID3:ID66" si="0">SUM(FF3:IC3)+IF3</f>
        <v>800000.00000000012</v>
      </c>
      <c r="IE3" s="15">
        <f>_xlfn.RANK.EQ(ID3,$ID$3:$ID$295,1)</f>
        <v>293</v>
      </c>
      <c r="IF3" s="16">
        <v>1E-10</v>
      </c>
      <c r="IG3" s="51" t="str">
        <f>B3</f>
        <v>Akaa</v>
      </c>
    </row>
    <row r="4" spans="1:241">
      <c r="A4">
        <v>2019</v>
      </c>
      <c r="B4" t="s">
        <v>92</v>
      </c>
      <c r="C4" t="s">
        <v>93</v>
      </c>
      <c r="D4" t="s">
        <v>94</v>
      </c>
      <c r="E4" t="s">
        <v>95</v>
      </c>
      <c r="F4" t="s">
        <v>96</v>
      </c>
      <c r="G4" t="s">
        <v>97</v>
      </c>
      <c r="H4" t="s">
        <v>90</v>
      </c>
      <c r="I4" t="s">
        <v>91</v>
      </c>
      <c r="J4">
        <v>45.799999237060547</v>
      </c>
      <c r="K4">
        <v>1008.8300170898438</v>
      </c>
      <c r="L4">
        <v>177.60000610351563</v>
      </c>
      <c r="M4">
        <v>9562</v>
      </c>
      <c r="N4">
        <v>9.5</v>
      </c>
      <c r="O4">
        <v>-1.3999999761581421</v>
      </c>
      <c r="P4">
        <v>-129</v>
      </c>
      <c r="Q4">
        <v>61.6</v>
      </c>
      <c r="R4">
        <v>10.100000000000001</v>
      </c>
      <c r="S4">
        <v>348</v>
      </c>
      <c r="T4">
        <v>1</v>
      </c>
      <c r="U4">
        <v>3086.4</v>
      </c>
      <c r="V4">
        <v>10.53</v>
      </c>
      <c r="W4">
        <v>1129</v>
      </c>
      <c r="X4">
        <v>1206</v>
      </c>
      <c r="Y4">
        <v>711</v>
      </c>
      <c r="Z4">
        <v>720</v>
      </c>
      <c r="AA4">
        <v>623</v>
      </c>
      <c r="AB4">
        <v>14.285087585449219</v>
      </c>
      <c r="AC4">
        <v>0</v>
      </c>
      <c r="AD4">
        <v>0</v>
      </c>
      <c r="AE4">
        <v>1.4</v>
      </c>
      <c r="AF4">
        <v>3.7</v>
      </c>
      <c r="AG4">
        <v>0</v>
      </c>
      <c r="AH4">
        <v>21.75</v>
      </c>
      <c r="AI4">
        <v>0.93</v>
      </c>
      <c r="AJ4">
        <v>0.5</v>
      </c>
      <c r="AK4">
        <v>1.1000000000000001</v>
      </c>
      <c r="AL4">
        <v>49.7</v>
      </c>
      <c r="AM4">
        <v>298.5</v>
      </c>
      <c r="AN4">
        <v>45.3</v>
      </c>
      <c r="AO4">
        <v>21.9</v>
      </c>
      <c r="AP4">
        <v>113</v>
      </c>
      <c r="AQ4">
        <v>86</v>
      </c>
      <c r="AR4">
        <v>738</v>
      </c>
      <c r="AS4">
        <v>2.8330000000000002</v>
      </c>
      <c r="AT4">
        <v>7685</v>
      </c>
      <c r="AU4">
        <v>10782</v>
      </c>
      <c r="AV4">
        <v>0</v>
      </c>
      <c r="AW4">
        <v>111.86394500732422</v>
      </c>
      <c r="AX4">
        <v>0</v>
      </c>
      <c r="AY4">
        <v>0</v>
      </c>
      <c r="AZ4">
        <v>0</v>
      </c>
      <c r="BA4">
        <v>0</v>
      </c>
      <c r="BB4">
        <v>1</v>
      </c>
      <c r="BC4">
        <v>80.3814697265625</v>
      </c>
      <c r="BD4">
        <v>96.833770751953125</v>
      </c>
      <c r="BE4">
        <v>333.91607666015625</v>
      </c>
      <c r="BF4">
        <v>12023.1884765625</v>
      </c>
      <c r="BG4">
        <v>14552.3486328125</v>
      </c>
      <c r="BH4">
        <v>2.9730598926544189</v>
      </c>
      <c r="BI4">
        <v>3.0462489128112793</v>
      </c>
      <c r="BJ4">
        <v>26.086956024169922</v>
      </c>
      <c r="BK4">
        <v>-12.101910591125488</v>
      </c>
      <c r="BL4">
        <v>149.5</v>
      </c>
      <c r="BM4">
        <v>-1.7164179086685181</v>
      </c>
      <c r="BN4">
        <v>19432.6796875</v>
      </c>
      <c r="BO4">
        <v>54.105575561523438</v>
      </c>
      <c r="BQ4">
        <v>0.64066094160079956</v>
      </c>
      <c r="BR4">
        <v>0.1254967600107193</v>
      </c>
      <c r="BS4">
        <v>2.6563479900360107</v>
      </c>
      <c r="BT4">
        <v>144.84417724609375</v>
      </c>
      <c r="BU4">
        <v>432.96380615234375</v>
      </c>
      <c r="BV4">
        <v>0</v>
      </c>
      <c r="BW4">
        <v>1</v>
      </c>
      <c r="BX4">
        <v>7232.517578125</v>
      </c>
      <c r="BY4">
        <v>5975.5244140625</v>
      </c>
      <c r="BZ4">
        <v>1.4432127475738525</v>
      </c>
      <c r="CA4">
        <v>13.773269653320313</v>
      </c>
      <c r="CB4">
        <v>48.550724029541016</v>
      </c>
      <c r="CC4">
        <v>5.0113897323608398</v>
      </c>
      <c r="CD4">
        <v>7.6689443588256836</v>
      </c>
      <c r="CE4">
        <v>0.45558086037635803</v>
      </c>
      <c r="CF4">
        <v>1.8982535600662231</v>
      </c>
      <c r="CG4">
        <v>10332.7255859375</v>
      </c>
      <c r="CJ4" s="8">
        <f>ABS(L4-VLOOKUP('VK_valitsin (FI)'!$C$8,tiedot,11,FALSE))</f>
        <v>38.900009155273438</v>
      </c>
      <c r="CQ4" s="8">
        <f>ABS(S4-VLOOKUP('VK_valitsin (FI)'!$C$8,tiedot,18,FALSE))</f>
        <v>196</v>
      </c>
      <c r="DE4" s="8">
        <f>ABS(AG4-VLOOKUP('VK_valitsin (FI)'!$C$8,tiedot,32,FALSE))</f>
        <v>0</v>
      </c>
      <c r="DJ4" s="8">
        <f>ABS(AL4-VLOOKUP('VK_valitsin (FI)'!$C$8,tiedot,37,FALSE))</f>
        <v>9.0999999999999943</v>
      </c>
      <c r="EB4" s="55">
        <f>ABS(BD4-VLOOKUP('VK_valitsin (FI)'!$C$8,tiedot,55,FALSE))</f>
        <v>0.815032958984375</v>
      </c>
      <c r="EF4" s="55">
        <f>ABS(BH4-VLOOKUP('VK_valitsin (FI)'!$C$8,tiedot,59,FALSE))</f>
        <v>0.36399650573730469</v>
      </c>
      <c r="EL4" s="8">
        <f>ABS(BN4-VLOOKUP('VK_valitsin (FI)'!$C$8,tiedot,65,FALSE))</f>
        <v>3641.716796875</v>
      </c>
      <c r="FH4" s="4">
        <f>IF($B4='VK_valitsin (FI)'!$C$8,100000,VK!CJ4/VK!L$297*'VK_valitsin (FI)'!D$5)</f>
        <v>0.19767369433973364</v>
      </c>
      <c r="FO4" s="4">
        <f>IF($B4='VK_valitsin (FI)'!$C$8,100000,VK!CQ4/VK!S$297*'VK_valitsin (FI)'!E$5)</f>
        <v>3.8978447921705885E-2</v>
      </c>
      <c r="GC4" s="4">
        <f>IF($B4='VK_valitsin (FI)'!$C$8,100000,VK!DE4/VK!AG$297*'VK_valitsin (FI)'!F$5)</f>
        <v>0</v>
      </c>
      <c r="GH4" s="4">
        <f>IF($B4='VK_valitsin (FI)'!$C$8,100000,VK!DJ4/VK!AL$297*'VK_valitsin (FI)'!G$5)</f>
        <v>0.16017212192809283</v>
      </c>
      <c r="GZ4" s="4">
        <f>IF($B4='VK_valitsin (FI)'!$C$8,100000,VK!EB4/VK!BD$297*'VK_valitsin (FI)'!H$5)</f>
        <v>3.533281038849259E-3</v>
      </c>
      <c r="HA4" s="4">
        <f>IF($B4='VK_valitsin (FI)'!$C$8,100000,VK!EC4/VK!BE$297*'VK_valitsin (FI)'!P$5)</f>
        <v>0</v>
      </c>
      <c r="HD4" s="4">
        <f>IF($B4='VK_valitsin (FI)'!$C$8,100000,VK!EF4/VK!BH$297*'VK_valitsin (FI)'!I$5)</f>
        <v>6.3510867221483941E-2</v>
      </c>
      <c r="HJ4" s="4">
        <f>IF($B4='VK_valitsin (FI)'!$C$8,100000,VK!EL4/VK!BN$297*'VK_valitsin (FI)'!J$5)</f>
        <v>0.16559457590579188</v>
      </c>
      <c r="ID4" s="21">
        <f>SUM(FF4:IC4)+IF4</f>
        <v>0.62946298855565741</v>
      </c>
      <c r="IE4" s="15">
        <f t="shared" ref="IE4:IE67" si="1">_xlfn.RANK.EQ(ID4,$ID$3:$ID$295,1)</f>
        <v>151</v>
      </c>
      <c r="IF4" s="16">
        <f>IF3+0.0000000001</f>
        <v>2.0000000000000001E-10</v>
      </c>
      <c r="IG4" s="51" t="str">
        <f t="shared" ref="IG4:IG67" si="2">B4</f>
        <v>Alajärvi</v>
      </c>
    </row>
    <row r="5" spans="1:241">
      <c r="A5">
        <v>2019</v>
      </c>
      <c r="B5" t="s">
        <v>98</v>
      </c>
      <c r="C5" t="s">
        <v>99</v>
      </c>
      <c r="D5" t="s">
        <v>100</v>
      </c>
      <c r="E5" t="s">
        <v>101</v>
      </c>
      <c r="F5" t="s">
        <v>102</v>
      </c>
      <c r="G5" t="s">
        <v>103</v>
      </c>
      <c r="H5" t="s">
        <v>104</v>
      </c>
      <c r="I5" t="s">
        <v>105</v>
      </c>
      <c r="J5">
        <v>43.599998474121094</v>
      </c>
      <c r="K5">
        <v>251.47000122070313</v>
      </c>
      <c r="L5">
        <v>151.30000305175781</v>
      </c>
      <c r="M5">
        <v>2519</v>
      </c>
      <c r="N5">
        <v>10</v>
      </c>
      <c r="O5">
        <v>-2.0999999046325684</v>
      </c>
      <c r="P5">
        <v>-46</v>
      </c>
      <c r="Q5">
        <v>51.2</v>
      </c>
      <c r="R5">
        <v>7.7</v>
      </c>
      <c r="S5">
        <v>114</v>
      </c>
      <c r="T5">
        <v>0</v>
      </c>
      <c r="U5">
        <v>3160.8</v>
      </c>
      <c r="V5">
        <v>11.72</v>
      </c>
      <c r="W5">
        <v>299</v>
      </c>
      <c r="X5">
        <v>687</v>
      </c>
      <c r="Y5">
        <v>746</v>
      </c>
      <c r="Z5">
        <v>715</v>
      </c>
      <c r="AA5">
        <v>632</v>
      </c>
      <c r="AB5">
        <v>13.514705657958984</v>
      </c>
      <c r="AC5">
        <v>0</v>
      </c>
      <c r="AD5">
        <v>0</v>
      </c>
      <c r="AE5">
        <v>0</v>
      </c>
      <c r="AF5">
        <v>0</v>
      </c>
      <c r="AG5">
        <v>0</v>
      </c>
      <c r="AH5">
        <v>22</v>
      </c>
      <c r="AI5">
        <v>1.03</v>
      </c>
      <c r="AJ5">
        <v>0.55000000000000004</v>
      </c>
      <c r="AK5">
        <v>1.03</v>
      </c>
      <c r="AL5">
        <v>60.9</v>
      </c>
      <c r="AM5">
        <v>293.2</v>
      </c>
      <c r="AN5">
        <v>50.6</v>
      </c>
      <c r="AO5">
        <v>18</v>
      </c>
      <c r="AP5">
        <v>98</v>
      </c>
      <c r="AQ5">
        <v>84</v>
      </c>
      <c r="AR5">
        <v>800</v>
      </c>
      <c r="AS5">
        <v>4.3330000000000002</v>
      </c>
      <c r="AT5">
        <v>5576</v>
      </c>
      <c r="AU5">
        <v>10361</v>
      </c>
      <c r="AV5">
        <v>0</v>
      </c>
      <c r="AW5">
        <v>109.66004180908203</v>
      </c>
      <c r="AX5">
        <v>0</v>
      </c>
      <c r="AY5">
        <v>0</v>
      </c>
      <c r="AZ5">
        <v>0</v>
      </c>
      <c r="BA5">
        <v>0</v>
      </c>
      <c r="BB5">
        <v>1</v>
      </c>
      <c r="BC5">
        <v>86.84210205078125</v>
      </c>
      <c r="BD5">
        <v>84.444442749023438</v>
      </c>
      <c r="BE5">
        <v>502.79330444335938</v>
      </c>
      <c r="BF5">
        <v>10237.4990234375</v>
      </c>
      <c r="BG5">
        <v>12861.087890625</v>
      </c>
      <c r="BH5">
        <v>4.3275508880615234</v>
      </c>
      <c r="BI5">
        <v>1.0184215307235718</v>
      </c>
      <c r="BJ5">
        <v>26.086956024169922</v>
      </c>
      <c r="BK5">
        <v>-8.3333330154418945</v>
      </c>
      <c r="BL5">
        <v>361</v>
      </c>
      <c r="BM5">
        <v>-2.1875</v>
      </c>
      <c r="BN5">
        <v>19705.4375</v>
      </c>
      <c r="BO5">
        <v>52.806270599365234</v>
      </c>
      <c r="BQ5">
        <v>0.63159984350204468</v>
      </c>
      <c r="BR5">
        <v>0.19849146902561188</v>
      </c>
      <c r="BS5">
        <v>0.8336641788482666</v>
      </c>
      <c r="BT5">
        <v>104.40650939941406</v>
      </c>
      <c r="BU5">
        <v>142.11988830566406</v>
      </c>
      <c r="BV5">
        <v>0</v>
      </c>
      <c r="BW5">
        <v>0</v>
      </c>
      <c r="BX5">
        <v>7832.40234375</v>
      </c>
      <c r="BY5">
        <v>6234.63671875</v>
      </c>
      <c r="BZ5">
        <v>1.3100436925888062</v>
      </c>
      <c r="CA5">
        <v>12.425565719604492</v>
      </c>
      <c r="CB5">
        <v>45.454544067382813</v>
      </c>
      <c r="CC5">
        <v>4.7923321723937988</v>
      </c>
      <c r="CD5">
        <v>15.335463523864746</v>
      </c>
      <c r="CE5">
        <v>0</v>
      </c>
      <c r="CF5">
        <v>1.2779552936553955</v>
      </c>
      <c r="CG5">
        <v>10060.9365234375</v>
      </c>
      <c r="CJ5" s="8">
        <f>ABS(L5-VLOOKUP('VK_valitsin (FI)'!$C$8,tiedot,11,FALSE))</f>
        <v>12.600006103515625</v>
      </c>
      <c r="CQ5" s="8">
        <f>ABS(S5-VLOOKUP('VK_valitsin (FI)'!$C$8,tiedot,18,FALSE))</f>
        <v>38</v>
      </c>
      <c r="DE5" s="8">
        <f>ABS(AG5-VLOOKUP('VK_valitsin (FI)'!$C$8,tiedot,32,FALSE))</f>
        <v>0</v>
      </c>
      <c r="DJ5" s="8">
        <f>ABS(AL5-VLOOKUP('VK_valitsin (FI)'!$C$8,tiedot,37,FALSE))</f>
        <v>2.1000000000000014</v>
      </c>
      <c r="EB5" s="55">
        <f>ABS(BD5-VLOOKUP('VK_valitsin (FI)'!$C$8,tiedot,55,FALSE))</f>
        <v>11.574295043945313</v>
      </c>
      <c r="EF5" s="55">
        <f>ABS(BH5-VLOOKUP('VK_valitsin (FI)'!$C$8,tiedot,59,FALSE))</f>
        <v>0.9904944896697998</v>
      </c>
      <c r="EL5" s="8">
        <f>ABS(BN5-VLOOKUP('VK_valitsin (FI)'!$C$8,tiedot,65,FALSE))</f>
        <v>3368.958984375</v>
      </c>
      <c r="FH5" s="4">
        <f>IF($B5='VK_valitsin (FI)'!$C$8,100000,VK!CJ5/VK!L$297*'VK_valitsin (FI)'!D$5)</f>
        <v>6.4027999202860814E-2</v>
      </c>
      <c r="FO5" s="4">
        <f>IF($B5='VK_valitsin (FI)'!$C$8,100000,VK!CQ5/VK!S$297*'VK_valitsin (FI)'!E$5)</f>
        <v>7.557046025636855E-3</v>
      </c>
      <c r="GC5" s="4">
        <f>IF($B5='VK_valitsin (FI)'!$C$8,100000,VK!DE5/VK!AG$297*'VK_valitsin (FI)'!F$5)</f>
        <v>0</v>
      </c>
      <c r="GH5" s="4">
        <f>IF($B5='VK_valitsin (FI)'!$C$8,100000,VK!DJ5/VK!AL$297*'VK_valitsin (FI)'!G$5)</f>
        <v>3.6962797368021473E-2</v>
      </c>
      <c r="GZ5" s="4">
        <f>IF($B5='VK_valitsin (FI)'!$C$8,100000,VK!EB5/VK!BD$297*'VK_valitsin (FI)'!H$5)</f>
        <v>5.017617602578809E-2</v>
      </c>
      <c r="HA5" s="4">
        <f>IF($B5='VK_valitsin (FI)'!$C$8,100000,VK!EC5/VK!BE$297*'VK_valitsin (FI)'!P$5)</f>
        <v>0</v>
      </c>
      <c r="HD5" s="4">
        <f>IF($B5='VK_valitsin (FI)'!$C$8,100000,VK!EF5/VK!BH$297*'VK_valitsin (FI)'!I$5)</f>
        <v>0.17282353820844115</v>
      </c>
      <c r="HJ5" s="4">
        <f>IF($B5='VK_valitsin (FI)'!$C$8,100000,VK!EL5/VK!BN$297*'VK_valitsin (FI)'!J$5)</f>
        <v>0.15319185026697024</v>
      </c>
      <c r="ID5" s="15">
        <f t="shared" si="0"/>
        <v>0.48473940739771865</v>
      </c>
      <c r="IE5" s="15">
        <f t="shared" si="1"/>
        <v>81</v>
      </c>
      <c r="IF5" s="16">
        <f t="shared" ref="IF5:IF68" si="3">IF4+0.0000000001</f>
        <v>3E-10</v>
      </c>
      <c r="IG5" s="51" t="str">
        <f t="shared" si="2"/>
        <v>Alavieska</v>
      </c>
    </row>
    <row r="6" spans="1:241">
      <c r="A6">
        <v>2019</v>
      </c>
      <c r="B6" t="s">
        <v>106</v>
      </c>
      <c r="C6" t="s">
        <v>107</v>
      </c>
      <c r="D6" t="s">
        <v>108</v>
      </c>
      <c r="E6" t="s">
        <v>109</v>
      </c>
      <c r="F6" t="s">
        <v>96</v>
      </c>
      <c r="G6" t="s">
        <v>97</v>
      </c>
      <c r="H6" t="s">
        <v>90</v>
      </c>
      <c r="I6" t="s">
        <v>91</v>
      </c>
      <c r="J6">
        <v>45.799999237060547</v>
      </c>
      <c r="K6">
        <v>1087.1800537109375</v>
      </c>
      <c r="L6">
        <v>161.69999694824219</v>
      </c>
      <c r="M6">
        <v>11468</v>
      </c>
      <c r="N6">
        <v>10.5</v>
      </c>
      <c r="O6">
        <v>-0.69999998807907104</v>
      </c>
      <c r="P6">
        <v>-38</v>
      </c>
      <c r="Q6">
        <v>60.7</v>
      </c>
      <c r="R6">
        <v>7.7</v>
      </c>
      <c r="S6">
        <v>399</v>
      </c>
      <c r="T6">
        <v>0</v>
      </c>
      <c r="U6">
        <v>3022.6</v>
      </c>
      <c r="V6">
        <v>10.53</v>
      </c>
      <c r="W6">
        <v>729</v>
      </c>
      <c r="X6">
        <v>227</v>
      </c>
      <c r="Y6">
        <v>847</v>
      </c>
      <c r="Z6">
        <v>819</v>
      </c>
      <c r="AA6">
        <v>554</v>
      </c>
      <c r="AB6">
        <v>15.40772533416748</v>
      </c>
      <c r="AC6">
        <v>1.3</v>
      </c>
      <c r="AD6">
        <v>1.5</v>
      </c>
      <c r="AE6">
        <v>2.6</v>
      </c>
      <c r="AF6">
        <v>6</v>
      </c>
      <c r="AG6">
        <v>0</v>
      </c>
      <c r="AH6">
        <v>21.25</v>
      </c>
      <c r="AI6">
        <v>0.95</v>
      </c>
      <c r="AJ6">
        <v>0.41</v>
      </c>
      <c r="AK6">
        <v>1.1000000000000001</v>
      </c>
      <c r="AL6">
        <v>65.2</v>
      </c>
      <c r="AM6">
        <v>288.89999999999998</v>
      </c>
      <c r="AN6">
        <v>47.5</v>
      </c>
      <c r="AO6">
        <v>19.7</v>
      </c>
      <c r="AP6">
        <v>52</v>
      </c>
      <c r="AQ6">
        <v>81</v>
      </c>
      <c r="AR6">
        <v>595</v>
      </c>
      <c r="AS6">
        <v>2</v>
      </c>
      <c r="AT6">
        <v>9049</v>
      </c>
      <c r="AU6">
        <v>9211</v>
      </c>
      <c r="AV6">
        <v>0</v>
      </c>
      <c r="AW6">
        <v>116.54159545898438</v>
      </c>
      <c r="AX6">
        <v>0</v>
      </c>
      <c r="AY6">
        <v>0</v>
      </c>
      <c r="AZ6">
        <v>0</v>
      </c>
      <c r="BA6">
        <v>0</v>
      </c>
      <c r="BB6">
        <v>1</v>
      </c>
      <c r="BC6">
        <v>72.02642822265625</v>
      </c>
      <c r="BD6">
        <v>100</v>
      </c>
      <c r="BE6">
        <v>380.68182373046875</v>
      </c>
      <c r="BF6">
        <v>10923.556640625</v>
      </c>
      <c r="BG6">
        <v>12265.5810546875</v>
      </c>
      <c r="BH6">
        <v>4.0025115013122559</v>
      </c>
      <c r="BI6">
        <v>-1.270764946937561</v>
      </c>
      <c r="BJ6">
        <v>32.374099731445313</v>
      </c>
      <c r="BK6">
        <v>-12.230216026306152</v>
      </c>
      <c r="BL6">
        <v>134.80000305175781</v>
      </c>
      <c r="BM6">
        <v>1.4202171564102173</v>
      </c>
      <c r="BN6">
        <v>19509.837890625</v>
      </c>
      <c r="BO6">
        <v>52.342960357666016</v>
      </c>
      <c r="BQ6">
        <v>0.68146145343780518</v>
      </c>
      <c r="BR6">
        <v>6.1039414256811142E-2</v>
      </c>
      <c r="BS6">
        <v>1.5085455179214478</v>
      </c>
      <c r="BT6">
        <v>88.594352722167969</v>
      </c>
      <c r="BU6">
        <v>430.93826293945313</v>
      </c>
      <c r="BV6">
        <v>0</v>
      </c>
      <c r="BW6">
        <v>1</v>
      </c>
      <c r="BX6">
        <v>7997.1591796875</v>
      </c>
      <c r="BY6">
        <v>7122.1591796875</v>
      </c>
      <c r="BZ6">
        <v>1.063829779624939</v>
      </c>
      <c r="CA6">
        <v>10.585978507995605</v>
      </c>
      <c r="CB6">
        <v>51.63934326171875</v>
      </c>
      <c r="CC6">
        <v>5.1894564628601074</v>
      </c>
      <c r="CD6">
        <v>10.626029968261719</v>
      </c>
      <c r="CE6">
        <v>0.24711696803569794</v>
      </c>
      <c r="CF6">
        <v>1.2355848550796509</v>
      </c>
      <c r="CG6">
        <v>9064.0634765625</v>
      </c>
      <c r="CJ6" s="8">
        <f>ABS(L6-VLOOKUP('VK_valitsin (FI)'!$C$8,tiedot,11,FALSE))</f>
        <v>23</v>
      </c>
      <c r="CQ6" s="8">
        <f>ABS(S6-VLOOKUP('VK_valitsin (FI)'!$C$8,tiedot,18,FALSE))</f>
        <v>247</v>
      </c>
      <c r="DE6" s="8">
        <f>ABS(AG6-VLOOKUP('VK_valitsin (FI)'!$C$8,tiedot,32,FALSE))</f>
        <v>0</v>
      </c>
      <c r="DJ6" s="8">
        <f>ABS(AL6-VLOOKUP('VK_valitsin (FI)'!$C$8,tiedot,37,FALSE))</f>
        <v>6.4000000000000057</v>
      </c>
      <c r="EB6" s="55">
        <f>ABS(BD6-VLOOKUP('VK_valitsin (FI)'!$C$8,tiedot,55,FALSE))</f>
        <v>3.98126220703125</v>
      </c>
      <c r="EF6" s="55">
        <f>ABS(BH6-VLOOKUP('VK_valitsin (FI)'!$C$8,tiedot,59,FALSE))</f>
        <v>0.66545510292053223</v>
      </c>
      <c r="EL6" s="8">
        <f>ABS(BN6-VLOOKUP('VK_valitsin (FI)'!$C$8,tiedot,65,FALSE))</f>
        <v>3564.55859375</v>
      </c>
      <c r="FH6" s="4">
        <f>IF($B6='VK_valitsin (FI)'!$C$8,100000,VK!CJ6/VK!L$297*'VK_valitsin (FI)'!D$5)</f>
        <v>0.11687644986575879</v>
      </c>
      <c r="FO6" s="4">
        <f>IF($B6='VK_valitsin (FI)'!$C$8,100000,VK!CQ6/VK!S$297*'VK_valitsin (FI)'!E$5)</f>
        <v>4.9120799166639556E-2</v>
      </c>
      <c r="GC6" s="4">
        <f>IF($B6='VK_valitsin (FI)'!$C$8,100000,VK!DE6/VK!AG$297*'VK_valitsin (FI)'!F$5)</f>
        <v>0</v>
      </c>
      <c r="GH6" s="4">
        <f>IF($B6='VK_valitsin (FI)'!$C$8,100000,VK!DJ6/VK!AL$297*'VK_valitsin (FI)'!G$5)</f>
        <v>0.11264852531206546</v>
      </c>
      <c r="GZ6" s="4">
        <f>IF($B6='VK_valitsin (FI)'!$C$8,100000,VK!EB6/VK!BD$297*'VK_valitsin (FI)'!H$5)</f>
        <v>1.725932443801987E-2</v>
      </c>
      <c r="HA6" s="4">
        <f>IF($B6='VK_valitsin (FI)'!$C$8,100000,VK!EC6/VK!BE$297*'VK_valitsin (FI)'!P$5)</f>
        <v>0</v>
      </c>
      <c r="HD6" s="4">
        <f>IF($B6='VK_valitsin (FI)'!$C$8,100000,VK!EF6/VK!BH$297*'VK_valitsin (FI)'!I$5)</f>
        <v>0.11610999011607653</v>
      </c>
      <c r="HJ6" s="4">
        <f>IF($B6='VK_valitsin (FI)'!$C$8,100000,VK!EL6/VK!BN$297*'VK_valitsin (FI)'!J$5)</f>
        <v>0.16208607136334602</v>
      </c>
      <c r="ID6" s="15">
        <f t="shared" si="0"/>
        <v>0.5741011606619062</v>
      </c>
      <c r="IE6" s="15">
        <f t="shared" si="1"/>
        <v>120</v>
      </c>
      <c r="IF6" s="16">
        <f t="shared" si="3"/>
        <v>4.0000000000000001E-10</v>
      </c>
      <c r="IG6" s="51" t="str">
        <f t="shared" si="2"/>
        <v>Alavus</v>
      </c>
    </row>
    <row r="7" spans="1:241">
      <c r="A7">
        <v>2019</v>
      </c>
      <c r="B7" t="s">
        <v>110</v>
      </c>
      <c r="C7" t="s">
        <v>111</v>
      </c>
      <c r="D7" t="s">
        <v>112</v>
      </c>
      <c r="E7" t="s">
        <v>113</v>
      </c>
      <c r="F7" t="s">
        <v>114</v>
      </c>
      <c r="G7" t="s">
        <v>115</v>
      </c>
      <c r="H7" t="s">
        <v>90</v>
      </c>
      <c r="I7" t="s">
        <v>91</v>
      </c>
      <c r="J7">
        <v>49.400001525878906</v>
      </c>
      <c r="K7">
        <v>563.29998779296875</v>
      </c>
      <c r="L7">
        <v>172.5</v>
      </c>
      <c r="M7">
        <v>8083</v>
      </c>
      <c r="N7">
        <v>14.300000190734863</v>
      </c>
      <c r="O7">
        <v>-0.80000001192092896</v>
      </c>
      <c r="P7">
        <v>-3</v>
      </c>
      <c r="Q7">
        <v>64.8</v>
      </c>
      <c r="R7">
        <v>10.200000000000001</v>
      </c>
      <c r="S7">
        <v>225</v>
      </c>
      <c r="T7">
        <v>0</v>
      </c>
      <c r="U7">
        <v>3679.9</v>
      </c>
      <c r="V7">
        <v>12.18</v>
      </c>
      <c r="W7">
        <v>731</v>
      </c>
      <c r="X7">
        <v>590</v>
      </c>
      <c r="Y7">
        <v>679</v>
      </c>
      <c r="Z7">
        <v>570</v>
      </c>
      <c r="AA7">
        <v>567</v>
      </c>
      <c r="AB7">
        <v>19.306249618530273</v>
      </c>
      <c r="AC7">
        <v>0</v>
      </c>
      <c r="AD7">
        <v>0</v>
      </c>
      <c r="AE7">
        <v>0</v>
      </c>
      <c r="AF7">
        <v>5.5</v>
      </c>
      <c r="AG7">
        <v>0</v>
      </c>
      <c r="AH7">
        <v>20.75</v>
      </c>
      <c r="AI7">
        <v>0.93</v>
      </c>
      <c r="AJ7">
        <v>0.45</v>
      </c>
      <c r="AK7">
        <v>1.25</v>
      </c>
      <c r="AL7">
        <v>70.8</v>
      </c>
      <c r="AM7">
        <v>324.7</v>
      </c>
      <c r="AN7">
        <v>43.2</v>
      </c>
      <c r="AO7">
        <v>26.4</v>
      </c>
      <c r="AP7">
        <v>109</v>
      </c>
      <c r="AQ7">
        <v>26</v>
      </c>
      <c r="AR7">
        <v>470</v>
      </c>
      <c r="AS7">
        <v>3.1669999999999998</v>
      </c>
      <c r="AT7">
        <v>5092</v>
      </c>
      <c r="AU7">
        <v>10321</v>
      </c>
      <c r="AV7">
        <v>0</v>
      </c>
      <c r="AW7">
        <v>102.32244873046875</v>
      </c>
      <c r="AX7">
        <v>0</v>
      </c>
      <c r="AY7">
        <v>1</v>
      </c>
      <c r="AZ7">
        <v>0</v>
      </c>
      <c r="BA7">
        <v>0</v>
      </c>
      <c r="BB7">
        <v>1</v>
      </c>
      <c r="BC7">
        <v>91.911766052246094</v>
      </c>
      <c r="BD7">
        <v>92.832763671875</v>
      </c>
      <c r="BE7">
        <v>981.91217041015625</v>
      </c>
      <c r="BF7">
        <v>11773.89453125</v>
      </c>
      <c r="BG7">
        <v>13500.197265625</v>
      </c>
      <c r="BH7">
        <v>3.3897809982299805</v>
      </c>
      <c r="BI7">
        <v>10.985722541809082</v>
      </c>
      <c r="BJ7">
        <v>28.823530197143555</v>
      </c>
      <c r="BK7">
        <v>26.086956024169922</v>
      </c>
      <c r="BL7">
        <v>296.33334350585938</v>
      </c>
      <c r="BM7">
        <v>1.0362694263458252</v>
      </c>
      <c r="BN7">
        <v>22824.630859375</v>
      </c>
      <c r="BO7">
        <v>38.230800628662109</v>
      </c>
      <c r="BQ7">
        <v>0.65384137630462646</v>
      </c>
      <c r="BR7">
        <v>0.17320302128791809</v>
      </c>
      <c r="BS7">
        <v>2.1279227733612061</v>
      </c>
      <c r="BT7">
        <v>68.044044494628906</v>
      </c>
      <c r="BU7">
        <v>320.42559814453125</v>
      </c>
      <c r="BV7">
        <v>0</v>
      </c>
      <c r="BW7">
        <v>0</v>
      </c>
      <c r="BX7">
        <v>9558.1396484375</v>
      </c>
      <c r="BY7">
        <v>8335.9169921875</v>
      </c>
      <c r="BZ7">
        <v>1.0763330459594727</v>
      </c>
      <c r="CA7">
        <v>9.6498823165893555</v>
      </c>
      <c r="CB7">
        <v>125.287353515625</v>
      </c>
      <c r="CC7">
        <v>13.974358558654785</v>
      </c>
      <c r="CD7">
        <v>8.3333330154418945</v>
      </c>
      <c r="CE7">
        <v>0</v>
      </c>
      <c r="CF7">
        <v>1.923076868057251</v>
      </c>
      <c r="CG7">
        <v>10568.583984375</v>
      </c>
      <c r="CJ7" s="8">
        <f>ABS(L7-VLOOKUP('VK_valitsin (FI)'!$C$8,tiedot,11,FALSE))</f>
        <v>33.800003051757813</v>
      </c>
      <c r="CQ7" s="8">
        <f>ABS(S7-VLOOKUP('VK_valitsin (FI)'!$C$8,tiedot,18,FALSE))</f>
        <v>73</v>
      </c>
      <c r="DE7" s="8">
        <f>ABS(AG7-VLOOKUP('VK_valitsin (FI)'!$C$8,tiedot,32,FALSE))</f>
        <v>0</v>
      </c>
      <c r="DJ7" s="8">
        <f>ABS(AL7-VLOOKUP('VK_valitsin (FI)'!$C$8,tiedot,37,FALSE))</f>
        <v>12</v>
      </c>
      <c r="EB7" s="55">
        <f>ABS(BD7-VLOOKUP('VK_valitsin (FI)'!$C$8,tiedot,55,FALSE))</f>
        <v>3.18597412109375</v>
      </c>
      <c r="EF7" s="55">
        <f>ABS(BH7-VLOOKUP('VK_valitsin (FI)'!$C$8,tiedot,59,FALSE))</f>
        <v>5.2724599838256836E-2</v>
      </c>
      <c r="EL7" s="8">
        <f>ABS(BN7-VLOOKUP('VK_valitsin (FI)'!$C$8,tiedot,65,FALSE))</f>
        <v>249.765625</v>
      </c>
      <c r="FH7" s="4">
        <f>IF($B7='VK_valitsin (FI)'!$C$8,100000,VK!CJ7/VK!L$297*'VK_valitsin (FI)'!D$5)</f>
        <v>0.17175758096266375</v>
      </c>
      <c r="FO7" s="4">
        <f>IF($B7='VK_valitsin (FI)'!$C$8,100000,VK!CQ7/VK!S$297*'VK_valitsin (FI)'!E$5)</f>
        <v>1.4517483154512905E-2</v>
      </c>
      <c r="GC7" s="4">
        <f>IF($B7='VK_valitsin (FI)'!$C$8,100000,VK!DE7/VK!AG$297*'VK_valitsin (FI)'!F$5)</f>
        <v>0</v>
      </c>
      <c r="GH7" s="4">
        <f>IF($B7='VK_valitsin (FI)'!$C$8,100000,VK!DJ7/VK!AL$297*'VK_valitsin (FI)'!G$5)</f>
        <v>0.21121598496012253</v>
      </c>
      <c r="GZ7" s="4">
        <f>IF($B7='VK_valitsin (FI)'!$C$8,100000,VK!EB7/VK!BD$297*'VK_valitsin (FI)'!H$5)</f>
        <v>1.381164016526697E-2</v>
      </c>
      <c r="HA7" s="4">
        <f>IF($B7='VK_valitsin (FI)'!$C$8,100000,VK!EC7/VK!BE$297*'VK_valitsin (FI)'!P$5)</f>
        <v>0</v>
      </c>
      <c r="HD7" s="4">
        <f>IF($B7='VK_valitsin (FI)'!$C$8,100000,VK!EF7/VK!BH$297*'VK_valitsin (FI)'!I$5)</f>
        <v>9.1994978161962573E-3</v>
      </c>
      <c r="HJ7" s="4">
        <f>IF($B7='VK_valitsin (FI)'!$C$8,100000,VK!EL7/VK!BN$297*'VK_valitsin (FI)'!J$5)</f>
        <v>1.1357234802885113E-2</v>
      </c>
      <c r="ID7" s="15">
        <f t="shared" si="0"/>
        <v>0.43185942236164748</v>
      </c>
      <c r="IE7" s="15">
        <f t="shared" si="1"/>
        <v>59</v>
      </c>
      <c r="IF7" s="16">
        <f t="shared" si="3"/>
        <v>5.0000000000000003E-10</v>
      </c>
      <c r="IG7" s="51" t="str">
        <f t="shared" si="2"/>
        <v>Asikkala</v>
      </c>
    </row>
    <row r="8" spans="1:241">
      <c r="A8">
        <v>2019</v>
      </c>
      <c r="B8" t="s">
        <v>116</v>
      </c>
      <c r="C8" t="s">
        <v>117</v>
      </c>
      <c r="D8" t="s">
        <v>118</v>
      </c>
      <c r="E8" t="s">
        <v>119</v>
      </c>
      <c r="F8" t="s">
        <v>120</v>
      </c>
      <c r="G8" t="s">
        <v>121</v>
      </c>
      <c r="H8" t="s">
        <v>104</v>
      </c>
      <c r="I8" t="s">
        <v>105</v>
      </c>
      <c r="J8">
        <v>41.799999237060547</v>
      </c>
      <c r="K8">
        <v>212.44000244140625</v>
      </c>
      <c r="L8">
        <v>122.09999847412109</v>
      </c>
      <c r="M8">
        <v>4943</v>
      </c>
      <c r="N8">
        <v>23.299999237060547</v>
      </c>
      <c r="O8">
        <v>-0.30000001192092896</v>
      </c>
      <c r="P8">
        <v>-17</v>
      </c>
      <c r="Q8">
        <v>53.900000000000006</v>
      </c>
      <c r="R8">
        <v>7.2</v>
      </c>
      <c r="S8">
        <v>121</v>
      </c>
      <c r="T8">
        <v>0</v>
      </c>
      <c r="U8">
        <v>3986.9</v>
      </c>
      <c r="V8">
        <v>16.3</v>
      </c>
      <c r="W8">
        <v>74</v>
      </c>
      <c r="X8">
        <v>30</v>
      </c>
      <c r="Y8">
        <v>1007</v>
      </c>
      <c r="Z8">
        <v>818</v>
      </c>
      <c r="AA8">
        <v>624</v>
      </c>
      <c r="AB8">
        <v>17.029411315917969</v>
      </c>
      <c r="AC8">
        <v>0</v>
      </c>
      <c r="AD8">
        <v>0</v>
      </c>
      <c r="AE8">
        <v>0</v>
      </c>
      <c r="AF8">
        <v>8.1999999999999993</v>
      </c>
      <c r="AG8">
        <v>1</v>
      </c>
      <c r="AH8">
        <v>21.5</v>
      </c>
      <c r="AI8">
        <v>1.1000000000000001</v>
      </c>
      <c r="AJ8">
        <v>0.7</v>
      </c>
      <c r="AK8">
        <v>1.5</v>
      </c>
      <c r="AL8">
        <v>68.7</v>
      </c>
      <c r="AM8">
        <v>317.89999999999998</v>
      </c>
      <c r="AN8">
        <v>47.6</v>
      </c>
      <c r="AO8">
        <v>22.3</v>
      </c>
      <c r="AP8">
        <v>74</v>
      </c>
      <c r="AQ8">
        <v>58</v>
      </c>
      <c r="AR8">
        <v>428</v>
      </c>
      <c r="AS8">
        <v>1.667</v>
      </c>
      <c r="AT8">
        <v>6913</v>
      </c>
      <c r="AU8">
        <v>10930</v>
      </c>
      <c r="AV8">
        <v>1</v>
      </c>
      <c r="AW8">
        <v>54.299091339111328</v>
      </c>
      <c r="AX8">
        <v>0</v>
      </c>
      <c r="AY8">
        <v>0</v>
      </c>
      <c r="AZ8">
        <v>0</v>
      </c>
      <c r="BA8">
        <v>0</v>
      </c>
      <c r="BB8">
        <v>1</v>
      </c>
      <c r="BC8">
        <v>95.454544067382813</v>
      </c>
      <c r="BD8">
        <v>92.366409301757813</v>
      </c>
      <c r="BE8">
        <v>597.701171875</v>
      </c>
      <c r="BF8">
        <v>9808.5966796875</v>
      </c>
      <c r="BG8">
        <v>11255.8349609375</v>
      </c>
      <c r="BH8">
        <v>4.8366580009460449</v>
      </c>
      <c r="BI8">
        <v>-4.7817034721374512</v>
      </c>
      <c r="BJ8">
        <v>21.022727966308594</v>
      </c>
      <c r="BK8">
        <v>0</v>
      </c>
      <c r="BL8">
        <v>133.60000610351563</v>
      </c>
      <c r="BM8">
        <v>-3.5256409645080566</v>
      </c>
      <c r="BN8">
        <v>24276.240234375</v>
      </c>
      <c r="BO8">
        <v>29.642112731933594</v>
      </c>
      <c r="BQ8">
        <v>0.70422822237014771</v>
      </c>
      <c r="BR8">
        <v>3.4392070770263672</v>
      </c>
      <c r="BS8">
        <v>2.7109043598175049</v>
      </c>
      <c r="BT8">
        <v>59.478050231933594</v>
      </c>
      <c r="BU8">
        <v>155.57353210449219</v>
      </c>
      <c r="BV8">
        <v>0</v>
      </c>
      <c r="BW8">
        <v>1</v>
      </c>
      <c r="BX8">
        <v>7732.7587890625</v>
      </c>
      <c r="BY8">
        <v>6738.505859375</v>
      </c>
      <c r="BZ8">
        <v>1.3959133625030518</v>
      </c>
      <c r="CA8">
        <v>12.178838729858398</v>
      </c>
      <c r="CB8">
        <v>95.652175903320313</v>
      </c>
      <c r="CC8">
        <v>10.963455200195313</v>
      </c>
      <c r="CD8">
        <v>12.624585151672363</v>
      </c>
      <c r="CE8">
        <v>0</v>
      </c>
      <c r="CF8">
        <v>0.66445183753967285</v>
      </c>
      <c r="CG8">
        <v>10472.0166015625</v>
      </c>
      <c r="CJ8" s="8">
        <f>ABS(L8-VLOOKUP('VK_valitsin (FI)'!$C$8,tiedot,11,FALSE))</f>
        <v>16.599998474121094</v>
      </c>
      <c r="CQ8" s="8">
        <f>ABS(S8-VLOOKUP('VK_valitsin (FI)'!$C$8,tiedot,18,FALSE))</f>
        <v>31</v>
      </c>
      <c r="DE8" s="8">
        <f>ABS(AG8-VLOOKUP('VK_valitsin (FI)'!$C$8,tiedot,32,FALSE))</f>
        <v>1</v>
      </c>
      <c r="DJ8" s="8">
        <f>ABS(AL8-VLOOKUP('VK_valitsin (FI)'!$C$8,tiedot,37,FALSE))</f>
        <v>9.9000000000000057</v>
      </c>
      <c r="EB8" s="55">
        <f>ABS(BD8-VLOOKUP('VK_valitsin (FI)'!$C$8,tiedot,55,FALSE))</f>
        <v>3.6523284912109375</v>
      </c>
      <c r="EF8" s="55">
        <f>ABS(BH8-VLOOKUP('VK_valitsin (FI)'!$C$8,tiedot,59,FALSE))</f>
        <v>1.4996016025543213</v>
      </c>
      <c r="EL8" s="8">
        <f>ABS(BN8-VLOOKUP('VK_valitsin (FI)'!$C$8,tiedot,65,FALSE))</f>
        <v>1201.84375</v>
      </c>
      <c r="FH8" s="4">
        <f>IF($B8='VK_valitsin (FI)'!$C$8,100000,VK!CJ8/VK!L$297*'VK_valitsin (FI)'!D$5)</f>
        <v>8.4354299540534194E-2</v>
      </c>
      <c r="FO8" s="4">
        <f>IF($B8='VK_valitsin (FI)'!$C$8,100000,VK!CQ8/VK!S$297*'VK_valitsin (FI)'!E$5)</f>
        <v>6.1649585998616455E-3</v>
      </c>
      <c r="GC8" s="4">
        <f>IF($B8='VK_valitsin (FI)'!$C$8,100000,VK!DE8/VK!AG$297*'VK_valitsin (FI)'!F$5)</f>
        <v>0.10940897735217005</v>
      </c>
      <c r="GH8" s="4">
        <f>IF($B8='VK_valitsin (FI)'!$C$8,100000,VK!DJ8/VK!AL$297*'VK_valitsin (FI)'!G$5)</f>
        <v>0.17425318759210121</v>
      </c>
      <c r="GZ8" s="4">
        <f>IF($B8='VK_valitsin (FI)'!$C$8,100000,VK!EB8/VK!BD$297*'VK_valitsin (FI)'!H$5)</f>
        <v>1.5833351109782449E-2</v>
      </c>
      <c r="HA8" s="4">
        <f>IF($B8='VK_valitsin (FI)'!$C$8,100000,VK!EC8/VK!BE$297*'VK_valitsin (FI)'!P$5)</f>
        <v>0</v>
      </c>
      <c r="HD8" s="4">
        <f>IF($B8='VK_valitsin (FI)'!$C$8,100000,VK!EF8/VK!BH$297*'VK_valitsin (FI)'!I$5)</f>
        <v>0.26165360591040177</v>
      </c>
      <c r="HJ8" s="4">
        <f>IF($B8='VK_valitsin (FI)'!$C$8,100000,VK!EL8/VK!BN$297*'VK_valitsin (FI)'!J$5)</f>
        <v>5.4649720773745213E-2</v>
      </c>
      <c r="ID8" s="15">
        <f t="shared" si="0"/>
        <v>0.70631810147859653</v>
      </c>
      <c r="IE8" s="15">
        <f t="shared" si="1"/>
        <v>182</v>
      </c>
      <c r="IF8" s="16">
        <f t="shared" si="3"/>
        <v>6E-10</v>
      </c>
      <c r="IG8" s="51" t="str">
        <f t="shared" si="2"/>
        <v>Askola</v>
      </c>
    </row>
    <row r="9" spans="1:241">
      <c r="A9">
        <v>2019</v>
      </c>
      <c r="B9" t="s">
        <v>122</v>
      </c>
      <c r="C9" t="s">
        <v>123</v>
      </c>
      <c r="D9" t="s">
        <v>124</v>
      </c>
      <c r="E9" t="s">
        <v>125</v>
      </c>
      <c r="F9" t="s">
        <v>126</v>
      </c>
      <c r="G9" t="s">
        <v>127</v>
      </c>
      <c r="H9" t="s">
        <v>104</v>
      </c>
      <c r="I9" t="s">
        <v>105</v>
      </c>
      <c r="J9">
        <v>41.700000762939453</v>
      </c>
      <c r="K9">
        <v>95.010002136230469</v>
      </c>
      <c r="L9">
        <v>114.90000152587891</v>
      </c>
      <c r="M9">
        <v>3941</v>
      </c>
      <c r="N9">
        <v>41.5</v>
      </c>
      <c r="O9">
        <v>-1.1000000238418579</v>
      </c>
      <c r="P9">
        <v>-46</v>
      </c>
      <c r="Q9">
        <v>69.900000000000006</v>
      </c>
      <c r="R9">
        <v>6.4</v>
      </c>
      <c r="S9">
        <v>57</v>
      </c>
      <c r="T9">
        <v>0</v>
      </c>
      <c r="U9">
        <v>3731.8</v>
      </c>
      <c r="V9">
        <v>12.51</v>
      </c>
      <c r="W9">
        <v>283</v>
      </c>
      <c r="X9">
        <v>261</v>
      </c>
      <c r="Y9">
        <v>370</v>
      </c>
      <c r="Z9">
        <v>320</v>
      </c>
      <c r="AA9">
        <v>655</v>
      </c>
      <c r="AB9">
        <v>17.075471878051758</v>
      </c>
      <c r="AC9">
        <v>0</v>
      </c>
      <c r="AD9">
        <v>0</v>
      </c>
      <c r="AE9">
        <v>0</v>
      </c>
      <c r="AF9">
        <v>11.4</v>
      </c>
      <c r="AG9">
        <v>0</v>
      </c>
      <c r="AH9">
        <v>21.75</v>
      </c>
      <c r="AI9">
        <v>1.1000000000000001</v>
      </c>
      <c r="AJ9">
        <v>0.55000000000000004</v>
      </c>
      <c r="AK9">
        <v>1.1000000000000001</v>
      </c>
      <c r="AL9">
        <v>43.8</v>
      </c>
      <c r="AM9">
        <v>322.7</v>
      </c>
      <c r="AN9">
        <v>46.4</v>
      </c>
      <c r="AO9">
        <v>23.5</v>
      </c>
      <c r="AP9">
        <v>47</v>
      </c>
      <c r="AQ9">
        <v>42</v>
      </c>
      <c r="AR9">
        <v>495</v>
      </c>
      <c r="AS9">
        <v>3.1669999999999998</v>
      </c>
      <c r="AT9">
        <v>5447</v>
      </c>
      <c r="AU9">
        <v>8295</v>
      </c>
      <c r="AV9">
        <v>1</v>
      </c>
      <c r="AW9">
        <v>28.010913848876953</v>
      </c>
      <c r="AX9">
        <v>0</v>
      </c>
      <c r="AY9">
        <v>0</v>
      </c>
      <c r="AZ9">
        <v>0</v>
      </c>
      <c r="BA9">
        <v>0</v>
      </c>
      <c r="BB9">
        <v>1</v>
      </c>
      <c r="BC9">
        <v>83.870964050292969</v>
      </c>
      <c r="BD9">
        <v>51.239669799804688</v>
      </c>
      <c r="BE9">
        <v>45.936397552490234</v>
      </c>
      <c r="BF9">
        <v>12327.1533203125</v>
      </c>
      <c r="BG9">
        <v>20644.755859375</v>
      </c>
      <c r="BH9">
        <v>3.14524245262146</v>
      </c>
      <c r="BI9">
        <v>-8.8874979019165039</v>
      </c>
      <c r="BJ9">
        <v>32.43243408203125</v>
      </c>
      <c r="BK9">
        <v>-14.545454978942871</v>
      </c>
      <c r="BL9">
        <v>251</v>
      </c>
      <c r="BM9">
        <v>2.412280797958374</v>
      </c>
      <c r="BN9">
        <v>23735.623046875</v>
      </c>
      <c r="BO9">
        <v>28.983024597167969</v>
      </c>
      <c r="BQ9">
        <v>0.68409031629562378</v>
      </c>
      <c r="BR9">
        <v>0.68510532379150391</v>
      </c>
      <c r="BS9">
        <v>2.6389241218566895</v>
      </c>
      <c r="BT9">
        <v>69.271759033203125</v>
      </c>
      <c r="BU9">
        <v>210.6064453125</v>
      </c>
      <c r="BV9">
        <v>0</v>
      </c>
      <c r="BW9">
        <v>0</v>
      </c>
      <c r="BX9">
        <v>9042.40234375</v>
      </c>
      <c r="BY9">
        <v>5399.29345703125</v>
      </c>
      <c r="BZ9">
        <v>1.1925907135009766</v>
      </c>
      <c r="CA9">
        <v>11.849783897399902</v>
      </c>
      <c r="CB9">
        <v>74.468086242675781</v>
      </c>
      <c r="CC9">
        <v>7.4946465492248535</v>
      </c>
      <c r="CD9">
        <v>12.633832931518555</v>
      </c>
      <c r="CE9">
        <v>0</v>
      </c>
      <c r="CF9">
        <v>2.1413276195526123</v>
      </c>
      <c r="CG9">
        <v>8779.1767578125</v>
      </c>
      <c r="CJ9" s="8">
        <f>ABS(L9-VLOOKUP('VK_valitsin (FI)'!$C$8,tiedot,11,FALSE))</f>
        <v>23.799995422363281</v>
      </c>
      <c r="CQ9" s="8">
        <f>ABS(S9-VLOOKUP('VK_valitsin (FI)'!$C$8,tiedot,18,FALSE))</f>
        <v>95</v>
      </c>
      <c r="DE9" s="8">
        <f>ABS(AG9-VLOOKUP('VK_valitsin (FI)'!$C$8,tiedot,32,FALSE))</f>
        <v>0</v>
      </c>
      <c r="DJ9" s="8">
        <f>ABS(AL9-VLOOKUP('VK_valitsin (FI)'!$C$8,tiedot,37,FALSE))</f>
        <v>15</v>
      </c>
      <c r="EB9" s="55">
        <f>ABS(BD9-VLOOKUP('VK_valitsin (FI)'!$C$8,tiedot,55,FALSE))</f>
        <v>44.779067993164063</v>
      </c>
      <c r="EF9" s="55">
        <f>ABS(BH9-VLOOKUP('VK_valitsin (FI)'!$C$8,tiedot,59,FALSE))</f>
        <v>0.19181394577026367</v>
      </c>
      <c r="EL9" s="8">
        <f>ABS(BN9-VLOOKUP('VK_valitsin (FI)'!$C$8,tiedot,65,FALSE))</f>
        <v>661.2265625</v>
      </c>
      <c r="FH9" s="4">
        <f>IF($B9='VK_valitsin (FI)'!$C$8,100000,VK!CJ9/VK!L$297*'VK_valitsin (FI)'!D$5)</f>
        <v>0.12094169442552742</v>
      </c>
      <c r="FO9" s="4">
        <f>IF($B9='VK_valitsin (FI)'!$C$8,100000,VK!CQ9/VK!S$297*'VK_valitsin (FI)'!E$5)</f>
        <v>1.8892615064092139E-2</v>
      </c>
      <c r="GC9" s="4">
        <f>IF($B9='VK_valitsin (FI)'!$C$8,100000,VK!DE9/VK!AG$297*'VK_valitsin (FI)'!F$5)</f>
        <v>0</v>
      </c>
      <c r="GH9" s="4">
        <f>IF($B9='VK_valitsin (FI)'!$C$8,100000,VK!DJ9/VK!AL$297*'VK_valitsin (FI)'!G$5)</f>
        <v>0.26401998120015319</v>
      </c>
      <c r="GZ9" s="4">
        <f>IF($B9='VK_valitsin (FI)'!$C$8,100000,VK!EB9/VK!BD$297*'VK_valitsin (FI)'!H$5)</f>
        <v>0.19412347701219959</v>
      </c>
      <c r="HA9" s="4">
        <f>IF($B9='VK_valitsin (FI)'!$C$8,100000,VK!EC9/VK!BE$297*'VK_valitsin (FI)'!P$5)</f>
        <v>0</v>
      </c>
      <c r="HD9" s="4">
        <f>IF($B9='VK_valitsin (FI)'!$C$8,100000,VK!EF9/VK!BH$297*'VK_valitsin (FI)'!I$5)</f>
        <v>3.3468096119131562E-2</v>
      </c>
      <c r="HJ9" s="4">
        <f>IF($B9='VK_valitsin (FI)'!$C$8,100000,VK!EL9/VK!BN$297*'VK_valitsin (FI)'!J$5)</f>
        <v>3.0067009133931417E-2</v>
      </c>
      <c r="ID9" s="15">
        <f t="shared" si="0"/>
        <v>0.66151287365503531</v>
      </c>
      <c r="IE9" s="15">
        <f t="shared" si="1"/>
        <v>164</v>
      </c>
      <c r="IF9" s="16">
        <f t="shared" si="3"/>
        <v>6.9999999999999996E-10</v>
      </c>
      <c r="IG9" s="51" t="str">
        <f t="shared" si="2"/>
        <v>Aura</v>
      </c>
    </row>
    <row r="10" spans="1:241">
      <c r="A10">
        <v>2019</v>
      </c>
      <c r="B10" t="s">
        <v>128</v>
      </c>
      <c r="C10" t="s">
        <v>129</v>
      </c>
      <c r="D10" t="s">
        <v>130</v>
      </c>
      <c r="E10" t="s">
        <v>131</v>
      </c>
      <c r="F10" t="s">
        <v>132</v>
      </c>
      <c r="G10" t="s">
        <v>133</v>
      </c>
      <c r="H10" t="s">
        <v>104</v>
      </c>
      <c r="I10" t="s">
        <v>105</v>
      </c>
      <c r="J10">
        <v>52.400001525878906</v>
      </c>
      <c r="K10">
        <v>305.57998657226563</v>
      </c>
      <c r="L10">
        <v>191.5</v>
      </c>
      <c r="M10">
        <v>1361</v>
      </c>
      <c r="N10">
        <v>4.5</v>
      </c>
      <c r="O10">
        <v>-3.0999999046325684</v>
      </c>
      <c r="P10">
        <v>-18</v>
      </c>
      <c r="Q10">
        <v>39.400000000000006</v>
      </c>
      <c r="R10">
        <v>12.8</v>
      </c>
      <c r="S10">
        <v>101</v>
      </c>
      <c r="T10">
        <v>0</v>
      </c>
      <c r="U10">
        <v>3462.9</v>
      </c>
      <c r="V10">
        <v>11.04</v>
      </c>
      <c r="W10">
        <v>467</v>
      </c>
      <c r="X10">
        <v>1533</v>
      </c>
      <c r="Y10">
        <v>1000</v>
      </c>
      <c r="Z10">
        <v>1056</v>
      </c>
      <c r="AA10">
        <v>903</v>
      </c>
      <c r="AB10">
        <v>14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21</v>
      </c>
      <c r="AI10">
        <v>1</v>
      </c>
      <c r="AJ10">
        <v>0.7</v>
      </c>
      <c r="AK10">
        <v>1.3</v>
      </c>
      <c r="AL10">
        <v>78.599999999999994</v>
      </c>
      <c r="AM10">
        <v>273.10000000000002</v>
      </c>
      <c r="AN10">
        <v>46.8</v>
      </c>
      <c r="AO10">
        <v>18</v>
      </c>
      <c r="AP10">
        <v>46</v>
      </c>
      <c r="AQ10">
        <v>57</v>
      </c>
      <c r="AR10">
        <v>1126</v>
      </c>
      <c r="AS10">
        <v>1.833</v>
      </c>
      <c r="AT10">
        <v>7294</v>
      </c>
      <c r="AU10">
        <v>11157</v>
      </c>
      <c r="AV10">
        <v>0</v>
      </c>
      <c r="AW10">
        <v>109.64747619628906</v>
      </c>
      <c r="AX10">
        <v>1</v>
      </c>
      <c r="AY10">
        <v>0</v>
      </c>
      <c r="AZ10">
        <v>0</v>
      </c>
      <c r="BA10">
        <v>0</v>
      </c>
      <c r="BB10">
        <v>1</v>
      </c>
      <c r="BC10">
        <v>100</v>
      </c>
      <c r="BD10">
        <v>100</v>
      </c>
      <c r="BE10">
        <v>714.28570556640625</v>
      </c>
      <c r="BF10">
        <v>10609.7783203125</v>
      </c>
      <c r="BG10">
        <v>12109.2333984375</v>
      </c>
      <c r="BH10">
        <v>3.2340924739837646</v>
      </c>
      <c r="BI10">
        <v>7.3927650451660156</v>
      </c>
      <c r="BJ10">
        <v>20.833333969116211</v>
      </c>
      <c r="BK10">
        <v>30.769229888916016</v>
      </c>
      <c r="BL10">
        <v>145</v>
      </c>
      <c r="BM10">
        <v>-0.80645161867141724</v>
      </c>
      <c r="BN10">
        <v>20383.705078125</v>
      </c>
      <c r="BO10">
        <v>52.680988311767578</v>
      </c>
      <c r="BQ10">
        <v>0.66348272562026978</v>
      </c>
      <c r="BR10">
        <v>0.14695076644420624</v>
      </c>
      <c r="BS10">
        <v>3.1594414710998535</v>
      </c>
      <c r="BT10">
        <v>93.313743591308594</v>
      </c>
      <c r="BU10">
        <v>445.99560546875</v>
      </c>
      <c r="BV10">
        <v>0</v>
      </c>
      <c r="BW10">
        <v>0</v>
      </c>
      <c r="BX10">
        <v>9517.857421875</v>
      </c>
      <c r="BY10">
        <v>8339.2861328125</v>
      </c>
      <c r="BZ10">
        <v>1.2490816116333008</v>
      </c>
      <c r="CA10">
        <v>9.0374727249145508</v>
      </c>
      <c r="CB10">
        <v>29.411764144897461</v>
      </c>
      <c r="CC10">
        <v>4.0650405883789063</v>
      </c>
      <c r="CD10">
        <v>35.772357940673828</v>
      </c>
      <c r="CE10">
        <v>0</v>
      </c>
      <c r="CF10">
        <v>0</v>
      </c>
      <c r="CG10">
        <v>12437.41015625</v>
      </c>
      <c r="CJ10" s="8">
        <f>ABS(L10-VLOOKUP('VK_valitsin (FI)'!$C$8,tiedot,11,FALSE))</f>
        <v>52.800003051757813</v>
      </c>
      <c r="CQ10" s="8">
        <f>ABS(S10-VLOOKUP('VK_valitsin (FI)'!$C$8,tiedot,18,FALSE))</f>
        <v>51</v>
      </c>
      <c r="DE10" s="8">
        <f>ABS(AG10-VLOOKUP('VK_valitsin (FI)'!$C$8,tiedot,32,FALSE))</f>
        <v>0</v>
      </c>
      <c r="DJ10" s="8">
        <f>ABS(AL10-VLOOKUP('VK_valitsin (FI)'!$C$8,tiedot,37,FALSE))</f>
        <v>19.799999999999997</v>
      </c>
      <c r="EB10" s="55">
        <f>ABS(BD10-VLOOKUP('VK_valitsin (FI)'!$C$8,tiedot,55,FALSE))</f>
        <v>3.98126220703125</v>
      </c>
      <c r="EF10" s="55">
        <f>ABS(BH10-VLOOKUP('VK_valitsin (FI)'!$C$8,tiedot,59,FALSE))</f>
        <v>0.10296392440795898</v>
      </c>
      <c r="EL10" s="8">
        <f>ABS(BN10-VLOOKUP('VK_valitsin (FI)'!$C$8,tiedot,65,FALSE))</f>
        <v>2690.69140625</v>
      </c>
      <c r="FH10" s="4">
        <f>IF($B10='VK_valitsin (FI)'!$C$8,100000,VK!CJ10/VK!L$297*'VK_valitsin (FI)'!D$5)</f>
        <v>0.26830769172133406</v>
      </c>
      <c r="FO10" s="4">
        <f>IF($B10='VK_valitsin (FI)'!$C$8,100000,VK!CQ10/VK!S$297*'VK_valitsin (FI)'!E$5)</f>
        <v>1.0142351244933675E-2</v>
      </c>
      <c r="GC10" s="4">
        <f>IF($B10='VK_valitsin (FI)'!$C$8,100000,VK!DE10/VK!AG$297*'VK_valitsin (FI)'!F$5)</f>
        <v>0</v>
      </c>
      <c r="GH10" s="4">
        <f>IF($B10='VK_valitsin (FI)'!$C$8,100000,VK!DJ10/VK!AL$297*'VK_valitsin (FI)'!G$5)</f>
        <v>0.34850637518420213</v>
      </c>
      <c r="GZ10" s="4">
        <f>IF($B10='VK_valitsin (FI)'!$C$8,100000,VK!EB10/VK!BD$297*'VK_valitsin (FI)'!H$5)</f>
        <v>1.725932443801987E-2</v>
      </c>
      <c r="HA10" s="4">
        <f>IF($B10='VK_valitsin (FI)'!$C$8,100000,VK!EC10/VK!BE$297*'VK_valitsin (FI)'!P$5)</f>
        <v>0</v>
      </c>
      <c r="HD10" s="4">
        <f>IF($B10='VK_valitsin (FI)'!$C$8,100000,VK!EF10/VK!BH$297*'VK_valitsin (FI)'!I$5)</f>
        <v>1.7965359635612018E-2</v>
      </c>
      <c r="HJ10" s="4">
        <f>IF($B10='VK_valitsin (FI)'!$C$8,100000,VK!EL10/VK!BN$297*'VK_valitsin (FI)'!J$5)</f>
        <v>0.12234995941850041</v>
      </c>
      <c r="ID10" s="15">
        <f t="shared" si="0"/>
        <v>0.78453106244260218</v>
      </c>
      <c r="IE10" s="15">
        <f t="shared" si="1"/>
        <v>215</v>
      </c>
      <c r="IF10" s="16">
        <f t="shared" si="3"/>
        <v>7.9999999999999993E-10</v>
      </c>
      <c r="IG10" s="51" t="str">
        <f t="shared" si="2"/>
        <v>Enonkoski</v>
      </c>
    </row>
    <row r="11" spans="1:241">
      <c r="A11">
        <v>2019</v>
      </c>
      <c r="B11" t="s">
        <v>134</v>
      </c>
      <c r="C11" t="s">
        <v>135</v>
      </c>
      <c r="D11" t="s">
        <v>136</v>
      </c>
      <c r="E11" t="s">
        <v>137</v>
      </c>
      <c r="F11" t="s">
        <v>138</v>
      </c>
      <c r="G11" t="s">
        <v>139</v>
      </c>
      <c r="H11" t="s">
        <v>104</v>
      </c>
      <c r="I11" t="s">
        <v>105</v>
      </c>
      <c r="J11">
        <v>48.200000762939453</v>
      </c>
      <c r="K11">
        <v>7952.58984375</v>
      </c>
      <c r="L11">
        <v>154.39999389648438</v>
      </c>
      <c r="M11">
        <v>1838</v>
      </c>
      <c r="N11">
        <v>0.20000000298023224</v>
      </c>
      <c r="O11">
        <v>-0.80000001192092896</v>
      </c>
      <c r="P11">
        <v>-6</v>
      </c>
      <c r="Q11">
        <v>29.400000000000002</v>
      </c>
      <c r="R11">
        <v>15.3</v>
      </c>
      <c r="S11">
        <v>377</v>
      </c>
      <c r="T11">
        <v>0</v>
      </c>
      <c r="U11">
        <v>3407.5</v>
      </c>
      <c r="V11">
        <v>11.36</v>
      </c>
      <c r="W11">
        <v>2973</v>
      </c>
      <c r="X11">
        <v>973</v>
      </c>
      <c r="Y11">
        <v>1351</v>
      </c>
      <c r="Z11">
        <v>2623</v>
      </c>
      <c r="AA11">
        <v>804</v>
      </c>
      <c r="AB11">
        <v>7.2325582504272461</v>
      </c>
      <c r="AC11">
        <v>0</v>
      </c>
      <c r="AD11">
        <v>0</v>
      </c>
      <c r="AE11">
        <v>0</v>
      </c>
      <c r="AF11">
        <v>9.1</v>
      </c>
      <c r="AG11">
        <v>1</v>
      </c>
      <c r="AH11">
        <v>21.25</v>
      </c>
      <c r="AI11">
        <v>1.05</v>
      </c>
      <c r="AJ11">
        <v>0.55000000000000004</v>
      </c>
      <c r="AK11">
        <v>1.1499999999999999</v>
      </c>
      <c r="AL11">
        <v>68</v>
      </c>
      <c r="AM11">
        <v>317.89999999999998</v>
      </c>
      <c r="AN11">
        <v>49.7</v>
      </c>
      <c r="AO11">
        <v>22.4</v>
      </c>
      <c r="AP11">
        <v>111</v>
      </c>
      <c r="AQ11">
        <v>356</v>
      </c>
      <c r="AR11">
        <v>2570</v>
      </c>
      <c r="AS11">
        <v>1.167</v>
      </c>
      <c r="AT11">
        <v>9846</v>
      </c>
      <c r="AU11">
        <v>16102</v>
      </c>
      <c r="AV11">
        <v>0</v>
      </c>
      <c r="AW11">
        <v>228.21743774414063</v>
      </c>
      <c r="AX11">
        <v>0</v>
      </c>
      <c r="AY11">
        <v>0</v>
      </c>
      <c r="AZ11">
        <v>1</v>
      </c>
      <c r="BA11">
        <v>0</v>
      </c>
      <c r="BB11">
        <v>1</v>
      </c>
      <c r="BC11">
        <v>71.428573608398438</v>
      </c>
      <c r="BD11">
        <v>100</v>
      </c>
      <c r="BE11">
        <v>93.333335876464844</v>
      </c>
      <c r="BF11">
        <v>14803.921875</v>
      </c>
      <c r="BG11">
        <v>18568.626953125</v>
      </c>
      <c r="BH11">
        <v>2.7747552394866943</v>
      </c>
      <c r="BI11">
        <v>3.5309631377458572E-2</v>
      </c>
      <c r="BJ11">
        <v>29.729730606079102</v>
      </c>
      <c r="BK11">
        <v>18.181818008422852</v>
      </c>
      <c r="BL11">
        <v>45.75</v>
      </c>
      <c r="BM11">
        <v>7.5757575035095215</v>
      </c>
      <c r="BN11">
        <v>20747.369140625</v>
      </c>
      <c r="BO11">
        <v>58.390827178955078</v>
      </c>
      <c r="BQ11">
        <v>0.57072907686233521</v>
      </c>
      <c r="BR11">
        <v>0.76169747114181519</v>
      </c>
      <c r="BS11">
        <v>1.9586507081985474</v>
      </c>
      <c r="BT11">
        <v>187.15995788574219</v>
      </c>
      <c r="BU11">
        <v>270.94668579101563</v>
      </c>
      <c r="BV11">
        <v>0</v>
      </c>
      <c r="BW11">
        <v>1</v>
      </c>
      <c r="BX11">
        <v>12626.6669921875</v>
      </c>
      <c r="BY11">
        <v>10066.6669921875</v>
      </c>
      <c r="BZ11">
        <v>1.4145810604095459</v>
      </c>
      <c r="CA11">
        <v>7.7257890701293945</v>
      </c>
      <c r="CB11">
        <v>69.230766296386719</v>
      </c>
      <c r="CC11">
        <v>10.563380241394043</v>
      </c>
      <c r="CD11">
        <v>9.8591547012329102</v>
      </c>
      <c r="CE11">
        <v>0</v>
      </c>
      <c r="CF11">
        <v>2.8169014453887939</v>
      </c>
      <c r="CG11">
        <v>18380.951171875</v>
      </c>
      <c r="CJ11" s="8">
        <f>ABS(L11-VLOOKUP('VK_valitsin (FI)'!$C$8,tiedot,11,FALSE))</f>
        <v>15.699996948242188</v>
      </c>
      <c r="CQ11" s="8">
        <f>ABS(S11-VLOOKUP('VK_valitsin (FI)'!$C$8,tiedot,18,FALSE))</f>
        <v>225</v>
      </c>
      <c r="DE11" s="8">
        <f>ABS(AG11-VLOOKUP('VK_valitsin (FI)'!$C$8,tiedot,32,FALSE))</f>
        <v>1</v>
      </c>
      <c r="DJ11" s="8">
        <f>ABS(AL11-VLOOKUP('VK_valitsin (FI)'!$C$8,tiedot,37,FALSE))</f>
        <v>9.2000000000000028</v>
      </c>
      <c r="EB11" s="55">
        <f>ABS(BD11-VLOOKUP('VK_valitsin (FI)'!$C$8,tiedot,55,FALSE))</f>
        <v>3.98126220703125</v>
      </c>
      <c r="EF11" s="55">
        <f>ABS(BH11-VLOOKUP('VK_valitsin (FI)'!$C$8,tiedot,59,FALSE))</f>
        <v>0.5623011589050293</v>
      </c>
      <c r="EL11" s="8">
        <f>ABS(BN11-VLOOKUP('VK_valitsin (FI)'!$C$8,tiedot,65,FALSE))</f>
        <v>2327.02734375</v>
      </c>
      <c r="FH11" s="4">
        <f>IF($B11='VK_valitsin (FI)'!$C$8,100000,VK!CJ11/VK!L$297*'VK_valitsin (FI)'!D$5)</f>
        <v>7.9780865487556266E-2</v>
      </c>
      <c r="FO11" s="4">
        <f>IF($B11='VK_valitsin (FI)'!$C$8,100000,VK!CQ11/VK!S$297*'VK_valitsin (FI)'!E$5)</f>
        <v>4.4745667257060327E-2</v>
      </c>
      <c r="GC11" s="4">
        <f>IF($B11='VK_valitsin (FI)'!$C$8,100000,VK!DE11/VK!AG$297*'VK_valitsin (FI)'!F$5)</f>
        <v>0.10940897735217005</v>
      </c>
      <c r="GH11" s="4">
        <f>IF($B11='VK_valitsin (FI)'!$C$8,100000,VK!DJ11/VK!AL$297*'VK_valitsin (FI)'!G$5)</f>
        <v>0.16193225513609399</v>
      </c>
      <c r="GZ11" s="4">
        <f>IF($B11='VK_valitsin (FI)'!$C$8,100000,VK!EB11/VK!BD$297*'VK_valitsin (FI)'!H$5)</f>
        <v>1.725932443801987E-2</v>
      </c>
      <c r="HA11" s="4">
        <f>IF($B11='VK_valitsin (FI)'!$C$8,100000,VK!EC11/VK!BE$297*'VK_valitsin (FI)'!P$5)</f>
        <v>0</v>
      </c>
      <c r="HD11" s="4">
        <f>IF($B11='VK_valitsin (FI)'!$C$8,100000,VK!EF11/VK!BH$297*'VK_valitsin (FI)'!I$5)</f>
        <v>9.8111475464210313E-2</v>
      </c>
      <c r="HJ11" s="4">
        <f>IF($B11='VK_valitsin (FI)'!$C$8,100000,VK!EL11/VK!BN$297*'VK_valitsin (FI)'!J$5)</f>
        <v>0.10581358397779039</v>
      </c>
      <c r="ID11" s="15">
        <f t="shared" si="0"/>
        <v>0.61705215001290115</v>
      </c>
      <c r="IE11" s="15">
        <f t="shared" si="1"/>
        <v>142</v>
      </c>
      <c r="IF11" s="16">
        <f t="shared" si="3"/>
        <v>8.9999999999999989E-10</v>
      </c>
      <c r="IG11" s="51" t="str">
        <f t="shared" si="2"/>
        <v>Enontekiö</v>
      </c>
    </row>
    <row r="12" spans="1:241">
      <c r="A12">
        <v>2019</v>
      </c>
      <c r="B12" t="s">
        <v>140</v>
      </c>
      <c r="C12" t="s">
        <v>141</v>
      </c>
      <c r="D12" t="s">
        <v>142</v>
      </c>
      <c r="E12" t="s">
        <v>143</v>
      </c>
      <c r="F12" t="s">
        <v>120</v>
      </c>
      <c r="G12" t="s">
        <v>121</v>
      </c>
      <c r="H12" t="s">
        <v>144</v>
      </c>
      <c r="I12" t="s">
        <v>145</v>
      </c>
      <c r="J12">
        <v>38.599998474121094</v>
      </c>
      <c r="K12">
        <v>312.32000732421875</v>
      </c>
      <c r="L12">
        <v>109.80000305175781</v>
      </c>
      <c r="M12">
        <v>289731</v>
      </c>
      <c r="N12">
        <v>927.70001220703125</v>
      </c>
      <c r="O12">
        <v>2.2000000476837158</v>
      </c>
      <c r="P12">
        <v>2535</v>
      </c>
      <c r="Q12">
        <v>99.5</v>
      </c>
      <c r="R12">
        <v>7.7</v>
      </c>
      <c r="S12">
        <v>165</v>
      </c>
      <c r="T12">
        <v>0</v>
      </c>
      <c r="U12">
        <v>5250.3</v>
      </c>
      <c r="V12">
        <v>16.3</v>
      </c>
      <c r="W12">
        <v>1389</v>
      </c>
      <c r="X12">
        <v>38</v>
      </c>
      <c r="Y12">
        <v>638</v>
      </c>
      <c r="Z12">
        <v>103</v>
      </c>
      <c r="AA12">
        <v>429</v>
      </c>
      <c r="AB12">
        <v>18.196712493896484</v>
      </c>
      <c r="AC12">
        <v>0.3</v>
      </c>
      <c r="AD12">
        <v>0.6</v>
      </c>
      <c r="AE12">
        <v>1.3</v>
      </c>
      <c r="AF12">
        <v>5</v>
      </c>
      <c r="AG12">
        <v>1</v>
      </c>
      <c r="AH12">
        <v>18</v>
      </c>
      <c r="AI12">
        <v>0.93</v>
      </c>
      <c r="AJ12">
        <v>0.41</v>
      </c>
      <c r="AK12">
        <v>0.93</v>
      </c>
      <c r="AL12">
        <v>66.3</v>
      </c>
      <c r="AM12">
        <v>489</v>
      </c>
      <c r="AN12">
        <v>29.5</v>
      </c>
      <c r="AO12">
        <v>47.3</v>
      </c>
      <c r="AP12">
        <v>33</v>
      </c>
      <c r="AQ12">
        <v>26</v>
      </c>
      <c r="AR12">
        <v>263</v>
      </c>
      <c r="AS12">
        <v>4.1669999999999998</v>
      </c>
      <c r="AT12">
        <v>6218</v>
      </c>
      <c r="AU12">
        <v>10693</v>
      </c>
      <c r="AV12">
        <v>0</v>
      </c>
      <c r="AW12">
        <v>0</v>
      </c>
      <c r="AX12">
        <v>0</v>
      </c>
      <c r="AY12">
        <v>1</v>
      </c>
      <c r="AZ12">
        <v>0</v>
      </c>
      <c r="BA12">
        <v>0</v>
      </c>
      <c r="BB12">
        <v>1</v>
      </c>
      <c r="BC12">
        <v>95.43524169921875</v>
      </c>
      <c r="BD12">
        <v>83.28912353515625</v>
      </c>
      <c r="BE12">
        <v>1589.93212890625</v>
      </c>
      <c r="BF12">
        <v>12531.470703125</v>
      </c>
      <c r="BG12">
        <v>16515.46484375</v>
      </c>
      <c r="BH12">
        <v>4.9185357093811035</v>
      </c>
      <c r="BI12">
        <v>-1.7341477796435356E-2</v>
      </c>
      <c r="BJ12">
        <v>25.607511520385742</v>
      </c>
      <c r="BK12">
        <v>4.3746147155761719</v>
      </c>
      <c r="BL12">
        <v>375.83721923828125</v>
      </c>
      <c r="BM12">
        <v>2.205646276473999</v>
      </c>
      <c r="BN12">
        <v>31384.279296875</v>
      </c>
      <c r="BO12">
        <v>3.8477034568786621</v>
      </c>
      <c r="BQ12">
        <v>0.45008644461631775</v>
      </c>
      <c r="BR12">
        <v>6.9143447875976563</v>
      </c>
      <c r="BS12">
        <v>18.015331268310547</v>
      </c>
      <c r="BT12">
        <v>202.94686889648438</v>
      </c>
      <c r="BU12">
        <v>841.4840087890625</v>
      </c>
      <c r="BV12">
        <v>1</v>
      </c>
      <c r="BW12">
        <v>14</v>
      </c>
      <c r="BX12">
        <v>10949.75390625</v>
      </c>
      <c r="BY12">
        <v>8308.365234375</v>
      </c>
      <c r="BZ12">
        <v>1.1693605184555054</v>
      </c>
      <c r="CA12">
        <v>9.8839960098266602</v>
      </c>
      <c r="CB12">
        <v>83.972846984863281</v>
      </c>
      <c r="CC12">
        <v>9.7810525894165039</v>
      </c>
      <c r="CD12">
        <v>15.29489803314209</v>
      </c>
      <c r="CE12">
        <v>2.2628068923950195</v>
      </c>
      <c r="CF12">
        <v>1.4421901702880859</v>
      </c>
      <c r="CG12">
        <v>11046.9462890625</v>
      </c>
      <c r="CJ12" s="8">
        <f>ABS(L12-VLOOKUP('VK_valitsin (FI)'!$C$8,tiedot,11,FALSE))</f>
        <v>28.899993896484375</v>
      </c>
      <c r="CQ12" s="8">
        <f>ABS(S12-VLOOKUP('VK_valitsin (FI)'!$C$8,tiedot,18,FALSE))</f>
        <v>13</v>
      </c>
      <c r="DE12" s="8">
        <f>ABS(AG12-VLOOKUP('VK_valitsin (FI)'!$C$8,tiedot,32,FALSE))</f>
        <v>1</v>
      </c>
      <c r="DJ12" s="8">
        <f>ABS(AL12-VLOOKUP('VK_valitsin (FI)'!$C$8,tiedot,37,FALSE))</f>
        <v>7.5</v>
      </c>
      <c r="EB12" s="55">
        <f>ABS(BD12-VLOOKUP('VK_valitsin (FI)'!$C$8,tiedot,55,FALSE))</f>
        <v>12.7296142578125</v>
      </c>
      <c r="EF12" s="55">
        <f>ABS(BH12-VLOOKUP('VK_valitsin (FI)'!$C$8,tiedot,59,FALSE))</f>
        <v>1.5814793109893799</v>
      </c>
      <c r="EL12" s="8">
        <f>ABS(BN12-VLOOKUP('VK_valitsin (FI)'!$C$8,tiedot,65,FALSE))</f>
        <v>8309.8828125</v>
      </c>
      <c r="FH12" s="4">
        <f>IF($B12='VK_valitsin (FI)'!$C$8,100000,VK!CJ12/VK!L$297*'VK_valitsin (FI)'!D$5)</f>
        <v>0.14685776903318223</v>
      </c>
      <c r="FO12" s="4">
        <f>IF($B12='VK_valitsin (FI)'!$C$8,100000,VK!CQ12/VK!S$297*'VK_valitsin (FI)'!E$5)</f>
        <v>2.585305219296819E-3</v>
      </c>
      <c r="GC12" s="4">
        <f>IF($B12='VK_valitsin (FI)'!$C$8,100000,VK!DE12/VK!AG$297*'VK_valitsin (FI)'!F$5)</f>
        <v>0.10940897735217005</v>
      </c>
      <c r="GH12" s="4">
        <f>IF($B12='VK_valitsin (FI)'!$C$8,100000,VK!DJ12/VK!AL$297*'VK_valitsin (FI)'!G$5)</f>
        <v>0.13200999060007659</v>
      </c>
      <c r="GZ12" s="4">
        <f>IF($B12='VK_valitsin (FI)'!$C$8,100000,VK!EB12/VK!BD$297*'VK_valitsin (FI)'!H$5)</f>
        <v>5.5184645225931715E-2</v>
      </c>
      <c r="HA12" s="4">
        <f>IF($B12='VK_valitsin (FI)'!$C$8,100000,VK!EC12/VK!BE$297*'VK_valitsin (FI)'!P$5)</f>
        <v>0</v>
      </c>
      <c r="HD12" s="4">
        <f>IF($B12='VK_valitsin (FI)'!$C$8,100000,VK!EF12/VK!BH$297*'VK_valitsin (FI)'!I$5)</f>
        <v>0.27593979873603097</v>
      </c>
      <c r="HJ12" s="4">
        <f>IF($B12='VK_valitsin (FI)'!$C$8,100000,VK!EL12/VK!BN$297*'VK_valitsin (FI)'!J$5)</f>
        <v>0.3778634080891709</v>
      </c>
      <c r="ID12" s="15">
        <f t="shared" si="0"/>
        <v>1.0998498952558593</v>
      </c>
      <c r="IE12" s="15">
        <f t="shared" si="1"/>
        <v>278</v>
      </c>
      <c r="IF12" s="16">
        <f t="shared" si="3"/>
        <v>9.9999999999999986E-10</v>
      </c>
      <c r="IG12" s="51" t="str">
        <f t="shared" si="2"/>
        <v>Espoo</v>
      </c>
    </row>
    <row r="13" spans="1:241">
      <c r="A13">
        <v>2019</v>
      </c>
      <c r="B13" t="s">
        <v>146</v>
      </c>
      <c r="C13" t="s">
        <v>147</v>
      </c>
      <c r="D13" t="s">
        <v>148</v>
      </c>
      <c r="E13" t="s">
        <v>149</v>
      </c>
      <c r="F13" t="s">
        <v>150</v>
      </c>
      <c r="G13" t="s">
        <v>151</v>
      </c>
      <c r="H13" t="s">
        <v>90</v>
      </c>
      <c r="I13" t="s">
        <v>91</v>
      </c>
      <c r="J13">
        <v>46.299999237060547</v>
      </c>
      <c r="K13">
        <v>578.79998779296875</v>
      </c>
      <c r="L13">
        <v>143.19999694824219</v>
      </c>
      <c r="M13">
        <v>11632</v>
      </c>
      <c r="N13">
        <v>20.100000381469727</v>
      </c>
      <c r="O13">
        <v>-1</v>
      </c>
      <c r="P13">
        <v>-68</v>
      </c>
      <c r="Q13">
        <v>72.400000000000006</v>
      </c>
      <c r="R13">
        <v>6.8000000000000007</v>
      </c>
      <c r="S13">
        <v>253</v>
      </c>
      <c r="T13">
        <v>0</v>
      </c>
      <c r="U13">
        <v>3721.4</v>
      </c>
      <c r="V13">
        <v>10.29</v>
      </c>
      <c r="W13">
        <v>784</v>
      </c>
      <c r="X13">
        <v>600</v>
      </c>
      <c r="Y13">
        <v>616</v>
      </c>
      <c r="Z13">
        <v>572</v>
      </c>
      <c r="AA13">
        <v>701</v>
      </c>
      <c r="AB13">
        <v>19.279621124267578</v>
      </c>
      <c r="AC13">
        <v>0</v>
      </c>
      <c r="AD13">
        <v>0</v>
      </c>
      <c r="AE13">
        <v>1.8</v>
      </c>
      <c r="AF13">
        <v>5.9</v>
      </c>
      <c r="AG13">
        <v>0</v>
      </c>
      <c r="AH13">
        <v>20.5</v>
      </c>
      <c r="AI13">
        <v>1.1000000000000001</v>
      </c>
      <c r="AJ13">
        <v>0.6</v>
      </c>
      <c r="AK13">
        <v>1.1000000000000001</v>
      </c>
      <c r="AL13">
        <v>68.8</v>
      </c>
      <c r="AM13">
        <v>292.5</v>
      </c>
      <c r="AN13">
        <v>43.9</v>
      </c>
      <c r="AO13">
        <v>22</v>
      </c>
      <c r="AP13">
        <v>55</v>
      </c>
      <c r="AQ13">
        <v>30</v>
      </c>
      <c r="AR13">
        <v>404</v>
      </c>
      <c r="AS13">
        <v>3.5</v>
      </c>
      <c r="AT13">
        <v>6555</v>
      </c>
      <c r="AU13">
        <v>10026</v>
      </c>
      <c r="AV13">
        <v>1</v>
      </c>
      <c r="AW13">
        <v>75.95013427734375</v>
      </c>
      <c r="AX13">
        <v>0</v>
      </c>
      <c r="AY13">
        <v>0</v>
      </c>
      <c r="AZ13">
        <v>0</v>
      </c>
      <c r="BA13">
        <v>0</v>
      </c>
      <c r="BB13">
        <v>1</v>
      </c>
      <c r="BC13">
        <v>73.520248413085938</v>
      </c>
      <c r="BD13">
        <v>69.631233215332031</v>
      </c>
      <c r="BE13">
        <v>537.31341552734375</v>
      </c>
      <c r="BF13">
        <v>9645.0888671875</v>
      </c>
      <c r="BG13">
        <v>12543.3876953125</v>
      </c>
      <c r="BH13">
        <v>3.9628610610961914</v>
      </c>
      <c r="BI13">
        <v>2.6819872856140137</v>
      </c>
      <c r="BJ13">
        <v>21.752265930175781</v>
      </c>
      <c r="BK13">
        <v>2.4000000953674316</v>
      </c>
      <c r="BL13">
        <v>186</v>
      </c>
      <c r="BM13">
        <v>-1.2152777910232544</v>
      </c>
      <c r="BN13">
        <v>23612.08984375</v>
      </c>
      <c r="BO13">
        <v>35.780353546142578</v>
      </c>
      <c r="BQ13">
        <v>0.70220082998275757</v>
      </c>
      <c r="BR13">
        <v>0.21492435038089752</v>
      </c>
      <c r="BS13">
        <v>3.2582530975341797</v>
      </c>
      <c r="BT13">
        <v>89.924346923828125</v>
      </c>
      <c r="BU13">
        <v>286.27923583984375</v>
      </c>
      <c r="BV13">
        <v>0</v>
      </c>
      <c r="BW13">
        <v>1</v>
      </c>
      <c r="BX13">
        <v>8629.8505859375</v>
      </c>
      <c r="BY13">
        <v>6635.82080078125</v>
      </c>
      <c r="BZ13">
        <v>1.1004126071929932</v>
      </c>
      <c r="CA13">
        <v>9.7833566665649414</v>
      </c>
      <c r="CB13">
        <v>86.71875</v>
      </c>
      <c r="CC13">
        <v>9.6660804748535156</v>
      </c>
      <c r="CD13">
        <v>13.708260536193848</v>
      </c>
      <c r="CE13">
        <v>0.17574691772460938</v>
      </c>
      <c r="CF13">
        <v>2.7240772247314453</v>
      </c>
      <c r="CG13">
        <v>10098.6826171875</v>
      </c>
      <c r="CJ13" s="8">
        <f>ABS(L13-VLOOKUP('VK_valitsin (FI)'!$C$8,tiedot,11,FALSE))</f>
        <v>4.5</v>
      </c>
      <c r="CQ13" s="8">
        <f>ABS(S13-VLOOKUP('VK_valitsin (FI)'!$C$8,tiedot,18,FALSE))</f>
        <v>101</v>
      </c>
      <c r="DE13" s="8">
        <f>ABS(AG13-VLOOKUP('VK_valitsin (FI)'!$C$8,tiedot,32,FALSE))</f>
        <v>0</v>
      </c>
      <c r="DJ13" s="8">
        <f>ABS(AL13-VLOOKUP('VK_valitsin (FI)'!$C$8,tiedot,37,FALSE))</f>
        <v>10</v>
      </c>
      <c r="EB13" s="55">
        <f>ABS(BD13-VLOOKUP('VK_valitsin (FI)'!$C$8,tiedot,55,FALSE))</f>
        <v>26.387504577636719</v>
      </c>
      <c r="EF13" s="55">
        <f>ABS(BH13-VLOOKUP('VK_valitsin (FI)'!$C$8,tiedot,59,FALSE))</f>
        <v>0.62580466270446777</v>
      </c>
      <c r="EL13" s="8">
        <f>ABS(BN13-VLOOKUP('VK_valitsin (FI)'!$C$8,tiedot,65,FALSE))</f>
        <v>537.693359375</v>
      </c>
      <c r="FH13" s="4">
        <f>IF($B13='VK_valitsin (FI)'!$C$8,100000,VK!CJ13/VK!L$297*'VK_valitsin (FI)'!D$5)</f>
        <v>2.2867131495474546E-2</v>
      </c>
      <c r="FO13" s="4">
        <f>IF($B13='VK_valitsin (FI)'!$C$8,100000,VK!CQ13/VK!S$297*'VK_valitsin (FI)'!E$5)</f>
        <v>2.0085832857613745E-2</v>
      </c>
      <c r="GC13" s="4">
        <f>IF($B13='VK_valitsin (FI)'!$C$8,100000,VK!DE13/VK!AG$297*'VK_valitsin (FI)'!F$5)</f>
        <v>0</v>
      </c>
      <c r="GH13" s="4">
        <f>IF($B13='VK_valitsin (FI)'!$C$8,100000,VK!DJ13/VK!AL$297*'VK_valitsin (FI)'!G$5)</f>
        <v>0.17601332080010212</v>
      </c>
      <c r="GZ13" s="4">
        <f>IF($B13='VK_valitsin (FI)'!$C$8,100000,VK!EB13/VK!BD$297*'VK_valitsin (FI)'!H$5)</f>
        <v>0.11439349606535267</v>
      </c>
      <c r="HA13" s="4">
        <f>IF($B13='VK_valitsin (FI)'!$C$8,100000,VK!EC13/VK!BE$297*'VK_valitsin (FI)'!P$5)</f>
        <v>0</v>
      </c>
      <c r="HD13" s="4">
        <f>IF($B13='VK_valitsin (FI)'!$C$8,100000,VK!EF13/VK!BH$297*'VK_valitsin (FI)'!I$5)</f>
        <v>0.10919169885738721</v>
      </c>
      <c r="HJ13" s="4">
        <f>IF($B13='VK_valitsin (FI)'!$C$8,100000,VK!EL13/VK!BN$297*'VK_valitsin (FI)'!J$5)</f>
        <v>2.4449760588047147E-2</v>
      </c>
      <c r="ID13" s="15">
        <f t="shared" si="0"/>
        <v>0.46700124176397745</v>
      </c>
      <c r="IE13" s="15">
        <f t="shared" si="1"/>
        <v>75</v>
      </c>
      <c r="IF13" s="16">
        <f t="shared" si="3"/>
        <v>1.0999999999999999E-9</v>
      </c>
      <c r="IG13" s="51" t="str">
        <f t="shared" si="2"/>
        <v>Eura</v>
      </c>
    </row>
    <row r="14" spans="1:241">
      <c r="A14">
        <v>2019</v>
      </c>
      <c r="B14" t="s">
        <v>152</v>
      </c>
      <c r="C14" t="s">
        <v>153</v>
      </c>
      <c r="D14" t="s">
        <v>148</v>
      </c>
      <c r="E14" t="s">
        <v>149</v>
      </c>
      <c r="F14" t="s">
        <v>150</v>
      </c>
      <c r="G14" t="s">
        <v>151</v>
      </c>
      <c r="H14" t="s">
        <v>104</v>
      </c>
      <c r="I14" t="s">
        <v>105</v>
      </c>
      <c r="J14">
        <v>44.700000762939453</v>
      </c>
      <c r="K14">
        <v>514.780029296875</v>
      </c>
      <c r="L14">
        <v>133</v>
      </c>
      <c r="M14">
        <v>9402</v>
      </c>
      <c r="N14">
        <v>18.299999237060547</v>
      </c>
      <c r="O14">
        <v>-0.60000002384185791</v>
      </c>
      <c r="P14">
        <v>-19</v>
      </c>
      <c r="Q14">
        <v>63.900000000000006</v>
      </c>
      <c r="R14">
        <v>6.1000000000000005</v>
      </c>
      <c r="S14">
        <v>205</v>
      </c>
      <c r="T14">
        <v>0</v>
      </c>
      <c r="U14">
        <v>5537.1</v>
      </c>
      <c r="V14">
        <v>10.29</v>
      </c>
      <c r="W14">
        <v>1119</v>
      </c>
      <c r="X14">
        <v>467</v>
      </c>
      <c r="Y14">
        <v>960</v>
      </c>
      <c r="Z14">
        <v>530</v>
      </c>
      <c r="AA14">
        <v>656</v>
      </c>
      <c r="AB14">
        <v>15.897777557373047</v>
      </c>
      <c r="AC14">
        <v>0</v>
      </c>
      <c r="AD14">
        <v>0.8</v>
      </c>
      <c r="AE14">
        <v>0</v>
      </c>
      <c r="AF14">
        <v>6.9</v>
      </c>
      <c r="AG14">
        <v>1</v>
      </c>
      <c r="AH14">
        <v>18</v>
      </c>
      <c r="AI14">
        <v>0.93</v>
      </c>
      <c r="AJ14">
        <v>0.41</v>
      </c>
      <c r="AK14">
        <v>1.1000000000000001</v>
      </c>
      <c r="AL14">
        <v>61.6</v>
      </c>
      <c r="AM14">
        <v>332.6</v>
      </c>
      <c r="AN14">
        <v>43.2</v>
      </c>
      <c r="AO14">
        <v>26.9</v>
      </c>
      <c r="AP14">
        <v>58</v>
      </c>
      <c r="AQ14">
        <v>20</v>
      </c>
      <c r="AR14">
        <v>403</v>
      </c>
      <c r="AS14">
        <v>3</v>
      </c>
      <c r="AT14">
        <v>7522</v>
      </c>
      <c r="AU14">
        <v>11234</v>
      </c>
      <c r="AV14">
        <v>1</v>
      </c>
      <c r="AW14">
        <v>88.692489624023438</v>
      </c>
      <c r="AX14">
        <v>0</v>
      </c>
      <c r="AY14">
        <v>0</v>
      </c>
      <c r="AZ14">
        <v>0</v>
      </c>
      <c r="BA14">
        <v>1</v>
      </c>
      <c r="BB14">
        <v>1</v>
      </c>
      <c r="BC14">
        <v>62.258953094482422</v>
      </c>
      <c r="BD14">
        <v>93.55670166015625</v>
      </c>
      <c r="BE14">
        <v>18.835617065429688</v>
      </c>
      <c r="BF14">
        <v>14154.509765625</v>
      </c>
      <c r="BG14">
        <v>16392.212890625</v>
      </c>
      <c r="BH14">
        <v>3.8262495994567871</v>
      </c>
      <c r="BI14">
        <v>-3.7927308082580566</v>
      </c>
      <c r="BJ14">
        <v>25.531915664672852</v>
      </c>
      <c r="BK14">
        <v>0</v>
      </c>
      <c r="BL14">
        <v>125.22222137451172</v>
      </c>
      <c r="BM14">
        <v>-2.8056111335754395</v>
      </c>
      <c r="BN14">
        <v>24765.482421875</v>
      </c>
      <c r="BO14">
        <v>17.600225448608398</v>
      </c>
      <c r="BQ14">
        <v>0.6968730092048645</v>
      </c>
      <c r="BR14">
        <v>0.35098916292190552</v>
      </c>
      <c r="BS14">
        <v>3.4035310745239258</v>
      </c>
      <c r="BT14">
        <v>114.01829528808594</v>
      </c>
      <c r="BU14">
        <v>345.671142578125</v>
      </c>
      <c r="BV14">
        <v>0</v>
      </c>
      <c r="BW14">
        <v>1</v>
      </c>
      <c r="BX14">
        <v>10097.6025390625</v>
      </c>
      <c r="BY14">
        <v>8719.177734375</v>
      </c>
      <c r="BZ14">
        <v>1.2231440544128418</v>
      </c>
      <c r="CA14">
        <v>10.316953659057617</v>
      </c>
      <c r="CB14">
        <v>87.826087951660156</v>
      </c>
      <c r="CC14">
        <v>10.30927848815918</v>
      </c>
      <c r="CD14">
        <v>9.175257682800293</v>
      </c>
      <c r="CE14">
        <v>0</v>
      </c>
      <c r="CF14">
        <v>0.6185566782951355</v>
      </c>
      <c r="CG14">
        <v>10723.3408203125</v>
      </c>
      <c r="CJ14" s="8">
        <f>ABS(L14-VLOOKUP('VK_valitsin (FI)'!$C$8,tiedot,11,FALSE))</f>
        <v>5.6999969482421875</v>
      </c>
      <c r="CQ14" s="8">
        <f>ABS(S14-VLOOKUP('VK_valitsin (FI)'!$C$8,tiedot,18,FALSE))</f>
        <v>53</v>
      </c>
      <c r="DE14" s="8">
        <f>ABS(AG14-VLOOKUP('VK_valitsin (FI)'!$C$8,tiedot,32,FALSE))</f>
        <v>1</v>
      </c>
      <c r="DJ14" s="8">
        <f>ABS(AL14-VLOOKUP('VK_valitsin (FI)'!$C$8,tiedot,37,FALSE))</f>
        <v>2.8000000000000043</v>
      </c>
      <c r="EB14" s="55">
        <f>ABS(BD14-VLOOKUP('VK_valitsin (FI)'!$C$8,tiedot,55,FALSE))</f>
        <v>2.4620361328125</v>
      </c>
      <c r="EF14" s="55">
        <f>ABS(BH14-VLOOKUP('VK_valitsin (FI)'!$C$8,tiedot,59,FALSE))</f>
        <v>0.48919320106506348</v>
      </c>
      <c r="EL14" s="8">
        <f>ABS(BN14-VLOOKUP('VK_valitsin (FI)'!$C$8,tiedot,65,FALSE))</f>
        <v>1691.0859375</v>
      </c>
      <c r="FH14" s="4">
        <f>IF($B14='VK_valitsin (FI)'!$C$8,100000,VK!CJ14/VK!L$297*'VK_valitsin (FI)'!D$5)</f>
        <v>2.8965017719835048E-2</v>
      </c>
      <c r="FO14" s="4">
        <f>IF($B14='VK_valitsin (FI)'!$C$8,100000,VK!CQ14/VK!S$297*'VK_valitsin (FI)'!E$5)</f>
        <v>1.0540090509440879E-2</v>
      </c>
      <c r="GC14" s="4">
        <f>IF($B14='VK_valitsin (FI)'!$C$8,100000,VK!DE14/VK!AG$297*'VK_valitsin (FI)'!F$5)</f>
        <v>0.10940897735217005</v>
      </c>
      <c r="GH14" s="4">
        <f>IF($B14='VK_valitsin (FI)'!$C$8,100000,VK!DJ14/VK!AL$297*'VK_valitsin (FI)'!G$5)</f>
        <v>4.928372982402867E-2</v>
      </c>
      <c r="GZ14" s="4">
        <f>IF($B14='VK_valitsin (FI)'!$C$8,100000,VK!EB14/VK!BD$297*'VK_valitsin (FI)'!H$5)</f>
        <v>1.0673268472318224E-2</v>
      </c>
      <c r="HA14" s="4">
        <f>IF($B14='VK_valitsin (FI)'!$C$8,100000,VK!EC14/VK!BE$297*'VK_valitsin (FI)'!P$5)</f>
        <v>0</v>
      </c>
      <c r="HD14" s="4">
        <f>IF($B14='VK_valitsin (FI)'!$C$8,100000,VK!EF14/VK!BH$297*'VK_valitsin (FI)'!I$5)</f>
        <v>8.5355446958379363E-2</v>
      </c>
      <c r="HJ14" s="4">
        <f>IF($B14='VK_valitsin (FI)'!$C$8,100000,VK!EL14/VK!BN$297*'VK_valitsin (FI)'!J$5)</f>
        <v>7.6896330566084109E-2</v>
      </c>
      <c r="ID14" s="15">
        <f t="shared" si="0"/>
        <v>0.37112286260225635</v>
      </c>
      <c r="IE14" s="15">
        <f t="shared" si="1"/>
        <v>41</v>
      </c>
      <c r="IF14" s="16">
        <f t="shared" si="3"/>
        <v>1.2E-9</v>
      </c>
      <c r="IG14" s="51" t="str">
        <f t="shared" si="2"/>
        <v>Eurajoki</v>
      </c>
    </row>
    <row r="15" spans="1:241">
      <c r="A15">
        <v>2019</v>
      </c>
      <c r="B15" t="s">
        <v>154</v>
      </c>
      <c r="C15" t="s">
        <v>155</v>
      </c>
      <c r="D15" t="s">
        <v>94</v>
      </c>
      <c r="E15" t="s">
        <v>95</v>
      </c>
      <c r="F15" t="s">
        <v>96</v>
      </c>
      <c r="G15" t="s">
        <v>97</v>
      </c>
      <c r="H15" t="s">
        <v>104</v>
      </c>
      <c r="I15" t="s">
        <v>105</v>
      </c>
      <c r="J15">
        <v>46.599998474121094</v>
      </c>
      <c r="K15">
        <v>354.14999389648438</v>
      </c>
      <c r="L15">
        <v>147.30000305175781</v>
      </c>
      <c r="M15">
        <v>2425</v>
      </c>
      <c r="N15">
        <v>6.8000001907348633</v>
      </c>
      <c r="O15">
        <v>-1.8999999761581421</v>
      </c>
      <c r="P15">
        <v>-26</v>
      </c>
      <c r="Q15">
        <v>36.1</v>
      </c>
      <c r="R15">
        <v>6.7</v>
      </c>
      <c r="S15">
        <v>138</v>
      </c>
      <c r="T15">
        <v>0</v>
      </c>
      <c r="U15">
        <v>3318.4</v>
      </c>
      <c r="V15">
        <v>10.53</v>
      </c>
      <c r="W15">
        <v>1345</v>
      </c>
      <c r="X15">
        <v>828</v>
      </c>
      <c r="Y15">
        <v>586</v>
      </c>
      <c r="Z15">
        <v>890</v>
      </c>
      <c r="AA15">
        <v>536</v>
      </c>
      <c r="AB15">
        <v>11.759259223937988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21.5</v>
      </c>
      <c r="AI15">
        <v>1</v>
      </c>
      <c r="AJ15">
        <v>0.65</v>
      </c>
      <c r="AK15">
        <v>1.1499999999999999</v>
      </c>
      <c r="AL15">
        <v>52.9</v>
      </c>
      <c r="AM15">
        <v>275.5</v>
      </c>
      <c r="AN15">
        <v>47.6</v>
      </c>
      <c r="AO15">
        <v>17.399999999999999</v>
      </c>
      <c r="AP15">
        <v>81</v>
      </c>
      <c r="AQ15">
        <v>66</v>
      </c>
      <c r="AR15">
        <v>836</v>
      </c>
      <c r="AS15">
        <v>4.1669999999999998</v>
      </c>
      <c r="AT15">
        <v>9353</v>
      </c>
      <c r="AU15">
        <v>11551</v>
      </c>
      <c r="AV15">
        <v>0</v>
      </c>
      <c r="AW15">
        <v>98.308074951171875</v>
      </c>
      <c r="AX15">
        <v>0</v>
      </c>
      <c r="AY15">
        <v>0</v>
      </c>
      <c r="AZ15">
        <v>0</v>
      </c>
      <c r="BA15">
        <v>0</v>
      </c>
      <c r="BB15">
        <v>1</v>
      </c>
      <c r="BC15">
        <v>69.357154846191406</v>
      </c>
      <c r="BD15">
        <v>93.132209777832031</v>
      </c>
      <c r="BE15">
        <v>7.1428570747375488</v>
      </c>
      <c r="BF15">
        <v>526.60003662109375</v>
      </c>
      <c r="BG15">
        <v>11477.1806640625</v>
      </c>
      <c r="BH15">
        <v>3.0540204048156738</v>
      </c>
      <c r="BI15">
        <v>0.15145713090896606</v>
      </c>
      <c r="BJ15">
        <v>39.0625</v>
      </c>
      <c r="BK15">
        <v>17.241378784179688</v>
      </c>
      <c r="BL15">
        <v>98.666664123535156</v>
      </c>
      <c r="BM15">
        <v>-2</v>
      </c>
      <c r="BN15">
        <v>20602.3046875</v>
      </c>
      <c r="BO15">
        <v>52.403900146484375</v>
      </c>
      <c r="BQ15">
        <v>0.64824742078781128</v>
      </c>
      <c r="BR15">
        <v>2.0206184387207031</v>
      </c>
      <c r="BS15">
        <v>3.2577319145202637</v>
      </c>
      <c r="BT15">
        <v>112.16494750976563</v>
      </c>
      <c r="BU15">
        <v>182.26803588867188</v>
      </c>
      <c r="BV15">
        <v>0</v>
      </c>
      <c r="BW15">
        <v>1</v>
      </c>
      <c r="BX15">
        <v>6071.4287109375</v>
      </c>
      <c r="BY15">
        <v>278.57144165039063</v>
      </c>
      <c r="BZ15">
        <v>1.4020618200302124</v>
      </c>
      <c r="CA15">
        <v>10.103093147277832</v>
      </c>
      <c r="CB15">
        <v>52.941177368164063</v>
      </c>
      <c r="CC15">
        <v>6.9387755393981934</v>
      </c>
      <c r="CD15">
        <v>13.877551078796387</v>
      </c>
      <c r="CE15">
        <v>0</v>
      </c>
      <c r="CF15">
        <v>2.0408163070678711</v>
      </c>
      <c r="CG15">
        <v>11667.5048828125</v>
      </c>
      <c r="CJ15" s="8">
        <f>ABS(L15-VLOOKUP('VK_valitsin (FI)'!$C$8,tiedot,11,FALSE))</f>
        <v>8.600006103515625</v>
      </c>
      <c r="CQ15" s="8">
        <f>ABS(S15-VLOOKUP('VK_valitsin (FI)'!$C$8,tiedot,18,FALSE))</f>
        <v>14</v>
      </c>
      <c r="DE15" s="8">
        <f>ABS(AG15-VLOOKUP('VK_valitsin (FI)'!$C$8,tiedot,32,FALSE))</f>
        <v>0</v>
      </c>
      <c r="DJ15" s="8">
        <f>ABS(AL15-VLOOKUP('VK_valitsin (FI)'!$C$8,tiedot,37,FALSE))</f>
        <v>5.8999999999999986</v>
      </c>
      <c r="EB15" s="55">
        <f>ABS(BD15-VLOOKUP('VK_valitsin (FI)'!$C$8,tiedot,55,FALSE))</f>
        <v>2.8865280151367188</v>
      </c>
      <c r="EF15" s="55">
        <f>ABS(BH15-VLOOKUP('VK_valitsin (FI)'!$C$8,tiedot,59,FALSE))</f>
        <v>0.2830359935760498</v>
      </c>
      <c r="EL15" s="8">
        <f>ABS(BN15-VLOOKUP('VK_valitsin (FI)'!$C$8,tiedot,65,FALSE))</f>
        <v>2472.091796875</v>
      </c>
      <c r="FH15" s="4">
        <f>IF($B15='VK_valitsin (FI)'!$C$8,100000,VK!CJ15/VK!L$297*'VK_valitsin (FI)'!D$5)</f>
        <v>4.3701660095772331E-2</v>
      </c>
      <c r="FO15" s="4">
        <f>IF($B15='VK_valitsin (FI)'!$C$8,100000,VK!CQ15/VK!S$297*'VK_valitsin (FI)'!E$5)</f>
        <v>2.7841748515504208E-3</v>
      </c>
      <c r="GC15" s="4">
        <f>IF($B15='VK_valitsin (FI)'!$C$8,100000,VK!DE15/VK!AG$297*'VK_valitsin (FI)'!F$5)</f>
        <v>0</v>
      </c>
      <c r="GH15" s="4">
        <f>IF($B15='VK_valitsin (FI)'!$C$8,100000,VK!DJ15/VK!AL$297*'VK_valitsin (FI)'!G$5)</f>
        <v>0.10384785927206022</v>
      </c>
      <c r="GZ15" s="4">
        <f>IF($B15='VK_valitsin (FI)'!$C$8,100000,VK!EB15/VK!BD$297*'VK_valitsin (FI)'!H$5)</f>
        <v>1.2513499719936207E-2</v>
      </c>
      <c r="HA15" s="4">
        <f>IF($B15='VK_valitsin (FI)'!$C$8,100000,VK!EC15/VK!BE$297*'VK_valitsin (FI)'!P$5)</f>
        <v>0</v>
      </c>
      <c r="HD15" s="4">
        <f>IF($B15='VK_valitsin (FI)'!$C$8,100000,VK!EF15/VK!BH$297*'VK_valitsin (FI)'!I$5)</f>
        <v>4.9384708708941322E-2</v>
      </c>
      <c r="HJ15" s="4">
        <f>IF($B15='VK_valitsin (FI)'!$C$8,100000,VK!EL15/VK!BN$297*'VK_valitsin (FI)'!J$5)</f>
        <v>0.11240989223955679</v>
      </c>
      <c r="ID15" s="15">
        <f t="shared" si="0"/>
        <v>0.3246417961878173</v>
      </c>
      <c r="IE15" s="15">
        <f t="shared" si="1"/>
        <v>24</v>
      </c>
      <c r="IF15" s="16">
        <f t="shared" si="3"/>
        <v>1.3000000000000001E-9</v>
      </c>
      <c r="IG15" s="51" t="str">
        <f t="shared" si="2"/>
        <v>Evijärvi</v>
      </c>
    </row>
    <row r="16" spans="1:241">
      <c r="A16">
        <v>2019</v>
      </c>
      <c r="B16" t="s">
        <v>156</v>
      </c>
      <c r="C16" t="s">
        <v>157</v>
      </c>
      <c r="D16" t="s">
        <v>156</v>
      </c>
      <c r="E16" t="s">
        <v>158</v>
      </c>
      <c r="F16" t="s">
        <v>159</v>
      </c>
      <c r="G16" t="s">
        <v>160</v>
      </c>
      <c r="H16" t="s">
        <v>144</v>
      </c>
      <c r="I16" t="s">
        <v>145</v>
      </c>
      <c r="J16">
        <v>48.200000762939453</v>
      </c>
      <c r="K16">
        <v>248.75999450683594</v>
      </c>
      <c r="L16">
        <v>163.80000305175781</v>
      </c>
      <c r="M16">
        <v>16901</v>
      </c>
      <c r="N16">
        <v>67.900001525878906</v>
      </c>
      <c r="O16">
        <v>-0.69999998807907104</v>
      </c>
      <c r="P16">
        <v>-55</v>
      </c>
      <c r="Q16">
        <v>91.300000000000011</v>
      </c>
      <c r="R16">
        <v>11.200000000000001</v>
      </c>
      <c r="S16">
        <v>112</v>
      </c>
      <c r="T16">
        <v>0</v>
      </c>
      <c r="U16">
        <v>3591.9</v>
      </c>
      <c r="V16">
        <v>12.98</v>
      </c>
      <c r="W16">
        <v>891</v>
      </c>
      <c r="X16">
        <v>264</v>
      </c>
      <c r="Y16">
        <v>915</v>
      </c>
      <c r="Z16">
        <v>225</v>
      </c>
      <c r="AA16">
        <v>496</v>
      </c>
      <c r="AB16">
        <v>14.645000457763672</v>
      </c>
      <c r="AC16">
        <v>1.4</v>
      </c>
      <c r="AD16">
        <v>3.2</v>
      </c>
      <c r="AE16">
        <v>2.9</v>
      </c>
      <c r="AF16">
        <v>4.3</v>
      </c>
      <c r="AG16">
        <v>1</v>
      </c>
      <c r="AH16">
        <v>20.5</v>
      </c>
      <c r="AI16">
        <v>1.4</v>
      </c>
      <c r="AJ16">
        <v>0.41</v>
      </c>
      <c r="AK16">
        <v>1.41</v>
      </c>
      <c r="AL16">
        <v>72.7</v>
      </c>
      <c r="AM16">
        <v>299.60000000000002</v>
      </c>
      <c r="AN16">
        <v>45</v>
      </c>
      <c r="AO16">
        <v>22.8</v>
      </c>
      <c r="AP16">
        <v>93</v>
      </c>
      <c r="AQ16">
        <v>71</v>
      </c>
      <c r="AR16">
        <v>386</v>
      </c>
      <c r="AS16">
        <v>4</v>
      </c>
      <c r="AT16">
        <v>16699</v>
      </c>
      <c r="AU16">
        <v>10933</v>
      </c>
      <c r="AV16">
        <v>1</v>
      </c>
      <c r="AW16">
        <v>76.500068664550781</v>
      </c>
      <c r="AX16">
        <v>0</v>
      </c>
      <c r="AY16">
        <v>0</v>
      </c>
      <c r="AZ16">
        <v>0</v>
      </c>
      <c r="BA16">
        <v>0</v>
      </c>
      <c r="BB16">
        <v>1</v>
      </c>
      <c r="BC16">
        <v>90.093460083007813</v>
      </c>
      <c r="BD16">
        <v>99.257881164550781</v>
      </c>
      <c r="BE16">
        <v>455.78231811523438</v>
      </c>
      <c r="BF16">
        <v>8705.9853515625</v>
      </c>
      <c r="BG16">
        <v>9894.3564453125</v>
      </c>
      <c r="BH16">
        <v>3.1616175174713135</v>
      </c>
      <c r="BI16">
        <v>-5.1298041343688965</v>
      </c>
      <c r="BJ16">
        <v>27.956989288330078</v>
      </c>
      <c r="BK16">
        <v>18.399999618530273</v>
      </c>
      <c r="BL16">
        <v>204.71427917480469</v>
      </c>
      <c r="BM16">
        <v>-5.5430712699890137</v>
      </c>
      <c r="BN16">
        <v>22177.455078125</v>
      </c>
      <c r="BO16">
        <v>40.213718414306641</v>
      </c>
      <c r="BQ16">
        <v>0.61593985557556152</v>
      </c>
      <c r="BR16">
        <v>0.24850600957870483</v>
      </c>
      <c r="BS16">
        <v>5.2718772888183594</v>
      </c>
      <c r="BT16">
        <v>99.520736694335938</v>
      </c>
      <c r="BU16">
        <v>463.9962158203125</v>
      </c>
      <c r="BV16">
        <v>0</v>
      </c>
      <c r="BW16">
        <v>2</v>
      </c>
      <c r="BX16">
        <v>7193.197265625</v>
      </c>
      <c r="BY16">
        <v>6329.25146484375</v>
      </c>
      <c r="BZ16">
        <v>0.87568783760070801</v>
      </c>
      <c r="CA16">
        <v>7.4610967636108398</v>
      </c>
      <c r="CB16">
        <v>116.21621704101563</v>
      </c>
      <c r="CC16">
        <v>13.639967918395996</v>
      </c>
      <c r="CD16">
        <v>16.653450012207031</v>
      </c>
      <c r="CE16">
        <v>0.95162570476531982</v>
      </c>
      <c r="CF16">
        <v>4.123711109161377</v>
      </c>
      <c r="CG16">
        <v>10857.3310546875</v>
      </c>
      <c r="CJ16" s="8">
        <f>ABS(L16-VLOOKUP('VK_valitsin (FI)'!$C$8,tiedot,11,FALSE))</f>
        <v>25.100006103515625</v>
      </c>
      <c r="CQ16" s="8">
        <f>ABS(S16-VLOOKUP('VK_valitsin (FI)'!$C$8,tiedot,18,FALSE))</f>
        <v>40</v>
      </c>
      <c r="DE16" s="8">
        <f>ABS(AG16-VLOOKUP('VK_valitsin (FI)'!$C$8,tiedot,32,FALSE))</f>
        <v>1</v>
      </c>
      <c r="DJ16" s="8">
        <f>ABS(AL16-VLOOKUP('VK_valitsin (FI)'!$C$8,tiedot,37,FALSE))</f>
        <v>13.900000000000006</v>
      </c>
      <c r="EB16" s="55">
        <f>ABS(BD16-VLOOKUP('VK_valitsin (FI)'!$C$8,tiedot,55,FALSE))</f>
        <v>3.2391433715820313</v>
      </c>
      <c r="EF16" s="55">
        <f>ABS(BH16-VLOOKUP('VK_valitsin (FI)'!$C$8,tiedot,59,FALSE))</f>
        <v>0.17543888092041016</v>
      </c>
      <c r="EL16" s="8">
        <f>ABS(BN16-VLOOKUP('VK_valitsin (FI)'!$C$8,tiedot,65,FALSE))</f>
        <v>896.94140625</v>
      </c>
      <c r="FH16" s="4">
        <f>IF($B16='VK_valitsin (FI)'!$C$8,100000,VK!CJ16/VK!L$297*'VK_valitsin (FI)'!D$5)</f>
        <v>0.12754780891251233</v>
      </c>
      <c r="FO16" s="4">
        <f>IF($B16='VK_valitsin (FI)'!$C$8,100000,VK!CQ16/VK!S$297*'VK_valitsin (FI)'!E$5)</f>
        <v>7.9547852901440588E-3</v>
      </c>
      <c r="GC16" s="4">
        <f>IF($B16='VK_valitsin (FI)'!$C$8,100000,VK!DE16/VK!AG$297*'VK_valitsin (FI)'!F$5)</f>
        <v>0.10940897735217005</v>
      </c>
      <c r="GH16" s="4">
        <f>IF($B16='VK_valitsin (FI)'!$C$8,100000,VK!DJ16/VK!AL$297*'VK_valitsin (FI)'!G$5)</f>
        <v>0.24465851591214205</v>
      </c>
      <c r="GZ16" s="4">
        <f>IF($B16='VK_valitsin (FI)'!$C$8,100000,VK!EB16/VK!BD$297*'VK_valitsin (FI)'!H$5)</f>
        <v>1.4042136248313927E-2</v>
      </c>
      <c r="HA16" s="4">
        <f>IF($B16='VK_valitsin (FI)'!$C$8,100000,VK!EC16/VK!BE$297*'VK_valitsin (FI)'!P$5)</f>
        <v>0</v>
      </c>
      <c r="HD16" s="4">
        <f>IF($B16='VK_valitsin (FI)'!$C$8,100000,VK!EF16/VK!BH$297*'VK_valitsin (FI)'!I$5)</f>
        <v>3.0610940753544626E-2</v>
      </c>
      <c r="HJ16" s="4">
        <f>IF($B16='VK_valitsin (FI)'!$C$8,100000,VK!EL16/VK!BN$297*'VK_valitsin (FI)'!J$5)</f>
        <v>4.0785332870410876E-2</v>
      </c>
      <c r="ID16" s="15">
        <f t="shared" si="0"/>
        <v>0.57500849873923798</v>
      </c>
      <c r="IE16" s="15">
        <f t="shared" si="1"/>
        <v>121</v>
      </c>
      <c r="IF16" s="16">
        <f t="shared" si="3"/>
        <v>1.4000000000000001E-9</v>
      </c>
      <c r="IG16" s="51" t="str">
        <f t="shared" si="2"/>
        <v>Forssa</v>
      </c>
    </row>
    <row r="17" spans="1:241">
      <c r="A17">
        <v>2019</v>
      </c>
      <c r="B17" t="s">
        <v>161</v>
      </c>
      <c r="C17" t="s">
        <v>162</v>
      </c>
      <c r="D17" t="s">
        <v>163</v>
      </c>
      <c r="E17" t="s">
        <v>164</v>
      </c>
      <c r="F17" t="s">
        <v>102</v>
      </c>
      <c r="G17" t="s">
        <v>103</v>
      </c>
      <c r="H17" t="s">
        <v>90</v>
      </c>
      <c r="I17" t="s">
        <v>91</v>
      </c>
      <c r="J17">
        <v>43.599998474121094</v>
      </c>
      <c r="K17">
        <v>766.19000244140625</v>
      </c>
      <c r="L17">
        <v>167.30000305175781</v>
      </c>
      <c r="M17">
        <v>7010</v>
      </c>
      <c r="N17">
        <v>9.1000003814697266</v>
      </c>
      <c r="O17">
        <v>-1.8999999761581421</v>
      </c>
      <c r="P17">
        <v>-106</v>
      </c>
      <c r="Q17">
        <v>70.3</v>
      </c>
      <c r="R17">
        <v>8.4</v>
      </c>
      <c r="S17">
        <v>186</v>
      </c>
      <c r="T17">
        <v>1</v>
      </c>
      <c r="U17">
        <v>3362.8</v>
      </c>
      <c r="V17">
        <v>11.72</v>
      </c>
      <c r="W17">
        <v>1309</v>
      </c>
      <c r="X17">
        <v>444</v>
      </c>
      <c r="Y17">
        <v>654</v>
      </c>
      <c r="Z17">
        <v>490</v>
      </c>
      <c r="AA17">
        <v>678</v>
      </c>
      <c r="AB17">
        <v>17.496854782104492</v>
      </c>
      <c r="AC17">
        <v>0</v>
      </c>
      <c r="AD17">
        <v>0</v>
      </c>
      <c r="AE17">
        <v>1.9</v>
      </c>
      <c r="AF17">
        <v>3.7</v>
      </c>
      <c r="AG17">
        <v>0</v>
      </c>
      <c r="AH17">
        <v>22.5</v>
      </c>
      <c r="AI17">
        <v>1.35</v>
      </c>
      <c r="AJ17">
        <v>0.75</v>
      </c>
      <c r="AK17">
        <v>1.35</v>
      </c>
      <c r="AL17">
        <v>46.1</v>
      </c>
      <c r="AM17">
        <v>298.7</v>
      </c>
      <c r="AN17">
        <v>46.6</v>
      </c>
      <c r="AO17">
        <v>20.5</v>
      </c>
      <c r="AP17">
        <v>124</v>
      </c>
      <c r="AQ17">
        <v>134</v>
      </c>
      <c r="AR17">
        <v>945</v>
      </c>
      <c r="AS17">
        <v>2.6669999999999998</v>
      </c>
      <c r="AT17">
        <v>9729</v>
      </c>
      <c r="AU17">
        <v>9742</v>
      </c>
      <c r="AV17">
        <v>1</v>
      </c>
      <c r="AW17">
        <v>141.20205688476563</v>
      </c>
      <c r="AX17">
        <v>0</v>
      </c>
      <c r="AY17">
        <v>0</v>
      </c>
      <c r="AZ17">
        <v>0</v>
      </c>
      <c r="BA17">
        <v>0</v>
      </c>
      <c r="BB17">
        <v>1</v>
      </c>
      <c r="BC17">
        <v>86.574073791503906</v>
      </c>
      <c r="BD17">
        <v>95.154182434082031</v>
      </c>
      <c r="BE17">
        <v>763.948486328125</v>
      </c>
      <c r="BF17">
        <v>12759.1630859375</v>
      </c>
      <c r="BG17">
        <v>14993.529296875</v>
      </c>
      <c r="BH17">
        <v>3.0645649433135986</v>
      </c>
      <c r="BI17">
        <v>-0.92513865232467651</v>
      </c>
      <c r="BJ17">
        <v>23.170732498168945</v>
      </c>
      <c r="BK17">
        <v>-4.4943819046020508</v>
      </c>
      <c r="BL17">
        <v>166.66667175292969</v>
      </c>
      <c r="BM17">
        <v>-3.0338389873504639</v>
      </c>
      <c r="BN17">
        <v>19803.623046875</v>
      </c>
      <c r="BO17">
        <v>49.722660064697266</v>
      </c>
      <c r="BQ17">
        <v>0.5901569128036499</v>
      </c>
      <c r="BR17">
        <v>0.11412268131971359</v>
      </c>
      <c r="BS17">
        <v>1.4978601932525635</v>
      </c>
      <c r="BT17">
        <v>126.96148681640625</v>
      </c>
      <c r="BU17">
        <v>347.21826171875</v>
      </c>
      <c r="BV17">
        <v>0</v>
      </c>
      <c r="BW17">
        <v>1</v>
      </c>
      <c r="BX17">
        <v>6912.01708984375</v>
      </c>
      <c r="BY17">
        <v>5881.97412109375</v>
      </c>
      <c r="BZ17">
        <v>1.2125535011291504</v>
      </c>
      <c r="CA17">
        <v>11.854493141174316</v>
      </c>
      <c r="CB17">
        <v>109.41176605224609</v>
      </c>
      <c r="CC17">
        <v>10.108303070068359</v>
      </c>
      <c r="CD17">
        <v>6.2575211524963379</v>
      </c>
      <c r="CE17">
        <v>0</v>
      </c>
      <c r="CF17">
        <v>1.9253910779953003</v>
      </c>
      <c r="CG17">
        <v>9969.2783203125</v>
      </c>
      <c r="CJ17" s="8">
        <f>ABS(L17-VLOOKUP('VK_valitsin (FI)'!$C$8,tiedot,11,FALSE))</f>
        <v>28.600006103515625</v>
      </c>
      <c r="CQ17" s="8">
        <f>ABS(S17-VLOOKUP('VK_valitsin (FI)'!$C$8,tiedot,18,FALSE))</f>
        <v>34</v>
      </c>
      <c r="DE17" s="8">
        <f>ABS(AG17-VLOOKUP('VK_valitsin (FI)'!$C$8,tiedot,32,FALSE))</f>
        <v>0</v>
      </c>
      <c r="DJ17" s="8">
        <f>ABS(AL17-VLOOKUP('VK_valitsin (FI)'!$C$8,tiedot,37,FALSE))</f>
        <v>12.699999999999996</v>
      </c>
      <c r="EB17" s="55">
        <f>ABS(BD17-VLOOKUP('VK_valitsin (FI)'!$C$8,tiedot,55,FALSE))</f>
        <v>0.86455535888671875</v>
      </c>
      <c r="EF17" s="55">
        <f>ABS(BH17-VLOOKUP('VK_valitsin (FI)'!$C$8,tiedot,59,FALSE))</f>
        <v>0.272491455078125</v>
      </c>
      <c r="EL17" s="8">
        <f>ABS(BN17-VLOOKUP('VK_valitsin (FI)'!$C$8,tiedot,65,FALSE))</f>
        <v>3270.7734375</v>
      </c>
      <c r="FH17" s="4">
        <f>IF($B17='VK_valitsin (FI)'!$C$8,100000,VK!CJ17/VK!L$297*'VK_valitsin (FI)'!D$5)</f>
        <v>0.14533335563121474</v>
      </c>
      <c r="FO17" s="4">
        <f>IF($B17='VK_valitsin (FI)'!$C$8,100000,VK!CQ17/VK!S$297*'VK_valitsin (FI)'!E$5)</f>
        <v>6.7615674966224502E-3</v>
      </c>
      <c r="GC17" s="4">
        <f>IF($B17='VK_valitsin (FI)'!$C$8,100000,VK!DE17/VK!AG$297*'VK_valitsin (FI)'!F$5)</f>
        <v>0</v>
      </c>
      <c r="GH17" s="4">
        <f>IF($B17='VK_valitsin (FI)'!$C$8,100000,VK!DJ17/VK!AL$297*'VK_valitsin (FI)'!G$5)</f>
        <v>0.2235369174161296</v>
      </c>
      <c r="GZ17" s="4">
        <f>IF($B17='VK_valitsin (FI)'!$C$8,100000,VK!EB17/VK!BD$297*'VK_valitsin (FI)'!H$5)</f>
        <v>3.7479675182663643E-3</v>
      </c>
      <c r="HA17" s="4">
        <f>IF($B17='VK_valitsin (FI)'!$C$8,100000,VK!EC17/VK!BE$297*'VK_valitsin (FI)'!P$5)</f>
        <v>0</v>
      </c>
      <c r="HD17" s="4">
        <f>IF($B17='VK_valitsin (FI)'!$C$8,100000,VK!EF17/VK!BH$297*'VK_valitsin (FI)'!I$5)</f>
        <v>4.7544875705333188E-2</v>
      </c>
      <c r="HJ17" s="4">
        <f>IF($B17='VK_valitsin (FI)'!$C$8,100000,VK!EL17/VK!BN$297*'VK_valitsin (FI)'!J$5)</f>
        <v>0.14872719941636156</v>
      </c>
      <c r="ID17" s="15">
        <f t="shared" si="0"/>
        <v>0.57565188468392792</v>
      </c>
      <c r="IE17" s="15">
        <f t="shared" si="1"/>
        <v>122</v>
      </c>
      <c r="IF17" s="16">
        <f t="shared" si="3"/>
        <v>1.5000000000000002E-9</v>
      </c>
      <c r="IG17" s="51" t="str">
        <f t="shared" si="2"/>
        <v>Haapajärvi</v>
      </c>
    </row>
    <row r="18" spans="1:241">
      <c r="A18">
        <v>2019</v>
      </c>
      <c r="B18" t="s">
        <v>165</v>
      </c>
      <c r="C18" t="s">
        <v>113</v>
      </c>
      <c r="D18" t="s">
        <v>166</v>
      </c>
      <c r="E18" t="s">
        <v>167</v>
      </c>
      <c r="F18" t="s">
        <v>102</v>
      </c>
      <c r="G18" t="s">
        <v>103</v>
      </c>
      <c r="H18" t="s">
        <v>104</v>
      </c>
      <c r="I18" t="s">
        <v>105</v>
      </c>
      <c r="J18">
        <v>42.200000762939453</v>
      </c>
      <c r="K18">
        <v>1049.8199462890625</v>
      </c>
      <c r="L18">
        <v>170.5</v>
      </c>
      <c r="M18">
        <v>6758</v>
      </c>
      <c r="N18">
        <v>6.4000000953674316</v>
      </c>
      <c r="O18">
        <v>-1.3999999761581421</v>
      </c>
      <c r="P18">
        <v>-99</v>
      </c>
      <c r="Q18">
        <v>60.1</v>
      </c>
      <c r="R18">
        <v>9.3000000000000007</v>
      </c>
      <c r="S18">
        <v>294</v>
      </c>
      <c r="T18">
        <v>0</v>
      </c>
      <c r="U18">
        <v>3160.8</v>
      </c>
      <c r="V18">
        <v>11.72</v>
      </c>
      <c r="W18">
        <v>1040</v>
      </c>
      <c r="X18">
        <v>232</v>
      </c>
      <c r="Y18">
        <v>818</v>
      </c>
      <c r="Z18">
        <v>390</v>
      </c>
      <c r="AA18">
        <v>700</v>
      </c>
      <c r="AB18">
        <v>16.175212860107422</v>
      </c>
      <c r="AC18">
        <v>0</v>
      </c>
      <c r="AD18">
        <v>0</v>
      </c>
      <c r="AE18">
        <v>0</v>
      </c>
      <c r="AF18">
        <v>5.9</v>
      </c>
      <c r="AG18">
        <v>0</v>
      </c>
      <c r="AH18">
        <v>22</v>
      </c>
      <c r="AI18">
        <v>1.05</v>
      </c>
      <c r="AJ18">
        <v>0.6</v>
      </c>
      <c r="AK18">
        <v>1.3</v>
      </c>
      <c r="AL18">
        <v>47.6</v>
      </c>
      <c r="AM18">
        <v>298.7</v>
      </c>
      <c r="AN18">
        <v>52.6</v>
      </c>
      <c r="AO18">
        <v>17.5</v>
      </c>
      <c r="AP18">
        <v>123</v>
      </c>
      <c r="AQ18">
        <v>92</v>
      </c>
      <c r="AR18">
        <v>868</v>
      </c>
      <c r="AS18">
        <v>2.1669999999999998</v>
      </c>
      <c r="AT18">
        <v>7444</v>
      </c>
      <c r="AU18">
        <v>9976</v>
      </c>
      <c r="AV18">
        <v>0</v>
      </c>
      <c r="AW18">
        <v>97.947990417480469</v>
      </c>
      <c r="AX18">
        <v>0</v>
      </c>
      <c r="AY18">
        <v>0</v>
      </c>
      <c r="AZ18">
        <v>0</v>
      </c>
      <c r="BA18">
        <v>0</v>
      </c>
      <c r="BB18">
        <v>1</v>
      </c>
      <c r="BC18">
        <v>84.210525512695313</v>
      </c>
      <c r="BD18">
        <v>71.181556701660156</v>
      </c>
      <c r="BE18">
        <v>3.8535645008087158</v>
      </c>
      <c r="BF18">
        <v>12605.0419921875</v>
      </c>
      <c r="BG18">
        <v>16045.724609375</v>
      </c>
      <c r="BH18">
        <v>3.65557861328125</v>
      </c>
      <c r="BI18">
        <v>1.6851242780685425</v>
      </c>
      <c r="BJ18">
        <v>24.309392929077148</v>
      </c>
      <c r="BK18">
        <v>-1.9801980257034302</v>
      </c>
      <c r="BL18">
        <v>135.57142639160156</v>
      </c>
      <c r="BM18">
        <v>-0.12224938720464706</v>
      </c>
      <c r="BN18">
        <v>19371.4765625</v>
      </c>
      <c r="BO18">
        <v>53.512863159179688</v>
      </c>
      <c r="BQ18">
        <v>0.57398641109466553</v>
      </c>
      <c r="BR18">
        <v>1.4797277748584747E-2</v>
      </c>
      <c r="BS18">
        <v>1.3909441232681274</v>
      </c>
      <c r="BT18">
        <v>109.20390319824219</v>
      </c>
      <c r="BU18">
        <v>375.25894165039063</v>
      </c>
      <c r="BV18">
        <v>0</v>
      </c>
      <c r="BW18">
        <v>1</v>
      </c>
      <c r="BX18">
        <v>7637.76513671875</v>
      </c>
      <c r="BY18">
        <v>6000</v>
      </c>
      <c r="BZ18">
        <v>1.4649304151535034</v>
      </c>
      <c r="CA18">
        <v>12.089375495910645</v>
      </c>
      <c r="CB18">
        <v>89.89898681640625</v>
      </c>
      <c r="CC18">
        <v>10.403916358947754</v>
      </c>
      <c r="CD18">
        <v>11.627906799316406</v>
      </c>
      <c r="CE18">
        <v>0</v>
      </c>
      <c r="CF18">
        <v>1.9583842754364014</v>
      </c>
      <c r="CG18">
        <v>9935.8359375</v>
      </c>
      <c r="CJ18" s="8">
        <f>ABS(L18-VLOOKUP('VK_valitsin (FI)'!$C$8,tiedot,11,FALSE))</f>
        <v>31.800003051757813</v>
      </c>
      <c r="CQ18" s="8">
        <f>ABS(S18-VLOOKUP('VK_valitsin (FI)'!$C$8,tiedot,18,FALSE))</f>
        <v>142</v>
      </c>
      <c r="DE18" s="8">
        <f>ABS(AG18-VLOOKUP('VK_valitsin (FI)'!$C$8,tiedot,32,FALSE))</f>
        <v>0</v>
      </c>
      <c r="DJ18" s="8">
        <f>ABS(AL18-VLOOKUP('VK_valitsin (FI)'!$C$8,tiedot,37,FALSE))</f>
        <v>11.199999999999996</v>
      </c>
      <c r="EB18" s="55">
        <f>ABS(BD18-VLOOKUP('VK_valitsin (FI)'!$C$8,tiedot,55,FALSE))</f>
        <v>24.837181091308594</v>
      </c>
      <c r="EF18" s="55">
        <f>ABS(BH18-VLOOKUP('VK_valitsin (FI)'!$C$8,tiedot,59,FALSE))</f>
        <v>0.31852221488952637</v>
      </c>
      <c r="EL18" s="8">
        <f>ABS(BN18-VLOOKUP('VK_valitsin (FI)'!$C$8,tiedot,65,FALSE))</f>
        <v>3702.919921875</v>
      </c>
      <c r="FH18" s="4">
        <f>IF($B18='VK_valitsin (FI)'!$C$8,100000,VK!CJ18/VK!L$297*'VK_valitsin (FI)'!D$5)</f>
        <v>0.16159441140911951</v>
      </c>
      <c r="FO18" s="4">
        <f>IF($B18='VK_valitsin (FI)'!$C$8,100000,VK!CQ18/VK!S$297*'VK_valitsin (FI)'!E$5)</f>
        <v>2.823948778001141E-2</v>
      </c>
      <c r="GC18" s="4">
        <f>IF($B18='VK_valitsin (FI)'!$C$8,100000,VK!DE18/VK!AG$297*'VK_valitsin (FI)'!F$5)</f>
        <v>0</v>
      </c>
      <c r="GH18" s="4">
        <f>IF($B18='VK_valitsin (FI)'!$C$8,100000,VK!DJ18/VK!AL$297*'VK_valitsin (FI)'!G$5)</f>
        <v>0.19713491929611429</v>
      </c>
      <c r="GZ18" s="4">
        <f>IF($B18='VK_valitsin (FI)'!$C$8,100000,VK!EB18/VK!BD$297*'VK_valitsin (FI)'!H$5)</f>
        <v>0.10767262850049772</v>
      </c>
      <c r="HA18" s="4">
        <f>IF($B18='VK_valitsin (FI)'!$C$8,100000,VK!EC18/VK!BE$297*'VK_valitsin (FI)'!P$5)</f>
        <v>0</v>
      </c>
      <c r="HD18" s="4">
        <f>IF($B18='VK_valitsin (FI)'!$C$8,100000,VK!EF18/VK!BH$297*'VK_valitsin (FI)'!I$5)</f>
        <v>5.5576418394360484E-2</v>
      </c>
      <c r="HJ18" s="4">
        <f>IF($B18='VK_valitsin (FI)'!$C$8,100000,VK!EL18/VK!BN$297*'VK_valitsin (FI)'!J$5)</f>
        <v>0.168377578015451</v>
      </c>
      <c r="ID18" s="15">
        <f t="shared" si="0"/>
        <v>0.71859544499555439</v>
      </c>
      <c r="IE18" s="15">
        <f t="shared" si="1"/>
        <v>187</v>
      </c>
      <c r="IF18" s="16">
        <f t="shared" si="3"/>
        <v>1.6000000000000003E-9</v>
      </c>
      <c r="IG18" s="51" t="str">
        <f t="shared" si="2"/>
        <v>Haapavesi</v>
      </c>
    </row>
    <row r="19" spans="1:241">
      <c r="A19">
        <v>2019</v>
      </c>
      <c r="B19" t="s">
        <v>168</v>
      </c>
      <c r="C19" t="s">
        <v>169</v>
      </c>
      <c r="D19" t="s">
        <v>170</v>
      </c>
      <c r="E19" t="s">
        <v>171</v>
      </c>
      <c r="F19" t="s">
        <v>102</v>
      </c>
      <c r="G19" t="s">
        <v>103</v>
      </c>
      <c r="H19" t="s">
        <v>104</v>
      </c>
      <c r="I19" t="s">
        <v>105</v>
      </c>
      <c r="J19">
        <v>52.200000762939453</v>
      </c>
      <c r="K19">
        <v>205.66000366210938</v>
      </c>
      <c r="L19">
        <v>190.69999694824219</v>
      </c>
      <c r="M19">
        <v>959</v>
      </c>
      <c r="N19">
        <v>4.6999998092651367</v>
      </c>
      <c r="O19">
        <v>-1.5</v>
      </c>
      <c r="P19">
        <v>-5</v>
      </c>
      <c r="Q19">
        <v>53.800000000000004</v>
      </c>
      <c r="R19">
        <v>7.5</v>
      </c>
      <c r="S19">
        <v>41</v>
      </c>
      <c r="T19">
        <v>0</v>
      </c>
      <c r="U19">
        <v>3744.5</v>
      </c>
      <c r="V19">
        <v>11.72</v>
      </c>
      <c r="W19">
        <v>3143</v>
      </c>
      <c r="X19">
        <v>0</v>
      </c>
      <c r="Y19">
        <v>714</v>
      </c>
      <c r="Z19">
        <v>755</v>
      </c>
      <c r="AA19">
        <v>821</v>
      </c>
      <c r="AB19">
        <v>8.5416669845581055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20.5</v>
      </c>
      <c r="AI19">
        <v>0.95</v>
      </c>
      <c r="AJ19">
        <v>0.51</v>
      </c>
      <c r="AK19">
        <v>1.51</v>
      </c>
      <c r="AL19">
        <v>61.1</v>
      </c>
      <c r="AM19">
        <v>355.9</v>
      </c>
      <c r="AN19">
        <v>44.4</v>
      </c>
      <c r="AO19">
        <v>31.7</v>
      </c>
      <c r="AP19">
        <v>126</v>
      </c>
      <c r="AQ19">
        <v>135</v>
      </c>
      <c r="AR19">
        <v>1184</v>
      </c>
      <c r="AS19">
        <v>3.3330000000000002</v>
      </c>
      <c r="AT19">
        <v>4700</v>
      </c>
      <c r="AU19">
        <v>14536</v>
      </c>
      <c r="AV19">
        <v>0</v>
      </c>
      <c r="AW19">
        <v>35.877960205078125</v>
      </c>
      <c r="AX19">
        <v>1</v>
      </c>
      <c r="AY19">
        <v>0</v>
      </c>
      <c r="AZ19">
        <v>0</v>
      </c>
      <c r="BA19">
        <v>0</v>
      </c>
      <c r="BB19">
        <v>1</v>
      </c>
      <c r="BC19">
        <v>100</v>
      </c>
      <c r="BD19">
        <v>100</v>
      </c>
      <c r="BE19">
        <v>1240.74072265625</v>
      </c>
      <c r="BF19">
        <v>13669.15234375</v>
      </c>
      <c r="BG19">
        <v>14608.716796875</v>
      </c>
      <c r="BH19">
        <v>3.4404587745666504</v>
      </c>
      <c r="BI19">
        <v>-8.3550901412963867</v>
      </c>
      <c r="BJ19">
        <v>27.777778625488281</v>
      </c>
      <c r="BK19">
        <v>150</v>
      </c>
      <c r="BL19">
        <v>80</v>
      </c>
      <c r="BM19">
        <v>1.3333333730697632</v>
      </c>
      <c r="BN19">
        <v>23232.16796875</v>
      </c>
      <c r="BO19">
        <v>48.824653625488281</v>
      </c>
      <c r="BQ19">
        <v>0.61001044511795044</v>
      </c>
      <c r="BR19">
        <v>0</v>
      </c>
      <c r="BS19">
        <v>1.4598540067672729</v>
      </c>
      <c r="BT19">
        <v>123.04483795166016</v>
      </c>
      <c r="BU19">
        <v>314.911376953125</v>
      </c>
      <c r="BV19">
        <v>0</v>
      </c>
      <c r="BW19">
        <v>0</v>
      </c>
      <c r="BX19">
        <v>8925.92578125</v>
      </c>
      <c r="BY19">
        <v>8351.8515625</v>
      </c>
      <c r="BZ19">
        <v>1.0427528619766235</v>
      </c>
      <c r="CA19">
        <v>7.924921989440918</v>
      </c>
      <c r="CB19">
        <v>40</v>
      </c>
      <c r="CC19">
        <v>5.263157844543457</v>
      </c>
      <c r="CD19">
        <v>9.2105264663696289</v>
      </c>
      <c r="CE19">
        <v>0</v>
      </c>
      <c r="CF19">
        <v>2.6315789222717285</v>
      </c>
      <c r="CG19">
        <v>13436.328125</v>
      </c>
      <c r="CJ19" s="8">
        <f>ABS(L19-VLOOKUP('VK_valitsin (FI)'!$C$8,tiedot,11,FALSE))</f>
        <v>52</v>
      </c>
      <c r="CQ19" s="8">
        <f>ABS(S19-VLOOKUP('VK_valitsin (FI)'!$C$8,tiedot,18,FALSE))</f>
        <v>111</v>
      </c>
      <c r="DE19" s="8">
        <f>ABS(AG19-VLOOKUP('VK_valitsin (FI)'!$C$8,tiedot,32,FALSE))</f>
        <v>0</v>
      </c>
      <c r="DJ19" s="8">
        <f>ABS(AL19-VLOOKUP('VK_valitsin (FI)'!$C$8,tiedot,37,FALSE))</f>
        <v>2.3000000000000043</v>
      </c>
      <c r="EB19" s="55">
        <f>ABS(BD19-VLOOKUP('VK_valitsin (FI)'!$C$8,tiedot,55,FALSE))</f>
        <v>3.98126220703125</v>
      </c>
      <c r="EF19" s="55">
        <f>ABS(BH19-VLOOKUP('VK_valitsin (FI)'!$C$8,tiedot,59,FALSE))</f>
        <v>0.10340237617492676</v>
      </c>
      <c r="EL19" s="8">
        <f>ABS(BN19-VLOOKUP('VK_valitsin (FI)'!$C$8,tiedot,65,FALSE))</f>
        <v>157.771484375</v>
      </c>
      <c r="FH19" s="4">
        <f>IF($B19='VK_valitsin (FI)'!$C$8,100000,VK!CJ19/VK!L$297*'VK_valitsin (FI)'!D$5)</f>
        <v>0.2642424083921503</v>
      </c>
      <c r="FO19" s="4">
        <f>IF($B19='VK_valitsin (FI)'!$C$8,100000,VK!CQ19/VK!S$297*'VK_valitsin (FI)'!E$5)</f>
        <v>2.2074529180149762E-2</v>
      </c>
      <c r="GC19" s="4">
        <f>IF($B19='VK_valitsin (FI)'!$C$8,100000,VK!DE19/VK!AG$297*'VK_valitsin (FI)'!F$5)</f>
        <v>0</v>
      </c>
      <c r="GH19" s="4">
        <f>IF($B19='VK_valitsin (FI)'!$C$8,100000,VK!DJ19/VK!AL$297*'VK_valitsin (FI)'!G$5)</f>
        <v>4.0483063784023561E-2</v>
      </c>
      <c r="GZ19" s="4">
        <f>IF($B19='VK_valitsin (FI)'!$C$8,100000,VK!EB19/VK!BD$297*'VK_valitsin (FI)'!H$5)</f>
        <v>1.725932443801987E-2</v>
      </c>
      <c r="HA19" s="4">
        <f>IF($B19='VK_valitsin (FI)'!$C$8,100000,VK!EC19/VK!BE$297*'VK_valitsin (FI)'!P$5)</f>
        <v>0</v>
      </c>
      <c r="HD19" s="4">
        <f>IF($B19='VK_valitsin (FI)'!$C$8,100000,VK!EF19/VK!BH$297*'VK_valitsin (FI)'!I$5)</f>
        <v>1.8041861611636512E-2</v>
      </c>
      <c r="HJ19" s="4">
        <f>IF($B19='VK_valitsin (FI)'!$C$8,100000,VK!EL19/VK!BN$297*'VK_valitsin (FI)'!J$5)</f>
        <v>7.1741169075872427E-3</v>
      </c>
      <c r="ID19" s="15">
        <f t="shared" si="0"/>
        <v>0.36927530601356717</v>
      </c>
      <c r="IE19" s="15">
        <f t="shared" si="1"/>
        <v>39</v>
      </c>
      <c r="IF19" s="16">
        <f t="shared" si="3"/>
        <v>1.7000000000000003E-9</v>
      </c>
      <c r="IG19" s="51" t="str">
        <f t="shared" si="2"/>
        <v>Hailuoto</v>
      </c>
    </row>
    <row r="20" spans="1:241">
      <c r="A20">
        <v>2019</v>
      </c>
      <c r="B20" t="s">
        <v>172</v>
      </c>
      <c r="C20" t="s">
        <v>173</v>
      </c>
      <c r="D20" t="s">
        <v>174</v>
      </c>
      <c r="E20" t="s">
        <v>175</v>
      </c>
      <c r="F20" t="s">
        <v>176</v>
      </c>
      <c r="G20" t="s">
        <v>177</v>
      </c>
      <c r="H20" t="s">
        <v>104</v>
      </c>
      <c r="I20" t="s">
        <v>105</v>
      </c>
      <c r="J20">
        <v>49.5</v>
      </c>
      <c r="K20">
        <v>413.01998901367188</v>
      </c>
      <c r="L20">
        <v>153.80000305175781</v>
      </c>
      <c r="M20">
        <v>1127</v>
      </c>
      <c r="N20">
        <v>2.7000000476837158</v>
      </c>
      <c r="O20">
        <v>-3.2999999523162842</v>
      </c>
      <c r="P20">
        <v>-28</v>
      </c>
      <c r="Q20">
        <v>42.800000000000004</v>
      </c>
      <c r="R20">
        <v>6.3000000000000007</v>
      </c>
      <c r="S20">
        <v>76</v>
      </c>
      <c r="T20">
        <v>0</v>
      </c>
      <c r="U20">
        <v>3417.9</v>
      </c>
      <c r="V20">
        <v>10.61</v>
      </c>
      <c r="W20">
        <v>4727</v>
      </c>
      <c r="X20">
        <v>818</v>
      </c>
      <c r="Y20">
        <v>2636</v>
      </c>
      <c r="Z20">
        <v>825</v>
      </c>
      <c r="AA20">
        <v>1082</v>
      </c>
      <c r="AB20">
        <v>11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22</v>
      </c>
      <c r="AI20">
        <v>1.3</v>
      </c>
      <c r="AJ20">
        <v>0.6</v>
      </c>
      <c r="AK20">
        <v>1.6</v>
      </c>
      <c r="AL20">
        <v>50.9</v>
      </c>
      <c r="AM20">
        <v>256.8</v>
      </c>
      <c r="AN20">
        <v>43.3</v>
      </c>
      <c r="AO20">
        <v>17.5</v>
      </c>
      <c r="AP20">
        <v>107</v>
      </c>
      <c r="AQ20">
        <v>82</v>
      </c>
      <c r="AR20">
        <v>983</v>
      </c>
      <c r="AS20">
        <v>2</v>
      </c>
      <c r="AT20">
        <v>16125</v>
      </c>
      <c r="AU20">
        <v>14018</v>
      </c>
      <c r="AV20">
        <v>0</v>
      </c>
      <c r="AW20">
        <v>134.67109680175781</v>
      </c>
      <c r="AX20">
        <v>0</v>
      </c>
      <c r="AY20">
        <v>0</v>
      </c>
      <c r="AZ20">
        <v>0</v>
      </c>
      <c r="BA20">
        <v>0</v>
      </c>
      <c r="BB20">
        <v>1</v>
      </c>
      <c r="BC20">
        <v>74.074073791503906</v>
      </c>
      <c r="BD20">
        <v>100</v>
      </c>
      <c r="BE20">
        <v>0</v>
      </c>
      <c r="BF20">
        <v>13604.181640625</v>
      </c>
      <c r="BG20">
        <v>15680.0234375</v>
      </c>
      <c r="BH20">
        <v>2.393700122833252</v>
      </c>
      <c r="BI20">
        <v>22.505786895751953</v>
      </c>
      <c r="BJ20">
        <v>16.666666030883789</v>
      </c>
      <c r="BK20">
        <v>-50</v>
      </c>
      <c r="BL20">
        <v>108</v>
      </c>
      <c r="BM20">
        <v>1.0526316165924072</v>
      </c>
      <c r="BN20">
        <v>20143.30859375</v>
      </c>
      <c r="BO20">
        <v>51.856494903564453</v>
      </c>
      <c r="BQ20">
        <v>0.68944096565246582</v>
      </c>
      <c r="BR20">
        <v>0.70984917879104614</v>
      </c>
      <c r="BS20">
        <v>3.1943211555480957</v>
      </c>
      <c r="BT20">
        <v>137.53327941894531</v>
      </c>
      <c r="BU20">
        <v>286.60159301757813</v>
      </c>
      <c r="BV20">
        <v>0</v>
      </c>
      <c r="BW20">
        <v>0</v>
      </c>
      <c r="BX20">
        <v>7981.1318359375</v>
      </c>
      <c r="BY20">
        <v>6924.5283203125</v>
      </c>
      <c r="BZ20">
        <v>0.70984917879104614</v>
      </c>
      <c r="CA20">
        <v>8.5181894302368164</v>
      </c>
      <c r="CB20">
        <v>50</v>
      </c>
      <c r="CC20">
        <v>4.1666665077209473</v>
      </c>
      <c r="CD20">
        <v>0</v>
      </c>
      <c r="CE20">
        <v>0</v>
      </c>
      <c r="CF20">
        <v>0</v>
      </c>
      <c r="CG20">
        <v>14806.767578125</v>
      </c>
      <c r="CJ20" s="8">
        <f>ABS(L20-VLOOKUP('VK_valitsin (FI)'!$C$8,tiedot,11,FALSE))</f>
        <v>15.100006103515625</v>
      </c>
      <c r="CQ20" s="8">
        <f>ABS(S20-VLOOKUP('VK_valitsin (FI)'!$C$8,tiedot,18,FALSE))</f>
        <v>76</v>
      </c>
      <c r="DE20" s="8">
        <f>ABS(AG20-VLOOKUP('VK_valitsin (FI)'!$C$8,tiedot,32,FALSE))</f>
        <v>0</v>
      </c>
      <c r="DJ20" s="8">
        <f>ABS(AL20-VLOOKUP('VK_valitsin (FI)'!$C$8,tiedot,37,FALSE))</f>
        <v>7.8999999999999986</v>
      </c>
      <c r="EB20" s="55">
        <f>ABS(BD20-VLOOKUP('VK_valitsin (FI)'!$C$8,tiedot,55,FALSE))</f>
        <v>3.98126220703125</v>
      </c>
      <c r="EF20" s="55">
        <f>ABS(BH20-VLOOKUP('VK_valitsin (FI)'!$C$8,tiedot,59,FALSE))</f>
        <v>0.94335627555847168</v>
      </c>
      <c r="EL20" s="8">
        <f>ABS(BN20-VLOOKUP('VK_valitsin (FI)'!$C$8,tiedot,65,FALSE))</f>
        <v>2931.087890625</v>
      </c>
      <c r="FH20" s="4">
        <f>IF($B20='VK_valitsin (FI)'!$C$8,100000,VK!CJ20/VK!L$297*'VK_valitsin (FI)'!D$5)</f>
        <v>7.6731961144791111E-2</v>
      </c>
      <c r="FO20" s="4">
        <f>IF($B20='VK_valitsin (FI)'!$C$8,100000,VK!CQ20/VK!S$297*'VK_valitsin (FI)'!E$5)</f>
        <v>1.511409205127371E-2</v>
      </c>
      <c r="GC20" s="4">
        <f>IF($B20='VK_valitsin (FI)'!$C$8,100000,VK!DE20/VK!AG$297*'VK_valitsin (FI)'!F$5)</f>
        <v>0</v>
      </c>
      <c r="GH20" s="4">
        <f>IF($B20='VK_valitsin (FI)'!$C$8,100000,VK!DJ20/VK!AL$297*'VK_valitsin (FI)'!G$5)</f>
        <v>0.13905052343208066</v>
      </c>
      <c r="GZ20" s="4">
        <f>IF($B20='VK_valitsin (FI)'!$C$8,100000,VK!EB20/VK!BD$297*'VK_valitsin (FI)'!H$5)</f>
        <v>1.725932443801987E-2</v>
      </c>
      <c r="HA20" s="4">
        <f>IF($B20='VK_valitsin (FI)'!$C$8,100000,VK!EC20/VK!BE$297*'VK_valitsin (FI)'!P$5)</f>
        <v>0</v>
      </c>
      <c r="HD20" s="4">
        <f>IF($B20='VK_valitsin (FI)'!$C$8,100000,VK!EF20/VK!BH$297*'VK_valitsin (FI)'!I$5)</f>
        <v>0.16459876459030356</v>
      </c>
      <c r="HJ20" s="4">
        <f>IF($B20='VK_valitsin (FI)'!$C$8,100000,VK!EL20/VK!BN$297*'VK_valitsin (FI)'!J$5)</f>
        <v>0.13328116469879059</v>
      </c>
      <c r="ID20" s="15">
        <f t="shared" si="0"/>
        <v>0.54603583215525953</v>
      </c>
      <c r="IE20" s="15">
        <f t="shared" si="1"/>
        <v>107</v>
      </c>
      <c r="IF20" s="16">
        <f t="shared" si="3"/>
        <v>1.8000000000000004E-9</v>
      </c>
      <c r="IG20" s="51" t="str">
        <f t="shared" si="2"/>
        <v>Halsua</v>
      </c>
    </row>
    <row r="21" spans="1:241">
      <c r="A21">
        <v>2019</v>
      </c>
      <c r="B21" t="s">
        <v>178</v>
      </c>
      <c r="C21" t="s">
        <v>179</v>
      </c>
      <c r="D21" t="s">
        <v>180</v>
      </c>
      <c r="E21" t="s">
        <v>181</v>
      </c>
      <c r="F21" t="s">
        <v>182</v>
      </c>
      <c r="G21" t="s">
        <v>183</v>
      </c>
      <c r="H21" t="s">
        <v>144</v>
      </c>
      <c r="I21" t="s">
        <v>145</v>
      </c>
      <c r="J21">
        <v>48.200000762939453</v>
      </c>
      <c r="K21">
        <v>609.79998779296875</v>
      </c>
      <c r="L21">
        <v>158.60000610351563</v>
      </c>
      <c r="M21">
        <v>20111</v>
      </c>
      <c r="N21">
        <v>33</v>
      </c>
      <c r="O21">
        <v>-0.89999997615814209</v>
      </c>
      <c r="P21">
        <v>-33</v>
      </c>
      <c r="Q21">
        <v>87.7</v>
      </c>
      <c r="R21">
        <v>11.4</v>
      </c>
      <c r="S21">
        <v>227</v>
      </c>
      <c r="T21">
        <v>0</v>
      </c>
      <c r="U21">
        <v>4249.2</v>
      </c>
      <c r="V21">
        <v>10.59</v>
      </c>
      <c r="W21">
        <v>1212</v>
      </c>
      <c r="X21">
        <v>108</v>
      </c>
      <c r="Y21">
        <v>708</v>
      </c>
      <c r="Z21">
        <v>164</v>
      </c>
      <c r="AA21">
        <v>589</v>
      </c>
      <c r="AB21">
        <v>18.09375</v>
      </c>
      <c r="AC21">
        <v>0</v>
      </c>
      <c r="AD21">
        <v>1.5</v>
      </c>
      <c r="AE21">
        <v>2.8</v>
      </c>
      <c r="AF21">
        <v>5.0999999999999996</v>
      </c>
      <c r="AG21">
        <v>1</v>
      </c>
      <c r="AH21">
        <v>21</v>
      </c>
      <c r="AI21">
        <v>1.25</v>
      </c>
      <c r="AJ21">
        <v>0.55000000000000004</v>
      </c>
      <c r="AK21">
        <v>1.1499999999999999</v>
      </c>
      <c r="AL21">
        <v>61.2</v>
      </c>
      <c r="AM21">
        <v>316.89999999999998</v>
      </c>
      <c r="AN21">
        <v>45.8</v>
      </c>
      <c r="AO21">
        <v>24.8</v>
      </c>
      <c r="AP21">
        <v>81</v>
      </c>
      <c r="AQ21">
        <v>26</v>
      </c>
      <c r="AR21">
        <v>484</v>
      </c>
      <c r="AS21">
        <v>2.8330000000000002</v>
      </c>
      <c r="AT21">
        <v>6447</v>
      </c>
      <c r="AU21">
        <v>10520</v>
      </c>
      <c r="AV21">
        <v>1</v>
      </c>
      <c r="AW21">
        <v>76.594108581542969</v>
      </c>
      <c r="AX21">
        <v>0</v>
      </c>
      <c r="AY21">
        <v>0</v>
      </c>
      <c r="AZ21">
        <v>0</v>
      </c>
      <c r="BA21">
        <v>1</v>
      </c>
      <c r="BB21">
        <v>1</v>
      </c>
      <c r="BC21">
        <v>94.830657958984375</v>
      </c>
      <c r="BD21">
        <v>100</v>
      </c>
      <c r="BE21">
        <v>804.58514404296875</v>
      </c>
      <c r="BF21">
        <v>14110.083984375</v>
      </c>
      <c r="BG21">
        <v>16659.173828125</v>
      </c>
      <c r="BH21">
        <v>2.7874894142150879</v>
      </c>
      <c r="BI21">
        <v>-15.845601081848145</v>
      </c>
      <c r="BJ21">
        <v>22.258064270019531</v>
      </c>
      <c r="BK21">
        <v>-2.0833332538604736</v>
      </c>
      <c r="BL21">
        <v>165.36363220214844</v>
      </c>
      <c r="BM21">
        <v>-2.9589371681213379</v>
      </c>
      <c r="BN21">
        <v>24187.7109375</v>
      </c>
      <c r="BO21">
        <v>30.865724563598633</v>
      </c>
      <c r="BQ21">
        <v>0.66679924726486206</v>
      </c>
      <c r="BR21">
        <v>0.32320621609687805</v>
      </c>
      <c r="BS21">
        <v>6.2453384399414063</v>
      </c>
      <c r="BT21">
        <v>143.70245361328125</v>
      </c>
      <c r="BU21">
        <v>523.2459716796875</v>
      </c>
      <c r="BV21">
        <v>0</v>
      </c>
      <c r="BW21">
        <v>1</v>
      </c>
      <c r="BX21">
        <v>10195.4150390625</v>
      </c>
      <c r="BY21">
        <v>8635.37109375</v>
      </c>
      <c r="BZ21">
        <v>0.93481177091598511</v>
      </c>
      <c r="CA21">
        <v>7.9906520843505859</v>
      </c>
      <c r="CB21">
        <v>112.76596069335938</v>
      </c>
      <c r="CC21">
        <v>12.507778167724609</v>
      </c>
      <c r="CD21">
        <v>8.9607963562011719</v>
      </c>
      <c r="CE21">
        <v>0.56004977226257324</v>
      </c>
      <c r="CF21">
        <v>3.0491600036621094</v>
      </c>
      <c r="CG21">
        <v>10098.068359375</v>
      </c>
      <c r="CJ21" s="8">
        <f>ABS(L21-VLOOKUP('VK_valitsin (FI)'!$C$8,tiedot,11,FALSE))</f>
        <v>19.900009155273438</v>
      </c>
      <c r="CQ21" s="8">
        <f>ABS(S21-VLOOKUP('VK_valitsin (FI)'!$C$8,tiedot,18,FALSE))</f>
        <v>75</v>
      </c>
      <c r="DE21" s="8">
        <f>ABS(AG21-VLOOKUP('VK_valitsin (FI)'!$C$8,tiedot,32,FALSE))</f>
        <v>1</v>
      </c>
      <c r="DJ21" s="8">
        <f>ABS(AL21-VLOOKUP('VK_valitsin (FI)'!$C$8,tiedot,37,FALSE))</f>
        <v>2.4000000000000057</v>
      </c>
      <c r="EB21" s="55">
        <f>ABS(BD21-VLOOKUP('VK_valitsin (FI)'!$C$8,tiedot,55,FALSE))</f>
        <v>3.98126220703125</v>
      </c>
      <c r="EF21" s="55">
        <f>ABS(BH21-VLOOKUP('VK_valitsin (FI)'!$C$8,tiedot,59,FALSE))</f>
        <v>0.54956698417663574</v>
      </c>
      <c r="EL21" s="8">
        <f>ABS(BN21-VLOOKUP('VK_valitsin (FI)'!$C$8,tiedot,65,FALSE))</f>
        <v>1113.314453125</v>
      </c>
      <c r="FH21" s="4">
        <f>IF($B21='VK_valitsin (FI)'!$C$8,100000,VK!CJ21/VK!L$297*'VK_valitsin (FI)'!D$5)</f>
        <v>0.10112358358106334</v>
      </c>
      <c r="FO21" s="4">
        <f>IF($B21='VK_valitsin (FI)'!$C$8,100000,VK!CQ21/VK!S$297*'VK_valitsin (FI)'!E$5)</f>
        <v>1.4915222419020109E-2</v>
      </c>
      <c r="GC21" s="4">
        <f>IF($B21='VK_valitsin (FI)'!$C$8,100000,VK!DE21/VK!AG$297*'VK_valitsin (FI)'!F$5)</f>
        <v>0.10940897735217005</v>
      </c>
      <c r="GH21" s="4">
        <f>IF($B21='VK_valitsin (FI)'!$C$8,100000,VK!DJ21/VK!AL$297*'VK_valitsin (FI)'!G$5)</f>
        <v>4.2243196992024612E-2</v>
      </c>
      <c r="GZ21" s="4">
        <f>IF($B21='VK_valitsin (FI)'!$C$8,100000,VK!EB21/VK!BD$297*'VK_valitsin (FI)'!H$5)</f>
        <v>1.725932443801987E-2</v>
      </c>
      <c r="HA21" s="4">
        <f>IF($B21='VK_valitsin (FI)'!$C$8,100000,VK!EC21/VK!BE$297*'VK_valitsin (FI)'!P$5)</f>
        <v>0</v>
      </c>
      <c r="HD21" s="4">
        <f>IF($B21='VK_valitsin (FI)'!$C$8,100000,VK!EF21/VK!BH$297*'VK_valitsin (FI)'!I$5)</f>
        <v>9.5889590177943698E-2</v>
      </c>
      <c r="HJ21" s="4">
        <f>IF($B21='VK_valitsin (FI)'!$C$8,100000,VK!EL21/VK!BN$297*'VK_valitsin (FI)'!J$5)</f>
        <v>5.0624154759432001E-2</v>
      </c>
      <c r="ID21" s="15">
        <f t="shared" si="0"/>
        <v>0.43146405161967366</v>
      </c>
      <c r="IE21" s="15">
        <f t="shared" si="1"/>
        <v>58</v>
      </c>
      <c r="IF21" s="16">
        <f t="shared" si="3"/>
        <v>1.9000000000000005E-9</v>
      </c>
      <c r="IG21" s="51" t="str">
        <f t="shared" si="2"/>
        <v>Hamina</v>
      </c>
    </row>
    <row r="22" spans="1:241">
      <c r="A22">
        <v>2019</v>
      </c>
      <c r="B22" t="s">
        <v>184</v>
      </c>
      <c r="C22" t="s">
        <v>185</v>
      </c>
      <c r="D22" t="s">
        <v>186</v>
      </c>
      <c r="E22" t="s">
        <v>187</v>
      </c>
      <c r="F22" t="s">
        <v>188</v>
      </c>
      <c r="G22" t="s">
        <v>189</v>
      </c>
      <c r="H22" t="s">
        <v>104</v>
      </c>
      <c r="I22" t="s">
        <v>105</v>
      </c>
      <c r="J22">
        <v>48.799999237060547</v>
      </c>
      <c r="K22">
        <v>571.69000244140625</v>
      </c>
      <c r="L22">
        <v>188</v>
      </c>
      <c r="M22">
        <v>4875</v>
      </c>
      <c r="N22">
        <v>8.5</v>
      </c>
      <c r="O22">
        <v>-1.2999999523162842</v>
      </c>
      <c r="P22">
        <v>-17</v>
      </c>
      <c r="Q22">
        <v>47.2</v>
      </c>
      <c r="R22">
        <v>12.9</v>
      </c>
      <c r="S22">
        <v>233</v>
      </c>
      <c r="T22">
        <v>0</v>
      </c>
      <c r="U22">
        <v>3161.4</v>
      </c>
      <c r="V22">
        <v>12.53</v>
      </c>
      <c r="W22">
        <v>1466</v>
      </c>
      <c r="X22">
        <v>276</v>
      </c>
      <c r="Y22">
        <v>759</v>
      </c>
      <c r="Z22">
        <v>1273</v>
      </c>
      <c r="AA22">
        <v>647</v>
      </c>
      <c r="AB22">
        <v>17.916666030883789</v>
      </c>
      <c r="AC22">
        <v>0</v>
      </c>
      <c r="AD22">
        <v>0</v>
      </c>
      <c r="AE22">
        <v>0</v>
      </c>
      <c r="AF22">
        <v>4</v>
      </c>
      <c r="AG22">
        <v>0</v>
      </c>
      <c r="AH22">
        <v>22</v>
      </c>
      <c r="AI22">
        <v>1.2</v>
      </c>
      <c r="AJ22">
        <v>0.6</v>
      </c>
      <c r="AK22">
        <v>1.2</v>
      </c>
      <c r="AL22">
        <v>57.4</v>
      </c>
      <c r="AM22">
        <v>292.60000000000002</v>
      </c>
      <c r="AN22">
        <v>48.2</v>
      </c>
      <c r="AO22">
        <v>19.8</v>
      </c>
      <c r="AP22">
        <v>72</v>
      </c>
      <c r="AQ22">
        <v>53</v>
      </c>
      <c r="AR22">
        <v>642</v>
      </c>
      <c r="AS22">
        <v>1.333</v>
      </c>
      <c r="AT22">
        <v>5563</v>
      </c>
      <c r="AU22">
        <v>11253</v>
      </c>
      <c r="AV22">
        <v>1</v>
      </c>
      <c r="AW22">
        <v>39.257514953613281</v>
      </c>
      <c r="AX22">
        <v>0</v>
      </c>
      <c r="AY22">
        <v>0</v>
      </c>
      <c r="AZ22">
        <v>0</v>
      </c>
      <c r="BA22">
        <v>0</v>
      </c>
      <c r="BB22">
        <v>1</v>
      </c>
      <c r="BC22">
        <v>79.720283508300781</v>
      </c>
      <c r="BD22">
        <v>100</v>
      </c>
      <c r="BE22">
        <v>417.35537719726563</v>
      </c>
      <c r="BF22">
        <v>12252.7138671875</v>
      </c>
      <c r="BG22">
        <v>13706.9140625</v>
      </c>
      <c r="BH22">
        <v>2.8493950366973877</v>
      </c>
      <c r="BI22">
        <v>-6.8487987518310547</v>
      </c>
      <c r="BJ22">
        <v>21.276596069335938</v>
      </c>
      <c r="BK22">
        <v>14.285714149475098</v>
      </c>
      <c r="BL22">
        <v>136.25</v>
      </c>
      <c r="BM22">
        <v>-1.5086207389831543</v>
      </c>
      <c r="BN22">
        <v>19595.68359375</v>
      </c>
      <c r="BO22">
        <v>54.534473419189453</v>
      </c>
      <c r="BQ22">
        <v>0.61476922035217285</v>
      </c>
      <c r="BR22">
        <v>0.20512820780277252</v>
      </c>
      <c r="BS22">
        <v>1.45641028881073</v>
      </c>
      <c r="BT22">
        <v>95.589744567871094</v>
      </c>
      <c r="BU22">
        <v>192</v>
      </c>
      <c r="BV22">
        <v>0</v>
      </c>
      <c r="BW22">
        <v>1</v>
      </c>
      <c r="BX22">
        <v>7867.7685546875</v>
      </c>
      <c r="BY22">
        <v>7033.0576171875</v>
      </c>
      <c r="BZ22">
        <v>1.3128205537796021</v>
      </c>
      <c r="CA22">
        <v>9.374359130859375</v>
      </c>
      <c r="CB22">
        <v>73.4375</v>
      </c>
      <c r="CC22">
        <v>10.065645217895508</v>
      </c>
      <c r="CD22">
        <v>19.037199020385742</v>
      </c>
      <c r="CE22">
        <v>0</v>
      </c>
      <c r="CF22">
        <v>2.8446390628814697</v>
      </c>
      <c r="CG22">
        <v>11654.8740234375</v>
      </c>
      <c r="CJ22" s="8">
        <f>ABS(L22-VLOOKUP('VK_valitsin (FI)'!$C$8,tiedot,11,FALSE))</f>
        <v>49.300003051757813</v>
      </c>
      <c r="CQ22" s="8">
        <f>ABS(S22-VLOOKUP('VK_valitsin (FI)'!$C$8,tiedot,18,FALSE))</f>
        <v>81</v>
      </c>
      <c r="DE22" s="8">
        <f>ABS(AG22-VLOOKUP('VK_valitsin (FI)'!$C$8,tiedot,32,FALSE))</f>
        <v>0</v>
      </c>
      <c r="DJ22" s="8">
        <f>ABS(AL22-VLOOKUP('VK_valitsin (FI)'!$C$8,tiedot,37,FALSE))</f>
        <v>1.3999999999999986</v>
      </c>
      <c r="EB22" s="55">
        <f>ABS(BD22-VLOOKUP('VK_valitsin (FI)'!$C$8,tiedot,55,FALSE))</f>
        <v>3.98126220703125</v>
      </c>
      <c r="EF22" s="55">
        <f>ABS(BH22-VLOOKUP('VK_valitsin (FI)'!$C$8,tiedot,59,FALSE))</f>
        <v>0.48766136169433594</v>
      </c>
      <c r="EL22" s="8">
        <f>ABS(BN22-VLOOKUP('VK_valitsin (FI)'!$C$8,tiedot,65,FALSE))</f>
        <v>3478.712890625</v>
      </c>
      <c r="FH22" s="4">
        <f>IF($B22='VK_valitsin (FI)'!$C$8,100000,VK!CJ22/VK!L$297*'VK_valitsin (FI)'!D$5)</f>
        <v>0.25052214500263165</v>
      </c>
      <c r="FO22" s="4">
        <f>IF($B22='VK_valitsin (FI)'!$C$8,100000,VK!CQ22/VK!S$297*'VK_valitsin (FI)'!E$5)</f>
        <v>1.6108440212541719E-2</v>
      </c>
      <c r="GC22" s="4">
        <f>IF($B22='VK_valitsin (FI)'!$C$8,100000,VK!DE22/VK!AG$297*'VK_valitsin (FI)'!F$5)</f>
        <v>0</v>
      </c>
      <c r="GH22" s="4">
        <f>IF($B22='VK_valitsin (FI)'!$C$8,100000,VK!DJ22/VK!AL$297*'VK_valitsin (FI)'!G$5)</f>
        <v>2.4641864912014273E-2</v>
      </c>
      <c r="GZ22" s="4">
        <f>IF($B22='VK_valitsin (FI)'!$C$8,100000,VK!EB22/VK!BD$297*'VK_valitsin (FI)'!H$5)</f>
        <v>1.725932443801987E-2</v>
      </c>
      <c r="HA22" s="4">
        <f>IF($B22='VK_valitsin (FI)'!$C$8,100000,VK!EC22/VK!BE$297*'VK_valitsin (FI)'!P$5)</f>
        <v>0</v>
      </c>
      <c r="HD22" s="4">
        <f>IF($B22='VK_valitsin (FI)'!$C$8,100000,VK!EF22/VK!BH$297*'VK_valitsin (FI)'!I$5)</f>
        <v>8.5088168439642342E-2</v>
      </c>
      <c r="HJ22" s="4">
        <f>IF($B22='VK_valitsin (FI)'!$C$8,100000,VK!EL22/VK!BN$297*'VK_valitsin (FI)'!J$5)</f>
        <v>0.15818253256688675</v>
      </c>
      <c r="ID22" s="15">
        <f t="shared" si="0"/>
        <v>0.55180247757173662</v>
      </c>
      <c r="IE22" s="15">
        <f t="shared" si="1"/>
        <v>111</v>
      </c>
      <c r="IF22" s="16">
        <f t="shared" si="3"/>
        <v>2.0000000000000005E-9</v>
      </c>
      <c r="IG22" s="51" t="str">
        <f t="shared" si="2"/>
        <v>Hankasalmi</v>
      </c>
    </row>
    <row r="23" spans="1:241">
      <c r="A23">
        <v>2019</v>
      </c>
      <c r="B23" t="s">
        <v>190</v>
      </c>
      <c r="C23" t="s">
        <v>191</v>
      </c>
      <c r="D23" t="s">
        <v>192</v>
      </c>
      <c r="E23" t="s">
        <v>193</v>
      </c>
      <c r="F23" t="s">
        <v>120</v>
      </c>
      <c r="G23" t="s">
        <v>121</v>
      </c>
      <c r="H23" t="s">
        <v>144</v>
      </c>
      <c r="I23" t="s">
        <v>145</v>
      </c>
      <c r="J23">
        <v>49.5</v>
      </c>
      <c r="K23">
        <v>117.41999816894531</v>
      </c>
      <c r="L23">
        <v>158.10000610351563</v>
      </c>
      <c r="M23">
        <v>8199</v>
      </c>
      <c r="N23">
        <v>69.800003051757813</v>
      </c>
      <c r="O23">
        <v>-2.0999999046325684</v>
      </c>
      <c r="P23">
        <v>-129</v>
      </c>
      <c r="Q23">
        <v>96.5</v>
      </c>
      <c r="R23">
        <v>10.600000000000001</v>
      </c>
      <c r="S23">
        <v>52</v>
      </c>
      <c r="T23">
        <v>0</v>
      </c>
      <c r="U23">
        <v>4812.1000000000004</v>
      </c>
      <c r="V23">
        <v>16.3</v>
      </c>
      <c r="W23">
        <v>627</v>
      </c>
      <c r="X23">
        <v>0</v>
      </c>
      <c r="Y23">
        <v>418</v>
      </c>
      <c r="Z23">
        <v>179</v>
      </c>
      <c r="AA23">
        <v>628</v>
      </c>
      <c r="AB23">
        <v>15.015810012817383</v>
      </c>
      <c r="AC23">
        <v>0</v>
      </c>
      <c r="AD23">
        <v>0</v>
      </c>
      <c r="AE23">
        <v>3.3</v>
      </c>
      <c r="AF23">
        <v>3.5</v>
      </c>
      <c r="AG23">
        <v>0</v>
      </c>
      <c r="AH23">
        <v>21.75</v>
      </c>
      <c r="AI23">
        <v>1.3</v>
      </c>
      <c r="AJ23">
        <v>0.45</v>
      </c>
      <c r="AK23">
        <v>1.6</v>
      </c>
      <c r="AL23">
        <v>83.5</v>
      </c>
      <c r="AM23">
        <v>282.39999999999998</v>
      </c>
      <c r="AN23">
        <v>38.9</v>
      </c>
      <c r="AO23">
        <v>22.5</v>
      </c>
      <c r="AP23">
        <v>118</v>
      </c>
      <c r="AQ23">
        <v>73</v>
      </c>
      <c r="AR23">
        <v>849</v>
      </c>
      <c r="AS23">
        <v>5</v>
      </c>
      <c r="AT23">
        <v>5020</v>
      </c>
      <c r="AU23">
        <v>10401</v>
      </c>
      <c r="AV23">
        <v>1</v>
      </c>
      <c r="AW23">
        <v>79.952972412109375</v>
      </c>
      <c r="AX23">
        <v>0</v>
      </c>
      <c r="AY23">
        <v>0</v>
      </c>
      <c r="AZ23">
        <v>0</v>
      </c>
      <c r="BA23">
        <v>1</v>
      </c>
      <c r="BB23">
        <v>1</v>
      </c>
      <c r="BC23">
        <v>90.252708435058594</v>
      </c>
      <c r="BD23">
        <v>100</v>
      </c>
      <c r="BE23">
        <v>957.31707763671875</v>
      </c>
      <c r="BF23">
        <v>13502.263671875</v>
      </c>
      <c r="BG23">
        <v>14342.0478515625</v>
      </c>
      <c r="BH23">
        <v>3.3404073715209961</v>
      </c>
      <c r="BI23">
        <v>-1.8175325393676758</v>
      </c>
      <c r="BJ23">
        <v>29.787233352661133</v>
      </c>
      <c r="BK23">
        <v>-8.536585807800293</v>
      </c>
      <c r="BL23">
        <v>96.25</v>
      </c>
      <c r="BM23">
        <v>-1.6369047164916992</v>
      </c>
      <c r="BN23">
        <v>25728.5625</v>
      </c>
      <c r="BO23">
        <v>24.224864959716797</v>
      </c>
      <c r="BQ23">
        <v>0.60104888677597046</v>
      </c>
      <c r="BR23">
        <v>42.834491729736328</v>
      </c>
      <c r="BS23">
        <v>4.4761557579040527</v>
      </c>
      <c r="BT23">
        <v>150.75009155273438</v>
      </c>
      <c r="BU23">
        <v>447.8594970703125</v>
      </c>
      <c r="BV23">
        <v>0</v>
      </c>
      <c r="BW23">
        <v>2</v>
      </c>
      <c r="BX23">
        <v>11975.609375</v>
      </c>
      <c r="BY23">
        <v>11274.390625</v>
      </c>
      <c r="BZ23">
        <v>0.91474568843841553</v>
      </c>
      <c r="CA23">
        <v>8.0619583129882813</v>
      </c>
      <c r="CB23">
        <v>145.33332824707031</v>
      </c>
      <c r="CC23">
        <v>15.88502311706543</v>
      </c>
      <c r="CD23">
        <v>18.759454727172852</v>
      </c>
      <c r="CE23">
        <v>0</v>
      </c>
      <c r="CF23">
        <v>1.0590015649795532</v>
      </c>
      <c r="CG23">
        <v>10722.1123046875</v>
      </c>
      <c r="CJ23" s="8">
        <f>ABS(L23-VLOOKUP('VK_valitsin (FI)'!$C$8,tiedot,11,FALSE))</f>
        <v>19.400009155273438</v>
      </c>
      <c r="CQ23" s="8">
        <f>ABS(S23-VLOOKUP('VK_valitsin (FI)'!$C$8,tiedot,18,FALSE))</f>
        <v>100</v>
      </c>
      <c r="DE23" s="8">
        <f>ABS(AG23-VLOOKUP('VK_valitsin (FI)'!$C$8,tiedot,32,FALSE))</f>
        <v>0</v>
      </c>
      <c r="DJ23" s="8">
        <f>ABS(AL23-VLOOKUP('VK_valitsin (FI)'!$C$8,tiedot,37,FALSE))</f>
        <v>24.700000000000003</v>
      </c>
      <c r="EB23" s="55">
        <f>ABS(BD23-VLOOKUP('VK_valitsin (FI)'!$C$8,tiedot,55,FALSE))</f>
        <v>3.98126220703125</v>
      </c>
      <c r="EF23" s="55">
        <f>ABS(BH23-VLOOKUP('VK_valitsin (FI)'!$C$8,tiedot,59,FALSE))</f>
        <v>3.3509731292724609E-3</v>
      </c>
      <c r="EL23" s="8">
        <f>ABS(BN23-VLOOKUP('VK_valitsin (FI)'!$C$8,tiedot,65,FALSE))</f>
        <v>2654.166015625</v>
      </c>
      <c r="FH23" s="4">
        <f>IF($B23='VK_valitsin (FI)'!$C$8,100000,VK!CJ23/VK!L$297*'VK_valitsin (FI)'!D$5)</f>
        <v>9.858279119267728E-2</v>
      </c>
      <c r="FO23" s="4">
        <f>IF($B23='VK_valitsin (FI)'!$C$8,100000,VK!CQ23/VK!S$297*'VK_valitsin (FI)'!E$5)</f>
        <v>1.9886963225360148E-2</v>
      </c>
      <c r="GC23" s="4">
        <f>IF($B23='VK_valitsin (FI)'!$C$8,100000,VK!DE23/VK!AG$297*'VK_valitsin (FI)'!F$5)</f>
        <v>0</v>
      </c>
      <c r="GH23" s="4">
        <f>IF($B23='VK_valitsin (FI)'!$C$8,100000,VK!DJ23/VK!AL$297*'VK_valitsin (FI)'!G$5)</f>
        <v>0.4347529023762523</v>
      </c>
      <c r="GZ23" s="4">
        <f>IF($B23='VK_valitsin (FI)'!$C$8,100000,VK!EB23/VK!BD$297*'VK_valitsin (FI)'!H$5)</f>
        <v>1.725932443801987E-2</v>
      </c>
      <c r="HA23" s="4">
        <f>IF($B23='VK_valitsin (FI)'!$C$8,100000,VK!EC23/VK!BE$297*'VK_valitsin (FI)'!P$5)</f>
        <v>0</v>
      </c>
      <c r="HD23" s="4">
        <f>IF($B23='VK_valitsin (FI)'!$C$8,100000,VK!EF23/VK!BH$297*'VK_valitsin (FI)'!I$5)</f>
        <v>5.846847596651868E-4</v>
      </c>
      <c r="HJ23" s="4">
        <f>IF($B23='VK_valitsin (FI)'!$C$8,100000,VK!EL23/VK!BN$297*'VK_valitsin (FI)'!J$5)</f>
        <v>0.1206890926054823</v>
      </c>
      <c r="ID23" s="15">
        <f t="shared" si="0"/>
        <v>0.69175576069745714</v>
      </c>
      <c r="IE23" s="15">
        <f t="shared" si="1"/>
        <v>178</v>
      </c>
      <c r="IF23" s="16">
        <f t="shared" si="3"/>
        <v>2.1000000000000006E-9</v>
      </c>
      <c r="IG23" s="51" t="str">
        <f t="shared" si="2"/>
        <v>Hanko</v>
      </c>
    </row>
    <row r="24" spans="1:241">
      <c r="A24">
        <v>2019</v>
      </c>
      <c r="B24" t="s">
        <v>194</v>
      </c>
      <c r="C24" t="s">
        <v>195</v>
      </c>
      <c r="D24" t="s">
        <v>196</v>
      </c>
      <c r="E24" t="s">
        <v>197</v>
      </c>
      <c r="F24" t="s">
        <v>150</v>
      </c>
      <c r="G24" t="s">
        <v>151</v>
      </c>
      <c r="H24" t="s">
        <v>144</v>
      </c>
      <c r="I24" t="s">
        <v>145</v>
      </c>
      <c r="J24">
        <v>48.299999237060547</v>
      </c>
      <c r="K24">
        <v>123.45999908447266</v>
      </c>
      <c r="L24">
        <v>176</v>
      </c>
      <c r="M24">
        <v>6931</v>
      </c>
      <c r="N24">
        <v>56.099998474121094</v>
      </c>
      <c r="O24">
        <v>-1.2000000476837158</v>
      </c>
      <c r="P24">
        <v>-37</v>
      </c>
      <c r="Q24">
        <v>92.9</v>
      </c>
      <c r="R24">
        <v>11.100000000000001</v>
      </c>
      <c r="S24">
        <v>55</v>
      </c>
      <c r="T24">
        <v>0</v>
      </c>
      <c r="U24">
        <v>4937.7</v>
      </c>
      <c r="V24">
        <v>10.29</v>
      </c>
      <c r="W24">
        <v>1248</v>
      </c>
      <c r="X24">
        <v>180</v>
      </c>
      <c r="Y24">
        <v>541</v>
      </c>
      <c r="Z24">
        <v>168</v>
      </c>
      <c r="AA24">
        <v>686</v>
      </c>
      <c r="AB24">
        <v>16.202127456665039</v>
      </c>
      <c r="AC24">
        <v>0</v>
      </c>
      <c r="AD24">
        <v>1.5</v>
      </c>
      <c r="AE24">
        <v>2.8</v>
      </c>
      <c r="AF24">
        <v>5.3</v>
      </c>
      <c r="AG24">
        <v>0</v>
      </c>
      <c r="AH24">
        <v>21.5</v>
      </c>
      <c r="AI24">
        <v>1.2</v>
      </c>
      <c r="AJ24">
        <v>0.41</v>
      </c>
      <c r="AK24">
        <v>0.98</v>
      </c>
      <c r="AL24">
        <v>83.6</v>
      </c>
      <c r="AM24">
        <v>300.7</v>
      </c>
      <c r="AN24">
        <v>44.6</v>
      </c>
      <c r="AO24">
        <v>23.1</v>
      </c>
      <c r="AP24">
        <v>23</v>
      </c>
      <c r="AQ24">
        <v>35</v>
      </c>
      <c r="AR24">
        <v>374</v>
      </c>
      <c r="AS24">
        <v>3.3330000000000002</v>
      </c>
      <c r="AT24">
        <v>4573</v>
      </c>
      <c r="AU24">
        <v>10349</v>
      </c>
      <c r="AV24">
        <v>1</v>
      </c>
      <c r="AW24">
        <v>88.949172973632813</v>
      </c>
      <c r="AX24">
        <v>0</v>
      </c>
      <c r="AY24">
        <v>0</v>
      </c>
      <c r="AZ24">
        <v>0</v>
      </c>
      <c r="BA24">
        <v>0</v>
      </c>
      <c r="BB24">
        <v>1</v>
      </c>
      <c r="BC24">
        <v>88.709678649902344</v>
      </c>
      <c r="BD24">
        <v>100</v>
      </c>
      <c r="BE24">
        <v>520.21563720703125</v>
      </c>
      <c r="BF24">
        <v>10404.44140625</v>
      </c>
      <c r="BG24">
        <v>11142.779296875</v>
      </c>
      <c r="BH24">
        <v>4.474909782409668</v>
      </c>
      <c r="BI24">
        <v>3.7203500270843506</v>
      </c>
      <c r="BJ24">
        <v>27.040817260742188</v>
      </c>
      <c r="BK24">
        <v>20.967741012573242</v>
      </c>
      <c r="BL24">
        <v>210.33332824707031</v>
      </c>
      <c r="BM24">
        <v>-4.363001823425293</v>
      </c>
      <c r="BN24">
        <v>23499.572265625</v>
      </c>
      <c r="BO24">
        <v>23.186895370483398</v>
      </c>
      <c r="BQ24">
        <v>0.65473955869674683</v>
      </c>
      <c r="BR24">
        <v>0.1731351912021637</v>
      </c>
      <c r="BS24">
        <v>3.2607126235961914</v>
      </c>
      <c r="BT24">
        <v>150.05049133300781</v>
      </c>
      <c r="BU24">
        <v>531.6693115234375</v>
      </c>
      <c r="BV24">
        <v>0</v>
      </c>
      <c r="BW24">
        <v>1</v>
      </c>
      <c r="BX24">
        <v>9315.3642578125</v>
      </c>
      <c r="BY24">
        <v>8698.11328125</v>
      </c>
      <c r="BZ24">
        <v>1.0820949077606201</v>
      </c>
      <c r="CA24">
        <v>7.9065070152282715</v>
      </c>
      <c r="CB24">
        <v>110.66666412353516</v>
      </c>
      <c r="CC24">
        <v>15.14598560333252</v>
      </c>
      <c r="CD24">
        <v>18.795619964599609</v>
      </c>
      <c r="CE24">
        <v>0</v>
      </c>
      <c r="CF24">
        <v>3.4671533107757568</v>
      </c>
      <c r="CG24">
        <v>10216.310546875</v>
      </c>
      <c r="CJ24" s="8">
        <f>ABS(L24-VLOOKUP('VK_valitsin (FI)'!$C$8,tiedot,11,FALSE))</f>
        <v>37.300003051757813</v>
      </c>
      <c r="CQ24" s="8">
        <f>ABS(S24-VLOOKUP('VK_valitsin (FI)'!$C$8,tiedot,18,FALSE))</f>
        <v>97</v>
      </c>
      <c r="DE24" s="8">
        <f>ABS(AG24-VLOOKUP('VK_valitsin (FI)'!$C$8,tiedot,32,FALSE))</f>
        <v>0</v>
      </c>
      <c r="DJ24" s="8">
        <f>ABS(AL24-VLOOKUP('VK_valitsin (FI)'!$C$8,tiedot,37,FALSE))</f>
        <v>24.799999999999997</v>
      </c>
      <c r="EB24" s="55">
        <f>ABS(BD24-VLOOKUP('VK_valitsin (FI)'!$C$8,tiedot,55,FALSE))</f>
        <v>3.98126220703125</v>
      </c>
      <c r="EF24" s="55">
        <f>ABS(BH24-VLOOKUP('VK_valitsin (FI)'!$C$8,tiedot,59,FALSE))</f>
        <v>1.1378533840179443</v>
      </c>
      <c r="EL24" s="8">
        <f>ABS(BN24-VLOOKUP('VK_valitsin (FI)'!$C$8,tiedot,65,FALSE))</f>
        <v>425.17578125</v>
      </c>
      <c r="FH24" s="4">
        <f>IF($B24='VK_valitsin (FI)'!$C$8,100000,VK!CJ24/VK!L$297*'VK_valitsin (FI)'!D$5)</f>
        <v>0.18954312768136616</v>
      </c>
      <c r="FO24" s="4">
        <f>IF($B24='VK_valitsin (FI)'!$C$8,100000,VK!CQ24/VK!S$297*'VK_valitsin (FI)'!E$5)</f>
        <v>1.9290354328599345E-2</v>
      </c>
      <c r="GC24" s="4">
        <f>IF($B24='VK_valitsin (FI)'!$C$8,100000,VK!DE24/VK!AG$297*'VK_valitsin (FI)'!F$5)</f>
        <v>0</v>
      </c>
      <c r="GH24" s="4">
        <f>IF($B24='VK_valitsin (FI)'!$C$8,100000,VK!DJ24/VK!AL$297*'VK_valitsin (FI)'!G$5)</f>
        <v>0.4365130355842532</v>
      </c>
      <c r="GZ24" s="4">
        <f>IF($B24='VK_valitsin (FI)'!$C$8,100000,VK!EB24/VK!BD$297*'VK_valitsin (FI)'!H$5)</f>
        <v>1.725932443801987E-2</v>
      </c>
      <c r="HA24" s="4">
        <f>IF($B24='VK_valitsin (FI)'!$C$8,100000,VK!EC24/VK!BE$297*'VK_valitsin (FI)'!P$5)</f>
        <v>0</v>
      </c>
      <c r="HD24" s="4">
        <f>IF($B24='VK_valitsin (FI)'!$C$8,100000,VK!EF24/VK!BH$297*'VK_valitsin (FI)'!I$5)</f>
        <v>0.19853502451486182</v>
      </c>
      <c r="HJ24" s="4">
        <f>IF($B24='VK_valitsin (FI)'!$C$8,100000,VK!EL24/VK!BN$297*'VK_valitsin (FI)'!J$5)</f>
        <v>1.9333409792305762E-2</v>
      </c>
      <c r="ID24" s="15">
        <f t="shared" si="0"/>
        <v>0.88047427853940619</v>
      </c>
      <c r="IE24" s="15">
        <f t="shared" si="1"/>
        <v>243</v>
      </c>
      <c r="IF24" s="16">
        <f t="shared" si="3"/>
        <v>2.2000000000000007E-9</v>
      </c>
      <c r="IG24" s="51" t="str">
        <f t="shared" si="2"/>
        <v>Harjavalta</v>
      </c>
    </row>
    <row r="25" spans="1:241">
      <c r="A25">
        <v>2019</v>
      </c>
      <c r="B25" t="s">
        <v>198</v>
      </c>
      <c r="C25" t="s">
        <v>199</v>
      </c>
      <c r="D25" t="s">
        <v>112</v>
      </c>
      <c r="E25" t="s">
        <v>113</v>
      </c>
      <c r="F25" t="s">
        <v>114</v>
      </c>
      <c r="G25" t="s">
        <v>115</v>
      </c>
      <c r="H25" t="s">
        <v>104</v>
      </c>
      <c r="I25" t="s">
        <v>105</v>
      </c>
      <c r="J25">
        <v>54.599998474121094</v>
      </c>
      <c r="K25">
        <v>542.71002197265625</v>
      </c>
      <c r="L25">
        <v>191.39999389648438</v>
      </c>
      <c r="M25">
        <v>2697</v>
      </c>
      <c r="N25">
        <v>5</v>
      </c>
      <c r="O25">
        <v>-3</v>
      </c>
      <c r="P25">
        <v>-46</v>
      </c>
      <c r="Q25">
        <v>53.800000000000004</v>
      </c>
      <c r="R25">
        <v>12.700000000000001</v>
      </c>
      <c r="S25">
        <v>213</v>
      </c>
      <c r="T25">
        <v>0</v>
      </c>
      <c r="U25">
        <v>3468.7</v>
      </c>
      <c r="V25">
        <v>12.18</v>
      </c>
      <c r="W25">
        <v>1333</v>
      </c>
      <c r="X25">
        <v>1067</v>
      </c>
      <c r="Y25">
        <v>933</v>
      </c>
      <c r="Z25">
        <v>1301</v>
      </c>
      <c r="AA25">
        <v>1117</v>
      </c>
      <c r="AB25">
        <v>12.340909004211426</v>
      </c>
      <c r="AC25">
        <v>0</v>
      </c>
      <c r="AD25">
        <v>0</v>
      </c>
      <c r="AE25">
        <v>0</v>
      </c>
      <c r="AF25">
        <v>0</v>
      </c>
      <c r="AG25">
        <v>1</v>
      </c>
      <c r="AH25">
        <v>21.5</v>
      </c>
      <c r="AI25">
        <v>1</v>
      </c>
      <c r="AJ25">
        <v>0.5</v>
      </c>
      <c r="AK25">
        <v>1.1000000000000001</v>
      </c>
      <c r="AL25">
        <v>70.8</v>
      </c>
      <c r="AM25">
        <v>253.3</v>
      </c>
      <c r="AN25">
        <v>42.2</v>
      </c>
      <c r="AO25">
        <v>18.2</v>
      </c>
      <c r="AP25">
        <v>132</v>
      </c>
      <c r="AQ25">
        <v>60</v>
      </c>
      <c r="AR25">
        <v>649</v>
      </c>
      <c r="AS25">
        <v>1.5</v>
      </c>
      <c r="AT25">
        <v>7500</v>
      </c>
      <c r="AU25">
        <v>17785</v>
      </c>
      <c r="AV25">
        <v>0</v>
      </c>
      <c r="AW25">
        <v>74.678848266601563</v>
      </c>
      <c r="AX25">
        <v>0</v>
      </c>
      <c r="AY25">
        <v>0</v>
      </c>
      <c r="AZ25">
        <v>0</v>
      </c>
      <c r="BA25">
        <v>0</v>
      </c>
      <c r="BB25">
        <v>1</v>
      </c>
      <c r="BC25">
        <v>47.142856597900391</v>
      </c>
      <c r="BD25">
        <v>100</v>
      </c>
      <c r="BE25">
        <v>958.33331298828125</v>
      </c>
      <c r="BF25">
        <v>11358.2861328125</v>
      </c>
      <c r="BG25">
        <v>13491.6435546875</v>
      </c>
      <c r="BH25">
        <v>2.5201334953308105</v>
      </c>
      <c r="BI25">
        <v>-2.8931379318237305</v>
      </c>
      <c r="BJ25">
        <v>21.052631378173828</v>
      </c>
      <c r="BK25">
        <v>50</v>
      </c>
      <c r="BL25">
        <v>171</v>
      </c>
      <c r="BM25">
        <v>-16.470588684082031</v>
      </c>
      <c r="BN25">
        <v>20465.96484375</v>
      </c>
      <c r="BO25">
        <v>47.990043640136719</v>
      </c>
      <c r="BQ25">
        <v>0.6314423680305481</v>
      </c>
      <c r="BR25">
        <v>7.4156470596790314E-2</v>
      </c>
      <c r="BS25">
        <v>2.5954763889312744</v>
      </c>
      <c r="BT25">
        <v>114.94252777099609</v>
      </c>
      <c r="BU25">
        <v>286.24398803710938</v>
      </c>
      <c r="BV25">
        <v>0</v>
      </c>
      <c r="BW25">
        <v>0</v>
      </c>
      <c r="BX25">
        <v>9552.0830078125</v>
      </c>
      <c r="BY25">
        <v>8041.66650390625</v>
      </c>
      <c r="BZ25">
        <v>0.66740822792053223</v>
      </c>
      <c r="CA25">
        <v>5.2651095390319824</v>
      </c>
      <c r="CB25">
        <v>61.111110687255859</v>
      </c>
      <c r="CC25">
        <v>7.7464790344238281</v>
      </c>
      <c r="CD25">
        <v>19.71830940246582</v>
      </c>
      <c r="CE25">
        <v>0.70422536134719849</v>
      </c>
      <c r="CF25">
        <v>4.9295773506164551</v>
      </c>
      <c r="CG25">
        <v>16580.427734375</v>
      </c>
      <c r="CJ25" s="8">
        <f>ABS(L25-VLOOKUP('VK_valitsin (FI)'!$C$8,tiedot,11,FALSE))</f>
        <v>52.699996948242188</v>
      </c>
      <c r="CQ25" s="8">
        <f>ABS(S25-VLOOKUP('VK_valitsin (FI)'!$C$8,tiedot,18,FALSE))</f>
        <v>61</v>
      </c>
      <c r="DE25" s="8">
        <f>ABS(AG25-VLOOKUP('VK_valitsin (FI)'!$C$8,tiedot,32,FALSE))</f>
        <v>1</v>
      </c>
      <c r="DJ25" s="8">
        <f>ABS(AL25-VLOOKUP('VK_valitsin (FI)'!$C$8,tiedot,37,FALSE))</f>
        <v>12</v>
      </c>
      <c r="EB25" s="55">
        <f>ABS(BD25-VLOOKUP('VK_valitsin (FI)'!$C$8,tiedot,55,FALSE))</f>
        <v>3.98126220703125</v>
      </c>
      <c r="EF25" s="55">
        <f>ABS(BH25-VLOOKUP('VK_valitsin (FI)'!$C$8,tiedot,59,FALSE))</f>
        <v>0.81692290306091309</v>
      </c>
      <c r="EL25" s="8">
        <f>ABS(BN25-VLOOKUP('VK_valitsin (FI)'!$C$8,tiedot,65,FALSE))</f>
        <v>2608.431640625</v>
      </c>
      <c r="FH25" s="4">
        <f>IF($B25='VK_valitsin (FI)'!$C$8,100000,VK!CJ25/VK!L$297*'VK_valitsin (FI)'!D$5)</f>
        <v>0.26779950222812476</v>
      </c>
      <c r="FO25" s="4">
        <f>IF($B25='VK_valitsin (FI)'!$C$8,100000,VK!CQ25/VK!S$297*'VK_valitsin (FI)'!E$5)</f>
        <v>1.2131047567469688E-2</v>
      </c>
      <c r="GC25" s="4">
        <f>IF($B25='VK_valitsin (FI)'!$C$8,100000,VK!DE25/VK!AG$297*'VK_valitsin (FI)'!F$5)</f>
        <v>0.10940897735217005</v>
      </c>
      <c r="GH25" s="4">
        <f>IF($B25='VK_valitsin (FI)'!$C$8,100000,VK!DJ25/VK!AL$297*'VK_valitsin (FI)'!G$5)</f>
        <v>0.21121598496012253</v>
      </c>
      <c r="GZ25" s="4">
        <f>IF($B25='VK_valitsin (FI)'!$C$8,100000,VK!EB25/VK!BD$297*'VK_valitsin (FI)'!H$5)</f>
        <v>1.725932443801987E-2</v>
      </c>
      <c r="HA25" s="4">
        <f>IF($B25='VK_valitsin (FI)'!$C$8,100000,VK!EC25/VK!BE$297*'VK_valitsin (FI)'!P$5)</f>
        <v>0</v>
      </c>
      <c r="HD25" s="4">
        <f>IF($B25='VK_valitsin (FI)'!$C$8,100000,VK!EF25/VK!BH$297*'VK_valitsin (FI)'!I$5)</f>
        <v>0.14253840684925423</v>
      </c>
      <c r="HJ25" s="4">
        <f>IF($B25='VK_valitsin (FI)'!$C$8,100000,VK!EL25/VK!BN$297*'VK_valitsin (FI)'!J$5)</f>
        <v>0.11860947882581108</v>
      </c>
      <c r="ID25" s="15">
        <f t="shared" si="0"/>
        <v>0.87896272452097224</v>
      </c>
      <c r="IE25" s="15">
        <f t="shared" si="1"/>
        <v>240</v>
      </c>
      <c r="IF25" s="16">
        <f t="shared" si="3"/>
        <v>2.3000000000000007E-9</v>
      </c>
      <c r="IG25" s="51" t="str">
        <f t="shared" si="2"/>
        <v>Hartola</v>
      </c>
    </row>
    <row r="26" spans="1:241">
      <c r="A26">
        <v>2019</v>
      </c>
      <c r="B26" t="s">
        <v>200</v>
      </c>
      <c r="C26" t="s">
        <v>181</v>
      </c>
      <c r="D26" t="s">
        <v>201</v>
      </c>
      <c r="E26" t="s">
        <v>153</v>
      </c>
      <c r="F26" t="s">
        <v>159</v>
      </c>
      <c r="G26" t="s">
        <v>160</v>
      </c>
      <c r="H26" t="s">
        <v>90</v>
      </c>
      <c r="I26" t="s">
        <v>91</v>
      </c>
      <c r="J26">
        <v>43.700000762939453</v>
      </c>
      <c r="K26">
        <v>357.79000854492188</v>
      </c>
      <c r="L26">
        <v>127.09999847412109</v>
      </c>
      <c r="M26">
        <v>9422</v>
      </c>
      <c r="N26">
        <v>26.299999237060547</v>
      </c>
      <c r="O26">
        <v>-0.60000002384185791</v>
      </c>
      <c r="P26">
        <v>-32</v>
      </c>
      <c r="Q26">
        <v>75.7</v>
      </c>
      <c r="R26">
        <v>6.8000000000000007</v>
      </c>
      <c r="S26">
        <v>142</v>
      </c>
      <c r="T26">
        <v>0</v>
      </c>
      <c r="U26">
        <v>3915.4</v>
      </c>
      <c r="V26">
        <v>12.98</v>
      </c>
      <c r="W26">
        <v>694</v>
      </c>
      <c r="X26">
        <v>90</v>
      </c>
      <c r="Y26">
        <v>874</v>
      </c>
      <c r="Z26">
        <v>473</v>
      </c>
      <c r="AA26">
        <v>751</v>
      </c>
      <c r="AB26">
        <v>17.291337966918945</v>
      </c>
      <c r="AC26">
        <v>0</v>
      </c>
      <c r="AD26">
        <v>0</v>
      </c>
      <c r="AE26">
        <v>0</v>
      </c>
      <c r="AF26">
        <v>6.5</v>
      </c>
      <c r="AG26">
        <v>1</v>
      </c>
      <c r="AH26">
        <v>20.5</v>
      </c>
      <c r="AI26">
        <v>1</v>
      </c>
      <c r="AJ26">
        <v>0.45</v>
      </c>
      <c r="AK26">
        <v>1</v>
      </c>
      <c r="AL26">
        <v>74.099999999999994</v>
      </c>
      <c r="AM26">
        <v>368.7</v>
      </c>
      <c r="AN26">
        <v>44.5</v>
      </c>
      <c r="AO26">
        <v>31.3</v>
      </c>
      <c r="AP26">
        <v>60</v>
      </c>
      <c r="AQ26">
        <v>47</v>
      </c>
      <c r="AR26">
        <v>186</v>
      </c>
      <c r="AS26">
        <v>3</v>
      </c>
      <c r="AT26">
        <v>3905</v>
      </c>
      <c r="AU26">
        <v>8798</v>
      </c>
      <c r="AV26">
        <v>1</v>
      </c>
      <c r="AW26">
        <v>59.177089691162109</v>
      </c>
      <c r="AX26">
        <v>0</v>
      </c>
      <c r="AY26">
        <v>0</v>
      </c>
      <c r="AZ26">
        <v>0</v>
      </c>
      <c r="BA26">
        <v>0</v>
      </c>
      <c r="BB26">
        <v>1</v>
      </c>
      <c r="BC26">
        <v>98.451324462890625</v>
      </c>
      <c r="BD26">
        <v>94.5606689453125</v>
      </c>
      <c r="BE26">
        <v>1032.786865234375</v>
      </c>
      <c r="BF26">
        <v>10692.2412109375</v>
      </c>
      <c r="BG26">
        <v>12570.5185546875</v>
      </c>
      <c r="BH26">
        <v>4.797389030456543</v>
      </c>
      <c r="BI26">
        <v>11.528925895690918</v>
      </c>
      <c r="BJ26">
        <v>24.183006286621094</v>
      </c>
      <c r="BK26">
        <v>0.86956518888473511</v>
      </c>
      <c r="BL26">
        <v>186.83332824707031</v>
      </c>
      <c r="BM26">
        <v>0</v>
      </c>
      <c r="BN26">
        <v>24773.673828125</v>
      </c>
      <c r="BO26">
        <v>20.854642868041992</v>
      </c>
      <c r="BQ26">
        <v>0.69358944892883301</v>
      </c>
      <c r="BR26">
        <v>0.40331140160560608</v>
      </c>
      <c r="BS26">
        <v>1.9316493272781372</v>
      </c>
      <c r="BT26">
        <v>86.605819702148438</v>
      </c>
      <c r="BU26">
        <v>253.87391662597656</v>
      </c>
      <c r="BV26">
        <v>0</v>
      </c>
      <c r="BW26">
        <v>1</v>
      </c>
      <c r="BX26">
        <v>9314.75390625</v>
      </c>
      <c r="BY26">
        <v>7922.95068359375</v>
      </c>
      <c r="BZ26">
        <v>1.2311611175537109</v>
      </c>
      <c r="CA26">
        <v>10.984929084777832</v>
      </c>
      <c r="CB26">
        <v>73.275863647460938</v>
      </c>
      <c r="CC26">
        <v>8.2125606536865234</v>
      </c>
      <c r="CD26">
        <v>11.690821647644043</v>
      </c>
      <c r="CE26">
        <v>0</v>
      </c>
      <c r="CF26">
        <v>1.2560386657714844</v>
      </c>
      <c r="CG26">
        <v>9309.66015625</v>
      </c>
      <c r="CJ26" s="8">
        <f>ABS(L26-VLOOKUP('VK_valitsin (FI)'!$C$8,tiedot,11,FALSE))</f>
        <v>11.599998474121094</v>
      </c>
      <c r="CQ26" s="8">
        <f>ABS(S26-VLOOKUP('VK_valitsin (FI)'!$C$8,tiedot,18,FALSE))</f>
        <v>10</v>
      </c>
      <c r="DE26" s="8">
        <f>ABS(AG26-VLOOKUP('VK_valitsin (FI)'!$C$8,tiedot,32,FALSE))</f>
        <v>1</v>
      </c>
      <c r="DJ26" s="8">
        <f>ABS(AL26-VLOOKUP('VK_valitsin (FI)'!$C$8,tiedot,37,FALSE))</f>
        <v>15.299999999999997</v>
      </c>
      <c r="EB26" s="55">
        <f>ABS(BD26-VLOOKUP('VK_valitsin (FI)'!$C$8,tiedot,55,FALSE))</f>
        <v>1.45806884765625</v>
      </c>
      <c r="EF26" s="55">
        <f>ABS(BH26-VLOOKUP('VK_valitsin (FI)'!$C$8,tiedot,59,FALSE))</f>
        <v>1.4603326320648193</v>
      </c>
      <c r="EL26" s="8">
        <f>ABS(BN26-VLOOKUP('VK_valitsin (FI)'!$C$8,tiedot,65,FALSE))</f>
        <v>1699.27734375</v>
      </c>
      <c r="FH26" s="4">
        <f>IF($B26='VK_valitsin (FI)'!$C$8,100000,VK!CJ26/VK!L$297*'VK_valitsin (FI)'!D$5)</f>
        <v>5.8946375656673586E-2</v>
      </c>
      <c r="FO26" s="4">
        <f>IF($B26='VK_valitsin (FI)'!$C$8,100000,VK!CQ26/VK!S$297*'VK_valitsin (FI)'!E$5)</f>
        <v>1.9886963225360147E-3</v>
      </c>
      <c r="GC26" s="4">
        <f>IF($B26='VK_valitsin (FI)'!$C$8,100000,VK!DE26/VK!AG$297*'VK_valitsin (FI)'!F$5)</f>
        <v>0.10940897735217005</v>
      </c>
      <c r="GH26" s="4">
        <f>IF($B26='VK_valitsin (FI)'!$C$8,100000,VK!DJ26/VK!AL$297*'VK_valitsin (FI)'!G$5)</f>
        <v>0.26930038082415619</v>
      </c>
      <c r="GZ26" s="4">
        <f>IF($B26='VK_valitsin (FI)'!$C$8,100000,VK!EB26/VK!BD$297*'VK_valitsin (FI)'!H$5)</f>
        <v>6.3209308972980828E-3</v>
      </c>
      <c r="HA26" s="4">
        <f>IF($B26='VK_valitsin (FI)'!$C$8,100000,VK!EC26/VK!BE$297*'VK_valitsin (FI)'!P$5)</f>
        <v>0</v>
      </c>
      <c r="HD26" s="4">
        <f>IF($B26='VK_valitsin (FI)'!$C$8,100000,VK!EF26/VK!BH$297*'VK_valitsin (FI)'!I$5)</f>
        <v>0.25480187428283763</v>
      </c>
      <c r="HJ26" s="4">
        <f>IF($B26='VK_valitsin (FI)'!$C$8,100000,VK!EL26/VK!BN$297*'VK_valitsin (FI)'!J$5)</f>
        <v>7.7268806659009509E-2</v>
      </c>
      <c r="ID26" s="15">
        <f t="shared" si="0"/>
        <v>0.77803604439468099</v>
      </c>
      <c r="IE26" s="15">
        <f t="shared" si="1"/>
        <v>213</v>
      </c>
      <c r="IF26" s="16">
        <f t="shared" si="3"/>
        <v>2.4000000000000008E-9</v>
      </c>
      <c r="IG26" s="51" t="str">
        <f t="shared" si="2"/>
        <v>Hattula</v>
      </c>
    </row>
    <row r="27" spans="1:241">
      <c r="A27">
        <v>2019</v>
      </c>
      <c r="B27" t="s">
        <v>202</v>
      </c>
      <c r="C27" t="s">
        <v>203</v>
      </c>
      <c r="D27" t="s">
        <v>204</v>
      </c>
      <c r="E27" t="s">
        <v>155</v>
      </c>
      <c r="F27" t="s">
        <v>159</v>
      </c>
      <c r="G27" t="s">
        <v>160</v>
      </c>
      <c r="H27" t="s">
        <v>104</v>
      </c>
      <c r="I27" t="s">
        <v>105</v>
      </c>
      <c r="J27">
        <v>44.200000762939453</v>
      </c>
      <c r="K27">
        <v>389.3599853515625</v>
      </c>
      <c r="L27">
        <v>122.80000305175781</v>
      </c>
      <c r="M27">
        <v>8260</v>
      </c>
      <c r="N27">
        <v>21.200000762939453</v>
      </c>
      <c r="O27">
        <v>-1.8999999761581421</v>
      </c>
      <c r="P27">
        <v>-152</v>
      </c>
      <c r="Q27">
        <v>64.600000000000009</v>
      </c>
      <c r="R27">
        <v>6.1000000000000005</v>
      </c>
      <c r="S27">
        <v>178</v>
      </c>
      <c r="T27">
        <v>0</v>
      </c>
      <c r="U27">
        <v>3953.1</v>
      </c>
      <c r="V27">
        <v>12.98</v>
      </c>
      <c r="W27">
        <v>966</v>
      </c>
      <c r="X27">
        <v>641</v>
      </c>
      <c r="Y27">
        <v>538</v>
      </c>
      <c r="Z27">
        <v>926</v>
      </c>
      <c r="AA27">
        <v>517</v>
      </c>
      <c r="AB27">
        <v>16.381502151489258</v>
      </c>
      <c r="AC27">
        <v>0</v>
      </c>
      <c r="AD27">
        <v>0</v>
      </c>
      <c r="AE27">
        <v>2.1</v>
      </c>
      <c r="AF27">
        <v>3.5</v>
      </c>
      <c r="AG27">
        <v>0</v>
      </c>
      <c r="AH27">
        <v>21.5</v>
      </c>
      <c r="AI27">
        <v>1.25</v>
      </c>
      <c r="AJ27">
        <v>0.45</v>
      </c>
      <c r="AK27">
        <v>1.05</v>
      </c>
      <c r="AL27">
        <v>48.5</v>
      </c>
      <c r="AM27">
        <v>328.9</v>
      </c>
      <c r="AN27">
        <v>47</v>
      </c>
      <c r="AO27">
        <v>24.8</v>
      </c>
      <c r="AP27">
        <v>63</v>
      </c>
      <c r="AQ27">
        <v>43</v>
      </c>
      <c r="AR27">
        <v>379</v>
      </c>
      <c r="AS27">
        <v>2.3330000000000002</v>
      </c>
      <c r="AT27">
        <v>6370</v>
      </c>
      <c r="AU27">
        <v>9844</v>
      </c>
      <c r="AV27">
        <v>1</v>
      </c>
      <c r="AW27">
        <v>67.909591674804688</v>
      </c>
      <c r="AX27">
        <v>0</v>
      </c>
      <c r="AY27">
        <v>0</v>
      </c>
      <c r="AZ27">
        <v>0</v>
      </c>
      <c r="BA27">
        <v>0</v>
      </c>
      <c r="BB27">
        <v>1</v>
      </c>
      <c r="BC27">
        <v>100</v>
      </c>
      <c r="BD27">
        <v>63.517059326171875</v>
      </c>
      <c r="BE27">
        <v>747.4949951171875</v>
      </c>
      <c r="BF27">
        <v>11148.0693359375</v>
      </c>
      <c r="BG27">
        <v>17891.453125</v>
      </c>
      <c r="BH27">
        <v>2.9299635887145996</v>
      </c>
      <c r="BI27">
        <v>-2.0035381317138672</v>
      </c>
      <c r="BJ27">
        <v>20</v>
      </c>
      <c r="BK27">
        <v>-18.181818008422852</v>
      </c>
      <c r="BL27">
        <v>203.80000305175781</v>
      </c>
      <c r="BM27">
        <v>-1.7401392459869385</v>
      </c>
      <c r="BN27">
        <v>24409.96484375</v>
      </c>
      <c r="BO27">
        <v>29.180028915405273</v>
      </c>
      <c r="BQ27">
        <v>0.67578691244125366</v>
      </c>
      <c r="BR27">
        <v>0.4237288236618042</v>
      </c>
      <c r="BS27">
        <v>2.8692493438720703</v>
      </c>
      <c r="BT27">
        <v>56.900726318359375</v>
      </c>
      <c r="BU27">
        <v>219.2493896484375</v>
      </c>
      <c r="BV27">
        <v>0</v>
      </c>
      <c r="BW27">
        <v>1</v>
      </c>
      <c r="BX27">
        <v>8677.3544921875</v>
      </c>
      <c r="BY27">
        <v>5406.8134765625</v>
      </c>
      <c r="BZ27">
        <v>1.3075060844421387</v>
      </c>
      <c r="CA27">
        <v>10.254237174987793</v>
      </c>
      <c r="CB27">
        <v>62.962963104248047</v>
      </c>
      <c r="CC27">
        <v>7.5560803413391113</v>
      </c>
      <c r="CD27">
        <v>7.2018890380859375</v>
      </c>
      <c r="CE27">
        <v>0.35419127345085144</v>
      </c>
      <c r="CF27">
        <v>0.8264462947845459</v>
      </c>
      <c r="CG27">
        <v>9887.66796875</v>
      </c>
      <c r="CJ27" s="8">
        <f>ABS(L27-VLOOKUP('VK_valitsin (FI)'!$C$8,tiedot,11,FALSE))</f>
        <v>15.899993896484375</v>
      </c>
      <c r="CQ27" s="8">
        <f>ABS(S27-VLOOKUP('VK_valitsin (FI)'!$C$8,tiedot,18,FALSE))</f>
        <v>26</v>
      </c>
      <c r="DE27" s="8">
        <f>ABS(AG27-VLOOKUP('VK_valitsin (FI)'!$C$8,tiedot,32,FALSE))</f>
        <v>0</v>
      </c>
      <c r="DJ27" s="8">
        <f>ABS(AL27-VLOOKUP('VK_valitsin (FI)'!$C$8,tiedot,37,FALSE))</f>
        <v>10.299999999999997</v>
      </c>
      <c r="EB27" s="55">
        <f>ABS(BD27-VLOOKUP('VK_valitsin (FI)'!$C$8,tiedot,55,FALSE))</f>
        <v>32.501678466796875</v>
      </c>
      <c r="EF27" s="55">
        <f>ABS(BH27-VLOOKUP('VK_valitsin (FI)'!$C$8,tiedot,59,FALSE))</f>
        <v>0.40709280967712402</v>
      </c>
      <c r="EL27" s="8">
        <f>ABS(BN27-VLOOKUP('VK_valitsin (FI)'!$C$8,tiedot,65,FALSE))</f>
        <v>1335.568359375</v>
      </c>
      <c r="FH27" s="4">
        <f>IF($B27='VK_valitsin (FI)'!$C$8,100000,VK!CJ27/VK!L$297*'VK_valitsin (FI)'!D$5)</f>
        <v>8.0797166935144646E-2</v>
      </c>
      <c r="FO27" s="4">
        <f>IF($B27='VK_valitsin (FI)'!$C$8,100000,VK!CQ27/VK!S$297*'VK_valitsin (FI)'!E$5)</f>
        <v>5.1706104385936379E-3</v>
      </c>
      <c r="GC27" s="4">
        <f>IF($B27='VK_valitsin (FI)'!$C$8,100000,VK!DE27/VK!AG$297*'VK_valitsin (FI)'!F$5)</f>
        <v>0</v>
      </c>
      <c r="GH27" s="4">
        <f>IF($B27='VK_valitsin (FI)'!$C$8,100000,VK!DJ27/VK!AL$297*'VK_valitsin (FI)'!G$5)</f>
        <v>0.18129372042410513</v>
      </c>
      <c r="GZ27" s="4">
        <f>IF($B27='VK_valitsin (FI)'!$C$8,100000,VK!EB27/VK!BD$297*'VK_valitsin (FI)'!H$5)</f>
        <v>0.14089928878533881</v>
      </c>
      <c r="HA27" s="4">
        <f>IF($B27='VK_valitsin (FI)'!$C$8,100000,VK!EC27/VK!BE$297*'VK_valitsin (FI)'!P$5)</f>
        <v>0</v>
      </c>
      <c r="HD27" s="4">
        <f>IF($B27='VK_valitsin (FI)'!$C$8,100000,VK!EF27/VK!BH$297*'VK_valitsin (FI)'!I$5)</f>
        <v>7.1030399948080844E-2</v>
      </c>
      <c r="HJ27" s="4">
        <f>IF($B27='VK_valitsin (FI)'!$C$8,100000,VK!EL27/VK!BN$297*'VK_valitsin (FI)'!J$5)</f>
        <v>6.0730388550169483E-2</v>
      </c>
      <c r="ID27" s="15">
        <f t="shared" si="0"/>
        <v>0.53992157758143255</v>
      </c>
      <c r="IE27" s="15">
        <f t="shared" si="1"/>
        <v>104</v>
      </c>
      <c r="IF27" s="16">
        <f t="shared" si="3"/>
        <v>2.5000000000000009E-9</v>
      </c>
      <c r="IG27" s="51" t="str">
        <f t="shared" si="2"/>
        <v>Hausjärvi</v>
      </c>
    </row>
    <row r="28" spans="1:241">
      <c r="A28">
        <v>2019</v>
      </c>
      <c r="B28" t="s">
        <v>205</v>
      </c>
      <c r="C28" t="s">
        <v>206</v>
      </c>
      <c r="D28" t="s">
        <v>112</v>
      </c>
      <c r="E28" t="s">
        <v>113</v>
      </c>
      <c r="F28" t="s">
        <v>114</v>
      </c>
      <c r="G28" t="s">
        <v>115</v>
      </c>
      <c r="H28" t="s">
        <v>144</v>
      </c>
      <c r="I28" t="s">
        <v>145</v>
      </c>
      <c r="J28">
        <v>50.700000762939453</v>
      </c>
      <c r="K28">
        <v>675.989990234375</v>
      </c>
      <c r="L28">
        <v>178.10000610351563</v>
      </c>
      <c r="M28">
        <v>18667</v>
      </c>
      <c r="N28">
        <v>27.600000381469727</v>
      </c>
      <c r="O28">
        <v>-1.2000000476837158</v>
      </c>
      <c r="P28">
        <v>-110</v>
      </c>
      <c r="Q28">
        <v>91.100000000000009</v>
      </c>
      <c r="R28">
        <v>14.4</v>
      </c>
      <c r="S28">
        <v>261</v>
      </c>
      <c r="T28">
        <v>0</v>
      </c>
      <c r="U28">
        <v>3664.4</v>
      </c>
      <c r="V28">
        <v>12.18</v>
      </c>
      <c r="W28">
        <v>868</v>
      </c>
      <c r="X28">
        <v>213</v>
      </c>
      <c r="Y28">
        <v>824</v>
      </c>
      <c r="Z28">
        <v>379</v>
      </c>
      <c r="AA28">
        <v>577</v>
      </c>
      <c r="AB28">
        <v>15.305935859680176</v>
      </c>
      <c r="AC28">
        <v>1.2</v>
      </c>
      <c r="AD28">
        <v>1.1000000000000001</v>
      </c>
      <c r="AE28">
        <v>3</v>
      </c>
      <c r="AF28">
        <v>3.7</v>
      </c>
      <c r="AG28">
        <v>0</v>
      </c>
      <c r="AH28">
        <v>20.5</v>
      </c>
      <c r="AI28">
        <v>1</v>
      </c>
      <c r="AJ28">
        <v>0.5</v>
      </c>
      <c r="AK28">
        <v>1</v>
      </c>
      <c r="AL28">
        <v>71.599999999999994</v>
      </c>
      <c r="AM28">
        <v>301.89999999999998</v>
      </c>
      <c r="AN28">
        <v>44.6</v>
      </c>
      <c r="AO28">
        <v>23.5</v>
      </c>
      <c r="AP28">
        <v>108</v>
      </c>
      <c r="AQ28">
        <v>34</v>
      </c>
      <c r="AR28">
        <v>477</v>
      </c>
      <c r="AS28">
        <v>4.1669999999999998</v>
      </c>
      <c r="AT28">
        <v>7885</v>
      </c>
      <c r="AU28">
        <v>9844</v>
      </c>
      <c r="AV28">
        <v>1</v>
      </c>
      <c r="AW28">
        <v>116.44166564941406</v>
      </c>
      <c r="AX28">
        <v>0</v>
      </c>
      <c r="AY28">
        <v>0</v>
      </c>
      <c r="AZ28">
        <v>0</v>
      </c>
      <c r="BA28">
        <v>0</v>
      </c>
      <c r="BB28">
        <v>1</v>
      </c>
      <c r="BC28">
        <v>91.439689636230469</v>
      </c>
      <c r="BD28">
        <v>100</v>
      </c>
      <c r="BE28">
        <v>584.95819091796875</v>
      </c>
      <c r="BF28">
        <v>12392.8203125</v>
      </c>
      <c r="BG28">
        <v>13777.796875</v>
      </c>
      <c r="BH28">
        <v>2.7539937496185303</v>
      </c>
      <c r="BI28">
        <v>-6.8741888999938965</v>
      </c>
      <c r="BJ28">
        <v>22.128850936889648</v>
      </c>
      <c r="BK28">
        <v>-13.245033264160156</v>
      </c>
      <c r="BL28">
        <v>299.20001220703125</v>
      </c>
      <c r="BM28">
        <v>-2.330662727355957</v>
      </c>
      <c r="BN28">
        <v>23118.205078125</v>
      </c>
      <c r="BO28">
        <v>38.845127105712891</v>
      </c>
      <c r="BQ28">
        <v>0.59473937749862671</v>
      </c>
      <c r="BR28">
        <v>0.21963892877101898</v>
      </c>
      <c r="BS28">
        <v>3.7124338150024414</v>
      </c>
      <c r="BT28">
        <v>129.37269592285156</v>
      </c>
      <c r="BU28">
        <v>429.7958984375</v>
      </c>
      <c r="BV28">
        <v>0</v>
      </c>
      <c r="BW28">
        <v>1</v>
      </c>
      <c r="BX28">
        <v>9864.90234375</v>
      </c>
      <c r="BY28">
        <v>8873.2587890625</v>
      </c>
      <c r="BZ28">
        <v>0.70177316665649414</v>
      </c>
      <c r="CA28">
        <v>7.183800220489502</v>
      </c>
      <c r="CB28">
        <v>118.32061004638672</v>
      </c>
      <c r="CC28">
        <v>11.558538436889648</v>
      </c>
      <c r="CD28">
        <v>17.673377990722656</v>
      </c>
      <c r="CE28">
        <v>0.2982848584651947</v>
      </c>
      <c r="CF28">
        <v>2.2371363639831543</v>
      </c>
      <c r="CG28">
        <v>10091.24609375</v>
      </c>
      <c r="CJ28" s="8">
        <f>ABS(L28-VLOOKUP('VK_valitsin (FI)'!$C$8,tiedot,11,FALSE))</f>
        <v>39.400009155273438</v>
      </c>
      <c r="CQ28" s="8">
        <f>ABS(S28-VLOOKUP('VK_valitsin (FI)'!$C$8,tiedot,18,FALSE))</f>
        <v>109</v>
      </c>
      <c r="DE28" s="8">
        <f>ABS(AG28-VLOOKUP('VK_valitsin (FI)'!$C$8,tiedot,32,FALSE))</f>
        <v>0</v>
      </c>
      <c r="DJ28" s="8">
        <f>ABS(AL28-VLOOKUP('VK_valitsin (FI)'!$C$8,tiedot,37,FALSE))</f>
        <v>12.799999999999997</v>
      </c>
      <c r="EB28" s="55">
        <f>ABS(BD28-VLOOKUP('VK_valitsin (FI)'!$C$8,tiedot,55,FALSE))</f>
        <v>3.98126220703125</v>
      </c>
      <c r="EF28" s="55">
        <f>ABS(BH28-VLOOKUP('VK_valitsin (FI)'!$C$8,tiedot,59,FALSE))</f>
        <v>0.58306264877319336</v>
      </c>
      <c r="EL28" s="8">
        <f>ABS(BN28-VLOOKUP('VK_valitsin (FI)'!$C$8,tiedot,65,FALSE))</f>
        <v>43.80859375</v>
      </c>
      <c r="FH28" s="4">
        <f>IF($B28='VK_valitsin (FI)'!$C$8,100000,VK!CJ28/VK!L$297*'VK_valitsin (FI)'!D$5)</f>
        <v>0.2002144867281197</v>
      </c>
      <c r="FO28" s="4">
        <f>IF($B28='VK_valitsin (FI)'!$C$8,100000,VK!CQ28/VK!S$297*'VK_valitsin (FI)'!E$5)</f>
        <v>2.167678991564256E-2</v>
      </c>
      <c r="GC28" s="4">
        <f>IF($B28='VK_valitsin (FI)'!$C$8,100000,VK!DE28/VK!AG$297*'VK_valitsin (FI)'!F$5)</f>
        <v>0</v>
      </c>
      <c r="GH28" s="4">
        <f>IF($B28='VK_valitsin (FI)'!$C$8,100000,VK!DJ28/VK!AL$297*'VK_valitsin (FI)'!G$5)</f>
        <v>0.22529705062413066</v>
      </c>
      <c r="GZ28" s="4">
        <f>IF($B28='VK_valitsin (FI)'!$C$8,100000,VK!EB28/VK!BD$297*'VK_valitsin (FI)'!H$5)</f>
        <v>1.725932443801987E-2</v>
      </c>
      <c r="HA28" s="4">
        <f>IF($B28='VK_valitsin (FI)'!$C$8,100000,VK!EC28/VK!BE$297*'VK_valitsin (FI)'!P$5)</f>
        <v>0</v>
      </c>
      <c r="HD28" s="4">
        <f>IF($B28='VK_valitsin (FI)'!$C$8,100000,VK!EF28/VK!BH$297*'VK_valitsin (FI)'!I$5)</f>
        <v>0.10173398338819781</v>
      </c>
      <c r="HJ28" s="4">
        <f>IF($B28='VK_valitsin (FI)'!$C$8,100000,VK!EL28/VK!BN$297*'VK_valitsin (FI)'!J$5)</f>
        <v>1.9920454850540594E-3</v>
      </c>
      <c r="ID28" s="15">
        <f t="shared" si="0"/>
        <v>0.56817368317916461</v>
      </c>
      <c r="IE28" s="15">
        <f t="shared" si="1"/>
        <v>116</v>
      </c>
      <c r="IF28" s="16">
        <f t="shared" si="3"/>
        <v>2.6000000000000009E-9</v>
      </c>
      <c r="IG28" s="51" t="str">
        <f t="shared" si="2"/>
        <v>Heinola</v>
      </c>
    </row>
    <row r="29" spans="1:241">
      <c r="A29">
        <v>2019</v>
      </c>
      <c r="B29" t="s">
        <v>207</v>
      </c>
      <c r="C29" t="s">
        <v>208</v>
      </c>
      <c r="D29" t="s">
        <v>209</v>
      </c>
      <c r="E29" t="s">
        <v>210</v>
      </c>
      <c r="F29" t="s">
        <v>211</v>
      </c>
      <c r="G29" t="s">
        <v>212</v>
      </c>
      <c r="H29" t="s">
        <v>104</v>
      </c>
      <c r="I29" t="s">
        <v>105</v>
      </c>
      <c r="J29">
        <v>54</v>
      </c>
      <c r="K29">
        <v>1029.9599609375</v>
      </c>
      <c r="L29">
        <v>212</v>
      </c>
      <c r="M29">
        <v>3254</v>
      </c>
      <c r="N29">
        <v>3.2000000476837158</v>
      </c>
      <c r="O29">
        <v>-2.2999999523162842</v>
      </c>
      <c r="P29">
        <v>-24</v>
      </c>
      <c r="Q29">
        <v>43.800000000000004</v>
      </c>
      <c r="R29">
        <v>14.4</v>
      </c>
      <c r="S29">
        <v>325</v>
      </c>
      <c r="T29">
        <v>0</v>
      </c>
      <c r="U29">
        <v>3673.6</v>
      </c>
      <c r="V29">
        <v>11.48</v>
      </c>
      <c r="W29">
        <v>1128</v>
      </c>
      <c r="X29">
        <v>2000</v>
      </c>
      <c r="Y29">
        <v>513</v>
      </c>
      <c r="Z29">
        <v>1479</v>
      </c>
      <c r="AA29">
        <v>636</v>
      </c>
      <c r="AB29">
        <v>14.222222328186035</v>
      </c>
      <c r="AC29">
        <v>0</v>
      </c>
      <c r="AD29">
        <v>3.1</v>
      </c>
      <c r="AE29">
        <v>0</v>
      </c>
      <c r="AF29">
        <v>3.8</v>
      </c>
      <c r="AG29">
        <v>0</v>
      </c>
      <c r="AH29">
        <v>21</v>
      </c>
      <c r="AI29">
        <v>1.1499999999999999</v>
      </c>
      <c r="AJ29">
        <v>0.6</v>
      </c>
      <c r="AK29">
        <v>1.4</v>
      </c>
      <c r="AL29">
        <v>74.099999999999994</v>
      </c>
      <c r="AM29">
        <v>271.8</v>
      </c>
      <c r="AN29">
        <v>41.7</v>
      </c>
      <c r="AO29">
        <v>20.7</v>
      </c>
      <c r="AP29">
        <v>65</v>
      </c>
      <c r="AQ29">
        <v>123</v>
      </c>
      <c r="AR29">
        <v>926</v>
      </c>
      <c r="AS29">
        <v>1.167</v>
      </c>
      <c r="AT29">
        <v>8955</v>
      </c>
      <c r="AU29">
        <v>15640</v>
      </c>
      <c r="AV29">
        <v>1</v>
      </c>
      <c r="AW29">
        <v>70.920997619628906</v>
      </c>
      <c r="AX29">
        <v>0</v>
      </c>
      <c r="AY29">
        <v>0</v>
      </c>
      <c r="AZ29">
        <v>0</v>
      </c>
      <c r="BA29">
        <v>0</v>
      </c>
      <c r="BB29">
        <v>1</v>
      </c>
      <c r="BC29">
        <v>40</v>
      </c>
      <c r="BD29">
        <v>100</v>
      </c>
      <c r="BE29">
        <v>601.85186767578125</v>
      </c>
      <c r="BF29">
        <v>12495.626953125</v>
      </c>
      <c r="BG29">
        <v>13307.841796875</v>
      </c>
      <c r="BH29">
        <v>2.4593729972839355</v>
      </c>
      <c r="BI29">
        <v>2.6131582260131836</v>
      </c>
      <c r="BJ29">
        <v>23.4375</v>
      </c>
      <c r="BK29">
        <v>22.222221374511719</v>
      </c>
      <c r="BL29">
        <v>84.666664123535156</v>
      </c>
      <c r="BM29">
        <v>-3.4482758045196533</v>
      </c>
      <c r="BN29">
        <v>19978.619140625</v>
      </c>
      <c r="BO29">
        <v>53.166152954101563</v>
      </c>
      <c r="BQ29">
        <v>0.62692070007324219</v>
      </c>
      <c r="BR29">
        <v>0.24585126340389252</v>
      </c>
      <c r="BS29">
        <v>2.6736323833465576</v>
      </c>
      <c r="BT29">
        <v>123.84757232666016</v>
      </c>
      <c r="BU29">
        <v>245.5439453125</v>
      </c>
      <c r="BV29">
        <v>0</v>
      </c>
      <c r="BW29">
        <v>1</v>
      </c>
      <c r="BX29">
        <v>9861.111328125</v>
      </c>
      <c r="BY29">
        <v>9259.2587890625</v>
      </c>
      <c r="BZ29">
        <v>0.67609095573425293</v>
      </c>
      <c r="CA29">
        <v>6.8838353157043457</v>
      </c>
      <c r="CB29">
        <v>118.18181610107422</v>
      </c>
      <c r="CC29">
        <v>11.607142448425293</v>
      </c>
      <c r="CD29">
        <v>12.5</v>
      </c>
      <c r="CE29">
        <v>1.3392857313156128</v>
      </c>
      <c r="CF29">
        <v>3.5714285373687744</v>
      </c>
      <c r="CG29">
        <v>14236.486328125</v>
      </c>
      <c r="CJ29" s="8">
        <f>ABS(L29-VLOOKUP('VK_valitsin (FI)'!$C$8,tiedot,11,FALSE))</f>
        <v>73.300003051757813</v>
      </c>
      <c r="CQ29" s="8">
        <f>ABS(S29-VLOOKUP('VK_valitsin (FI)'!$C$8,tiedot,18,FALSE))</f>
        <v>173</v>
      </c>
      <c r="DE29" s="8">
        <f>ABS(AG29-VLOOKUP('VK_valitsin (FI)'!$C$8,tiedot,32,FALSE))</f>
        <v>0</v>
      </c>
      <c r="DJ29" s="8">
        <f>ABS(AL29-VLOOKUP('VK_valitsin (FI)'!$C$8,tiedot,37,FALSE))</f>
        <v>15.299999999999997</v>
      </c>
      <c r="EB29" s="55">
        <f>ABS(BD29-VLOOKUP('VK_valitsin (FI)'!$C$8,tiedot,55,FALSE))</f>
        <v>3.98126220703125</v>
      </c>
      <c r="EF29" s="55">
        <f>ABS(BH29-VLOOKUP('VK_valitsin (FI)'!$C$8,tiedot,59,FALSE))</f>
        <v>0.87768340110778809</v>
      </c>
      <c r="EL29" s="8">
        <f>ABS(BN29-VLOOKUP('VK_valitsin (FI)'!$C$8,tiedot,65,FALSE))</f>
        <v>3095.77734375</v>
      </c>
      <c r="FH29" s="4">
        <f>IF($B29='VK_valitsin (FI)'!$C$8,100000,VK!CJ29/VK!L$297*'VK_valitsin (FI)'!D$5)</f>
        <v>0.3724801796451625</v>
      </c>
      <c r="FO29" s="4">
        <f>IF($B29='VK_valitsin (FI)'!$C$8,100000,VK!CQ29/VK!S$297*'VK_valitsin (FI)'!E$5)</f>
        <v>3.4404446379873055E-2</v>
      </c>
      <c r="GC29" s="4">
        <f>IF($B29='VK_valitsin (FI)'!$C$8,100000,VK!DE29/VK!AG$297*'VK_valitsin (FI)'!F$5)</f>
        <v>0</v>
      </c>
      <c r="GH29" s="4">
        <f>IF($B29='VK_valitsin (FI)'!$C$8,100000,VK!DJ29/VK!AL$297*'VK_valitsin (FI)'!G$5)</f>
        <v>0.26930038082415619</v>
      </c>
      <c r="GZ29" s="4">
        <f>IF($B29='VK_valitsin (FI)'!$C$8,100000,VK!EB29/VK!BD$297*'VK_valitsin (FI)'!H$5)</f>
        <v>1.725932443801987E-2</v>
      </c>
      <c r="HA29" s="4">
        <f>IF($B29='VK_valitsin (FI)'!$C$8,100000,VK!EC29/VK!BE$297*'VK_valitsin (FI)'!P$5)</f>
        <v>0</v>
      </c>
      <c r="HD29" s="4">
        <f>IF($B29='VK_valitsin (FI)'!$C$8,100000,VK!EF29/VK!BH$297*'VK_valitsin (FI)'!I$5)</f>
        <v>0.15314002489487169</v>
      </c>
      <c r="HJ29" s="4">
        <f>IF($B29='VK_valitsin (FI)'!$C$8,100000,VK!EL29/VK!BN$297*'VK_valitsin (FI)'!J$5)</f>
        <v>0.14076985249840018</v>
      </c>
      <c r="ID29" s="15">
        <f t="shared" si="0"/>
        <v>0.9873542113804834</v>
      </c>
      <c r="IE29" s="15">
        <f t="shared" si="1"/>
        <v>262</v>
      </c>
      <c r="IF29" s="16">
        <f t="shared" si="3"/>
        <v>2.700000000000001E-9</v>
      </c>
      <c r="IG29" s="51" t="str">
        <f t="shared" si="2"/>
        <v>Heinävesi</v>
      </c>
    </row>
    <row r="30" spans="1:241">
      <c r="A30">
        <v>2019</v>
      </c>
      <c r="B30" t="s">
        <v>142</v>
      </c>
      <c r="C30" t="s">
        <v>213</v>
      </c>
      <c r="D30" t="s">
        <v>142</v>
      </c>
      <c r="E30" t="s">
        <v>143</v>
      </c>
      <c r="F30" t="s">
        <v>120</v>
      </c>
      <c r="G30" t="s">
        <v>121</v>
      </c>
      <c r="H30" t="s">
        <v>144</v>
      </c>
      <c r="I30" t="s">
        <v>145</v>
      </c>
      <c r="J30">
        <v>40.799999237060547</v>
      </c>
      <c r="K30">
        <v>214.25</v>
      </c>
      <c r="L30">
        <v>103.19999694824219</v>
      </c>
      <c r="M30">
        <v>653835</v>
      </c>
      <c r="N30">
        <v>3051.699951171875</v>
      </c>
      <c r="O30">
        <v>0.89999997615814209</v>
      </c>
      <c r="P30">
        <v>1726</v>
      </c>
      <c r="Q30">
        <v>100</v>
      </c>
      <c r="R30">
        <v>9.1</v>
      </c>
      <c r="S30">
        <v>76</v>
      </c>
      <c r="T30">
        <v>1</v>
      </c>
      <c r="U30">
        <v>5343.4</v>
      </c>
      <c r="V30">
        <v>16.3</v>
      </c>
      <c r="W30">
        <v>529</v>
      </c>
      <c r="X30">
        <v>11</v>
      </c>
      <c r="Y30">
        <v>564</v>
      </c>
      <c r="Z30">
        <v>140</v>
      </c>
      <c r="AA30">
        <v>457.99996948242188</v>
      </c>
      <c r="AB30">
        <v>18.350296020507813</v>
      </c>
      <c r="AC30">
        <v>0.5</v>
      </c>
      <c r="AD30">
        <v>1</v>
      </c>
      <c r="AE30">
        <v>2</v>
      </c>
      <c r="AF30">
        <v>3.9</v>
      </c>
      <c r="AG30">
        <v>1</v>
      </c>
      <c r="AH30">
        <v>18</v>
      </c>
      <c r="AI30">
        <v>0.93</v>
      </c>
      <c r="AJ30">
        <v>0.41</v>
      </c>
      <c r="AK30">
        <v>0.93</v>
      </c>
      <c r="AL30">
        <v>69.400000000000006</v>
      </c>
      <c r="AM30">
        <v>465.2</v>
      </c>
      <c r="AN30">
        <v>32.299999999999997</v>
      </c>
      <c r="AO30">
        <v>44.4</v>
      </c>
      <c r="AP30">
        <v>38</v>
      </c>
      <c r="AQ30">
        <v>13</v>
      </c>
      <c r="AR30">
        <v>226</v>
      </c>
      <c r="AS30">
        <v>4.6669999999999998</v>
      </c>
      <c r="AT30">
        <v>5600</v>
      </c>
      <c r="AU30">
        <v>10720</v>
      </c>
      <c r="AV30">
        <v>1</v>
      </c>
      <c r="AW30">
        <v>0</v>
      </c>
      <c r="AX30">
        <v>0</v>
      </c>
      <c r="AY30">
        <v>1</v>
      </c>
      <c r="AZ30">
        <v>1</v>
      </c>
      <c r="BA30">
        <v>1</v>
      </c>
      <c r="BB30">
        <v>0</v>
      </c>
      <c r="BC30">
        <v>97.252647399902344</v>
      </c>
      <c r="BD30">
        <v>87.485282897949219</v>
      </c>
      <c r="BE30">
        <v>1384.7791748046875</v>
      </c>
      <c r="BF30">
        <v>12545.0341796875</v>
      </c>
      <c r="BG30">
        <v>15597.1162109375</v>
      </c>
      <c r="BH30">
        <v>4.1380906105041504</v>
      </c>
      <c r="BI30">
        <v>2.5351071357727051</v>
      </c>
      <c r="BJ30">
        <v>26.02287483215332</v>
      </c>
      <c r="BK30">
        <v>6.7601823806762695</v>
      </c>
      <c r="BL30">
        <v>554.33673095703125</v>
      </c>
      <c r="BM30">
        <v>1.9070196151733398</v>
      </c>
      <c r="BN30">
        <v>29638.4921875</v>
      </c>
      <c r="BO30">
        <v>6.2462716102600098</v>
      </c>
      <c r="BQ30">
        <v>0.35085150599479675</v>
      </c>
      <c r="BR30">
        <v>5.6076836585998535</v>
      </c>
      <c r="BS30">
        <v>16.221065521240234</v>
      </c>
      <c r="BT30">
        <v>205.99998474121094</v>
      </c>
      <c r="BU30">
        <v>1222.260986328125</v>
      </c>
      <c r="BV30">
        <v>1</v>
      </c>
      <c r="BW30">
        <v>25</v>
      </c>
      <c r="BX30">
        <v>10824.3984375</v>
      </c>
      <c r="BY30">
        <v>8706.25390625</v>
      </c>
      <c r="BZ30">
        <v>0.96614587306976318</v>
      </c>
      <c r="CA30">
        <v>5.9172420501708984</v>
      </c>
      <c r="CB30">
        <v>96.074089050292969</v>
      </c>
      <c r="CC30">
        <v>15.653027534484863</v>
      </c>
      <c r="CD30">
        <v>11.941378593444824</v>
      </c>
      <c r="CE30">
        <v>1.0829951763153076</v>
      </c>
      <c r="CF30">
        <v>1.8713328838348389</v>
      </c>
      <c r="CG30">
        <v>10677.3720703125</v>
      </c>
      <c r="CJ30" s="8">
        <f>ABS(L30-VLOOKUP('VK_valitsin (FI)'!$C$8,tiedot,11,FALSE))</f>
        <v>35.5</v>
      </c>
      <c r="CQ30" s="8">
        <f>ABS(S30-VLOOKUP('VK_valitsin (FI)'!$C$8,tiedot,18,FALSE))</f>
        <v>76</v>
      </c>
      <c r="DE30" s="8">
        <f>ABS(AG30-VLOOKUP('VK_valitsin (FI)'!$C$8,tiedot,32,FALSE))</f>
        <v>1</v>
      </c>
      <c r="DJ30" s="8">
        <f>ABS(AL30-VLOOKUP('VK_valitsin (FI)'!$C$8,tiedot,37,FALSE))</f>
        <v>10.600000000000009</v>
      </c>
      <c r="EB30" s="55">
        <f>ABS(BD30-VLOOKUP('VK_valitsin (FI)'!$C$8,tiedot,55,FALSE))</f>
        <v>8.5334548950195313</v>
      </c>
      <c r="EF30" s="55">
        <f>ABS(BH30-VLOOKUP('VK_valitsin (FI)'!$C$8,tiedot,59,FALSE))</f>
        <v>0.80103421211242676</v>
      </c>
      <c r="EL30" s="8">
        <f>ABS(BN30-VLOOKUP('VK_valitsin (FI)'!$C$8,tiedot,65,FALSE))</f>
        <v>6564.095703125</v>
      </c>
      <c r="FH30" s="4">
        <f>IF($B30='VK_valitsin (FI)'!$C$8,100000,VK!CJ30/VK!L$297*'VK_valitsin (FI)'!D$5)</f>
        <v>0.18039625957541031</v>
      </c>
      <c r="FO30" s="4">
        <f>IF($B30='VK_valitsin (FI)'!$C$8,100000,VK!CQ30/VK!S$297*'VK_valitsin (FI)'!E$5)</f>
        <v>1.511409205127371E-2</v>
      </c>
      <c r="GC30" s="4">
        <f>IF($B30='VK_valitsin (FI)'!$C$8,100000,VK!DE30/VK!AG$297*'VK_valitsin (FI)'!F$5)</f>
        <v>0.10940897735217005</v>
      </c>
      <c r="GH30" s="4">
        <f>IF($B30='VK_valitsin (FI)'!$C$8,100000,VK!DJ30/VK!AL$297*'VK_valitsin (FI)'!G$5)</f>
        <v>0.18657412004810839</v>
      </c>
      <c r="GZ30" s="4">
        <f>IF($B30='VK_valitsin (FI)'!$C$8,100000,VK!EB30/VK!BD$297*'VK_valitsin (FI)'!H$5)</f>
        <v>3.6993711780710863E-2</v>
      </c>
      <c r="HA30" s="4">
        <f>IF($B30='VK_valitsin (FI)'!$C$8,100000,VK!EC30/VK!BE$297*'VK_valitsin (FI)'!P$5)</f>
        <v>0</v>
      </c>
      <c r="HD30" s="4">
        <f>IF($B30='VK_valitsin (FI)'!$C$8,100000,VK!EF30/VK!BH$297*'VK_valitsin (FI)'!I$5)</f>
        <v>0.1397661150133519</v>
      </c>
      <c r="HJ30" s="4">
        <f>IF($B30='VK_valitsin (FI)'!$C$8,100000,VK!EL30/VK!BN$297*'VK_valitsin (FI)'!J$5)</f>
        <v>0.29847972942233297</v>
      </c>
      <c r="ID30" s="15">
        <f t="shared" si="0"/>
        <v>0.96673300804335827</v>
      </c>
      <c r="IE30" s="15">
        <f t="shared" si="1"/>
        <v>257</v>
      </c>
      <c r="IF30" s="16">
        <f t="shared" si="3"/>
        <v>2.8000000000000011E-9</v>
      </c>
      <c r="IG30" s="51" t="str">
        <f t="shared" si="2"/>
        <v>Helsinki</v>
      </c>
    </row>
    <row r="31" spans="1:241">
      <c r="A31">
        <v>2019</v>
      </c>
      <c r="B31" t="s">
        <v>214</v>
      </c>
      <c r="C31" t="s">
        <v>215</v>
      </c>
      <c r="D31" t="s">
        <v>216</v>
      </c>
      <c r="E31" t="s">
        <v>217</v>
      </c>
      <c r="F31" t="s">
        <v>132</v>
      </c>
      <c r="G31" t="s">
        <v>133</v>
      </c>
      <c r="H31" t="s">
        <v>104</v>
      </c>
      <c r="I31" t="s">
        <v>105</v>
      </c>
      <c r="J31">
        <v>52.599998474121094</v>
      </c>
      <c r="K31">
        <v>465.27999877929688</v>
      </c>
      <c r="L31">
        <v>190</v>
      </c>
      <c r="M31">
        <v>2136</v>
      </c>
      <c r="N31">
        <v>4.5999999046325684</v>
      </c>
      <c r="O31">
        <v>-0.69999998807907104</v>
      </c>
      <c r="P31">
        <v>12</v>
      </c>
      <c r="Q31">
        <v>34.9</v>
      </c>
      <c r="R31">
        <v>14.5</v>
      </c>
      <c r="S31">
        <v>180</v>
      </c>
      <c r="T31">
        <v>0</v>
      </c>
      <c r="U31">
        <v>3661.5</v>
      </c>
      <c r="V31">
        <v>11.04</v>
      </c>
      <c r="W31">
        <v>1071</v>
      </c>
      <c r="X31">
        <v>1143</v>
      </c>
      <c r="Y31">
        <v>929</v>
      </c>
      <c r="Z31">
        <v>1444</v>
      </c>
      <c r="AA31">
        <v>1007</v>
      </c>
      <c r="AB31">
        <v>13.285714149475098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20</v>
      </c>
      <c r="AI31">
        <v>0.95</v>
      </c>
      <c r="AJ31">
        <v>0.41</v>
      </c>
      <c r="AK31">
        <v>1.1499999999999999</v>
      </c>
      <c r="AL31">
        <v>66.3</v>
      </c>
      <c r="AM31">
        <v>278.8</v>
      </c>
      <c r="AN31">
        <v>45.5</v>
      </c>
      <c r="AO31">
        <v>19.899999999999999</v>
      </c>
      <c r="AP31">
        <v>109</v>
      </c>
      <c r="AQ31">
        <v>63</v>
      </c>
      <c r="AR31">
        <v>674</v>
      </c>
      <c r="AS31">
        <v>1.5</v>
      </c>
      <c r="AT31">
        <v>10063</v>
      </c>
      <c r="AU31">
        <v>12971</v>
      </c>
      <c r="AV31">
        <v>0</v>
      </c>
      <c r="AW31">
        <v>85.750144958496094</v>
      </c>
      <c r="AX31">
        <v>0</v>
      </c>
      <c r="AY31">
        <v>1</v>
      </c>
      <c r="AZ31">
        <v>0</v>
      </c>
      <c r="BA31">
        <v>0</v>
      </c>
      <c r="BB31">
        <v>1</v>
      </c>
      <c r="BC31">
        <v>59.615383148193359</v>
      </c>
      <c r="BD31">
        <v>100</v>
      </c>
      <c r="BE31">
        <v>494.38201904296875</v>
      </c>
      <c r="BF31">
        <v>10642.8046875</v>
      </c>
      <c r="BG31">
        <v>13405.189453125</v>
      </c>
      <c r="BH31">
        <v>2.7625000476837158</v>
      </c>
      <c r="BI31">
        <v>-3.2989192008972168</v>
      </c>
      <c r="BJ31">
        <v>23.255813598632813</v>
      </c>
      <c r="BK31">
        <v>23.076923370361328</v>
      </c>
      <c r="BL31">
        <v>86.5</v>
      </c>
      <c r="BM31">
        <v>5.263157844543457</v>
      </c>
      <c r="BN31">
        <v>20550.8359375</v>
      </c>
      <c r="BO31">
        <v>46.748790740966797</v>
      </c>
      <c r="BQ31">
        <v>0.64700376987457275</v>
      </c>
      <c r="BR31">
        <v>0.37453183531761169</v>
      </c>
      <c r="BS31">
        <v>1.9194756746292114</v>
      </c>
      <c r="BT31">
        <v>79.5880126953125</v>
      </c>
      <c r="BU31">
        <v>283.70785522460938</v>
      </c>
      <c r="BV31">
        <v>0</v>
      </c>
      <c r="BW31">
        <v>0</v>
      </c>
      <c r="BX31">
        <v>8887.640625</v>
      </c>
      <c r="BY31">
        <v>7056.1796875</v>
      </c>
      <c r="BZ31">
        <v>0.74906367063522339</v>
      </c>
      <c r="CA31">
        <v>6.5543069839477539</v>
      </c>
      <c r="CB31">
        <v>106.25</v>
      </c>
      <c r="CC31">
        <v>12.142857551574707</v>
      </c>
      <c r="CD31">
        <v>0</v>
      </c>
      <c r="CE31">
        <v>2.1428570747375488</v>
      </c>
      <c r="CF31">
        <v>0</v>
      </c>
      <c r="CG31">
        <v>13691.11328125</v>
      </c>
      <c r="CJ31" s="8">
        <f>ABS(L31-VLOOKUP('VK_valitsin (FI)'!$C$8,tiedot,11,FALSE))</f>
        <v>51.300003051757813</v>
      </c>
      <c r="CQ31" s="8">
        <f>ABS(S31-VLOOKUP('VK_valitsin (FI)'!$C$8,tiedot,18,FALSE))</f>
        <v>28</v>
      </c>
      <c r="DE31" s="8">
        <f>ABS(AG31-VLOOKUP('VK_valitsin (FI)'!$C$8,tiedot,32,FALSE))</f>
        <v>0</v>
      </c>
      <c r="DJ31" s="8">
        <f>ABS(AL31-VLOOKUP('VK_valitsin (FI)'!$C$8,tiedot,37,FALSE))</f>
        <v>7.5</v>
      </c>
      <c r="EB31" s="55">
        <f>ABS(BD31-VLOOKUP('VK_valitsin (FI)'!$C$8,tiedot,55,FALSE))</f>
        <v>3.98126220703125</v>
      </c>
      <c r="EF31" s="55">
        <f>ABS(BH31-VLOOKUP('VK_valitsin (FI)'!$C$8,tiedot,59,FALSE))</f>
        <v>0.57455635070800781</v>
      </c>
      <c r="EL31" s="8">
        <f>ABS(BN31-VLOOKUP('VK_valitsin (FI)'!$C$8,tiedot,65,FALSE))</f>
        <v>2523.560546875</v>
      </c>
      <c r="FH31" s="4">
        <f>IF($B31='VK_valitsin (FI)'!$C$8,100000,VK!CJ31/VK!L$297*'VK_valitsin (FI)'!D$5)</f>
        <v>0.26068531455617588</v>
      </c>
      <c r="FO31" s="4">
        <f>IF($B31='VK_valitsin (FI)'!$C$8,100000,VK!CQ31/VK!S$297*'VK_valitsin (FI)'!E$5)</f>
        <v>5.5683497031008417E-3</v>
      </c>
      <c r="GC31" s="4">
        <f>IF($B31='VK_valitsin (FI)'!$C$8,100000,VK!DE31/VK!AG$297*'VK_valitsin (FI)'!F$5)</f>
        <v>0</v>
      </c>
      <c r="GH31" s="4">
        <f>IF($B31='VK_valitsin (FI)'!$C$8,100000,VK!DJ31/VK!AL$297*'VK_valitsin (FI)'!G$5)</f>
        <v>0.13200999060007659</v>
      </c>
      <c r="GZ31" s="4">
        <f>IF($B31='VK_valitsin (FI)'!$C$8,100000,VK!EB31/VK!BD$297*'VK_valitsin (FI)'!H$5)</f>
        <v>1.725932443801987E-2</v>
      </c>
      <c r="HA31" s="4">
        <f>IF($B31='VK_valitsin (FI)'!$C$8,100000,VK!EC31/VK!BE$297*'VK_valitsin (FI)'!P$5)</f>
        <v>0</v>
      </c>
      <c r="HD31" s="4">
        <f>IF($B31='VK_valitsin (FI)'!$C$8,100000,VK!EF31/VK!BH$297*'VK_valitsin (FI)'!I$5)</f>
        <v>0.10024978681364537</v>
      </c>
      <c r="HJ31" s="4">
        <f>IF($B31='VK_valitsin (FI)'!$C$8,100000,VK!EL31/VK!BN$297*'VK_valitsin (FI)'!J$5)</f>
        <v>0.11475025704660737</v>
      </c>
      <c r="ID31" s="15">
        <f t="shared" si="0"/>
        <v>0.63052302605762589</v>
      </c>
      <c r="IE31" s="15">
        <f t="shared" si="1"/>
        <v>153</v>
      </c>
      <c r="IF31" s="16">
        <f t="shared" si="3"/>
        <v>2.9000000000000012E-9</v>
      </c>
      <c r="IG31" s="51" t="str">
        <f t="shared" si="2"/>
        <v>Hirvensalmi</v>
      </c>
    </row>
    <row r="32" spans="1:241">
      <c r="A32">
        <v>2019</v>
      </c>
      <c r="B32" t="s">
        <v>218</v>
      </c>
      <c r="C32" t="s">
        <v>219</v>
      </c>
      <c r="D32" t="s">
        <v>112</v>
      </c>
      <c r="E32" t="s">
        <v>113</v>
      </c>
      <c r="F32" t="s">
        <v>114</v>
      </c>
      <c r="G32" t="s">
        <v>115</v>
      </c>
      <c r="H32" t="s">
        <v>144</v>
      </c>
      <c r="I32" t="s">
        <v>145</v>
      </c>
      <c r="J32">
        <v>44.599998474121094</v>
      </c>
      <c r="K32">
        <v>651.1500244140625</v>
      </c>
      <c r="L32">
        <v>141.60000610351563</v>
      </c>
      <c r="M32">
        <v>23410</v>
      </c>
      <c r="N32">
        <v>36</v>
      </c>
      <c r="O32">
        <v>-0.80000001192092896</v>
      </c>
      <c r="P32">
        <v>-142</v>
      </c>
      <c r="Q32">
        <v>78.7</v>
      </c>
      <c r="R32">
        <v>8.9</v>
      </c>
      <c r="S32">
        <v>367</v>
      </c>
      <c r="T32">
        <v>0</v>
      </c>
      <c r="U32">
        <v>3955.7</v>
      </c>
      <c r="V32">
        <v>12.18</v>
      </c>
      <c r="W32">
        <v>1735</v>
      </c>
      <c r="X32">
        <v>309</v>
      </c>
      <c r="Y32">
        <v>628</v>
      </c>
      <c r="Z32">
        <v>619</v>
      </c>
      <c r="AA32">
        <v>489</v>
      </c>
      <c r="AB32">
        <v>16.788406372070313</v>
      </c>
      <c r="AC32">
        <v>0.6</v>
      </c>
      <c r="AD32">
        <v>0.9</v>
      </c>
      <c r="AE32">
        <v>1.6</v>
      </c>
      <c r="AF32">
        <v>6</v>
      </c>
      <c r="AG32">
        <v>0</v>
      </c>
      <c r="AH32">
        <v>21</v>
      </c>
      <c r="AI32">
        <v>1.1499999999999999</v>
      </c>
      <c r="AJ32">
        <v>0.55000000000000004</v>
      </c>
      <c r="AK32">
        <v>1.1000000000000001</v>
      </c>
      <c r="AL32">
        <v>65.2</v>
      </c>
      <c r="AM32">
        <v>355.5</v>
      </c>
      <c r="AN32">
        <v>42.8</v>
      </c>
      <c r="AO32">
        <v>30</v>
      </c>
      <c r="AP32">
        <v>80</v>
      </c>
      <c r="AQ32">
        <v>30</v>
      </c>
      <c r="AR32">
        <v>377</v>
      </c>
      <c r="AS32">
        <v>3.5</v>
      </c>
      <c r="AT32">
        <v>6869</v>
      </c>
      <c r="AU32">
        <v>10890</v>
      </c>
      <c r="AV32">
        <v>1</v>
      </c>
      <c r="AW32">
        <v>96.728729248046875</v>
      </c>
      <c r="AX32">
        <v>0</v>
      </c>
      <c r="AY32">
        <v>0</v>
      </c>
      <c r="AZ32">
        <v>0</v>
      </c>
      <c r="BA32">
        <v>0</v>
      </c>
      <c r="BB32">
        <v>1</v>
      </c>
      <c r="BC32">
        <v>93.397232055664063</v>
      </c>
      <c r="BD32">
        <v>85.441307067871094</v>
      </c>
      <c r="BE32">
        <v>1244.5537109375</v>
      </c>
      <c r="BF32">
        <v>12176.16796875</v>
      </c>
      <c r="BG32">
        <v>14327.5029296875</v>
      </c>
      <c r="BH32">
        <v>3.9632465839385986</v>
      </c>
      <c r="BI32">
        <v>-2.9952564239501953</v>
      </c>
      <c r="BJ32">
        <v>25.531915664672852</v>
      </c>
      <c r="BK32">
        <v>-4.2763156890869141</v>
      </c>
      <c r="BL32">
        <v>259.60000610351563</v>
      </c>
      <c r="BM32">
        <v>-1.1826543807983398</v>
      </c>
      <c r="BN32">
        <v>24341.16796875</v>
      </c>
      <c r="BO32">
        <v>28.957813262939453</v>
      </c>
      <c r="BQ32">
        <v>0.6109355092048645</v>
      </c>
      <c r="BR32">
        <v>0.29474583268165588</v>
      </c>
      <c r="BS32">
        <v>2.7125160694122314</v>
      </c>
      <c r="BT32">
        <v>50.363094329833984</v>
      </c>
      <c r="BU32">
        <v>359.2908935546875</v>
      </c>
      <c r="BV32">
        <v>0</v>
      </c>
      <c r="BW32">
        <v>0</v>
      </c>
      <c r="BX32">
        <v>9341.5322265625</v>
      </c>
      <c r="BY32">
        <v>7938.861328125</v>
      </c>
      <c r="BZ32">
        <v>1.2430585622787476</v>
      </c>
      <c r="CA32">
        <v>9.6369075775146484</v>
      </c>
      <c r="CB32">
        <v>116.83848571777344</v>
      </c>
      <c r="CC32">
        <v>14.982269287109375</v>
      </c>
      <c r="CD32">
        <v>16.489360809326172</v>
      </c>
      <c r="CE32">
        <v>0.44326239824295044</v>
      </c>
      <c r="CF32">
        <v>2.4822695255279541</v>
      </c>
      <c r="CG32">
        <v>11078.2666015625</v>
      </c>
      <c r="CJ32" s="8">
        <f>ABS(L32-VLOOKUP('VK_valitsin (FI)'!$C$8,tiedot,11,FALSE))</f>
        <v>2.9000091552734375</v>
      </c>
      <c r="CQ32" s="8">
        <f>ABS(S32-VLOOKUP('VK_valitsin (FI)'!$C$8,tiedot,18,FALSE))</f>
        <v>215</v>
      </c>
      <c r="DE32" s="8">
        <f>ABS(AG32-VLOOKUP('VK_valitsin (FI)'!$C$8,tiedot,32,FALSE))</f>
        <v>0</v>
      </c>
      <c r="DJ32" s="8">
        <f>ABS(AL32-VLOOKUP('VK_valitsin (FI)'!$C$8,tiedot,37,FALSE))</f>
        <v>6.4000000000000057</v>
      </c>
      <c r="EB32" s="55">
        <f>ABS(BD32-VLOOKUP('VK_valitsin (FI)'!$C$8,tiedot,55,FALSE))</f>
        <v>10.577430725097656</v>
      </c>
      <c r="EF32" s="55">
        <f>ABS(BH32-VLOOKUP('VK_valitsin (FI)'!$C$8,tiedot,59,FALSE))</f>
        <v>0.626190185546875</v>
      </c>
      <c r="EL32" s="8">
        <f>ABS(BN32-VLOOKUP('VK_valitsin (FI)'!$C$8,tiedot,65,FALSE))</f>
        <v>1266.771484375</v>
      </c>
      <c r="FH32" s="4">
        <f>IF($B32='VK_valitsin (FI)'!$C$8,100000,VK!CJ32/VK!L$297*'VK_valitsin (FI)'!D$5)</f>
        <v>1.4736642375937279E-2</v>
      </c>
      <c r="FO32" s="4">
        <f>IF($B32='VK_valitsin (FI)'!$C$8,100000,VK!CQ32/VK!S$297*'VK_valitsin (FI)'!E$5)</f>
        <v>4.2756970934524317E-2</v>
      </c>
      <c r="GC32" s="4">
        <f>IF($B32='VK_valitsin (FI)'!$C$8,100000,VK!DE32/VK!AG$297*'VK_valitsin (FI)'!F$5)</f>
        <v>0</v>
      </c>
      <c r="GH32" s="4">
        <f>IF($B32='VK_valitsin (FI)'!$C$8,100000,VK!DJ32/VK!AL$297*'VK_valitsin (FI)'!G$5)</f>
        <v>0.11264852531206546</v>
      </c>
      <c r="GZ32" s="4">
        <f>IF($B32='VK_valitsin (FI)'!$C$8,100000,VK!EB32/VK!BD$297*'VK_valitsin (FI)'!H$5)</f>
        <v>4.5854630795913121E-2</v>
      </c>
      <c r="HA32" s="4">
        <f>IF($B32='VK_valitsin (FI)'!$C$8,100000,VK!EC32/VK!BE$297*'VK_valitsin (FI)'!P$5)</f>
        <v>0</v>
      </c>
      <c r="HD32" s="4">
        <f>IF($B32='VK_valitsin (FI)'!$C$8,100000,VK!EF32/VK!BH$297*'VK_valitsin (FI)'!I$5)</f>
        <v>0.10925896568459309</v>
      </c>
      <c r="HJ32" s="4">
        <f>IF($B32='VK_valitsin (FI)'!$C$8,100000,VK!EL32/VK!BN$297*'VK_valitsin (FI)'!J$5)</f>
        <v>5.7602086714879951E-2</v>
      </c>
      <c r="ID32" s="15">
        <f t="shared" si="0"/>
        <v>0.38285782481791325</v>
      </c>
      <c r="IE32" s="15">
        <f t="shared" si="1"/>
        <v>43</v>
      </c>
      <c r="IF32" s="16">
        <f t="shared" si="3"/>
        <v>3.0000000000000012E-9</v>
      </c>
      <c r="IG32" s="51" t="str">
        <f t="shared" si="2"/>
        <v>Hollola</v>
      </c>
    </row>
    <row r="33" spans="1:241">
      <c r="A33">
        <v>2019</v>
      </c>
      <c r="B33" t="s">
        <v>220</v>
      </c>
      <c r="C33" t="s">
        <v>221</v>
      </c>
      <c r="D33" t="s">
        <v>196</v>
      </c>
      <c r="E33" t="s">
        <v>197</v>
      </c>
      <c r="F33" t="s">
        <v>150</v>
      </c>
      <c r="G33" t="s">
        <v>151</v>
      </c>
      <c r="H33" t="s">
        <v>90</v>
      </c>
      <c r="I33" t="s">
        <v>91</v>
      </c>
      <c r="J33">
        <v>47.099998474121094</v>
      </c>
      <c r="K33">
        <v>532.6400146484375</v>
      </c>
      <c r="L33">
        <v>147.5</v>
      </c>
      <c r="M33">
        <v>10044</v>
      </c>
      <c r="N33">
        <v>18.899999618530273</v>
      </c>
      <c r="O33">
        <v>-0.5</v>
      </c>
      <c r="P33">
        <v>0</v>
      </c>
      <c r="Q33">
        <v>71.2</v>
      </c>
      <c r="R33">
        <v>7.3000000000000007</v>
      </c>
      <c r="S33">
        <v>300</v>
      </c>
      <c r="T33">
        <v>0</v>
      </c>
      <c r="U33">
        <v>3347.5</v>
      </c>
      <c r="V33">
        <v>10.29</v>
      </c>
      <c r="W33">
        <v>1465</v>
      </c>
      <c r="X33">
        <v>471</v>
      </c>
      <c r="Y33">
        <v>513</v>
      </c>
      <c r="Z33">
        <v>492</v>
      </c>
      <c r="AA33">
        <v>562</v>
      </c>
      <c r="AB33">
        <v>17.491329193115234</v>
      </c>
      <c r="AC33">
        <v>0</v>
      </c>
      <c r="AD33">
        <v>0</v>
      </c>
      <c r="AE33">
        <v>1.6</v>
      </c>
      <c r="AF33">
        <v>6.6</v>
      </c>
      <c r="AG33">
        <v>0</v>
      </c>
      <c r="AH33">
        <v>21</v>
      </c>
      <c r="AI33">
        <v>0.93</v>
      </c>
      <c r="AJ33">
        <v>0.41</v>
      </c>
      <c r="AK33">
        <v>2</v>
      </c>
      <c r="AL33">
        <v>62.1</v>
      </c>
      <c r="AM33">
        <v>305.7</v>
      </c>
      <c r="AN33">
        <v>45.2</v>
      </c>
      <c r="AO33">
        <v>23.3</v>
      </c>
      <c r="AP33">
        <v>83</v>
      </c>
      <c r="AQ33">
        <v>93</v>
      </c>
      <c r="AR33">
        <v>411</v>
      </c>
      <c r="AS33">
        <v>4.1669999999999998</v>
      </c>
      <c r="AT33">
        <v>7330</v>
      </c>
      <c r="AU33">
        <v>9784</v>
      </c>
      <c r="AV33">
        <v>1</v>
      </c>
      <c r="AW33">
        <v>67.119392395019531</v>
      </c>
      <c r="AX33">
        <v>0</v>
      </c>
      <c r="AY33">
        <v>0</v>
      </c>
      <c r="AZ33">
        <v>0</v>
      </c>
      <c r="BA33">
        <v>0</v>
      </c>
      <c r="BB33">
        <v>1</v>
      </c>
      <c r="BC33">
        <v>73.846153259277344</v>
      </c>
      <c r="BD33">
        <v>77.380950927734375</v>
      </c>
      <c r="BE33">
        <v>710.2803955078125</v>
      </c>
      <c r="BF33">
        <v>11407.587890625</v>
      </c>
      <c r="BG33">
        <v>14757.6259765625</v>
      </c>
      <c r="BH33">
        <v>3.307795524597168</v>
      </c>
      <c r="BI33">
        <v>-1.49345862865448</v>
      </c>
      <c r="BJ33">
        <v>26.274509429931641</v>
      </c>
      <c r="BK33">
        <v>-12.5</v>
      </c>
      <c r="BL33">
        <v>161.5</v>
      </c>
      <c r="BM33">
        <v>-2.91806960105896</v>
      </c>
      <c r="BN33">
        <v>21738.53125</v>
      </c>
      <c r="BO33">
        <v>43.682704925537109</v>
      </c>
      <c r="BQ33">
        <v>0.68329352140426636</v>
      </c>
      <c r="BR33">
        <v>0.18916766345500946</v>
      </c>
      <c r="BS33">
        <v>3.9227399826049805</v>
      </c>
      <c r="BT33">
        <v>60.633213043212891</v>
      </c>
      <c r="BU33">
        <v>345.47988891601563</v>
      </c>
      <c r="BV33">
        <v>0</v>
      </c>
      <c r="BW33">
        <v>2</v>
      </c>
      <c r="BX33">
        <v>9164.486328125</v>
      </c>
      <c r="BY33">
        <v>7084.1123046875</v>
      </c>
      <c r="BZ33">
        <v>0.90601354837417603</v>
      </c>
      <c r="CA33">
        <v>8.6121063232421875</v>
      </c>
      <c r="CB33">
        <v>93.406593322753906</v>
      </c>
      <c r="CC33">
        <v>9.7109823226928711</v>
      </c>
      <c r="CD33">
        <v>13.52601146697998</v>
      </c>
      <c r="CE33">
        <v>1.0404623746871948</v>
      </c>
      <c r="CF33">
        <v>3.8150289058685303</v>
      </c>
      <c r="CG33">
        <v>9646.8212890625</v>
      </c>
      <c r="CJ33" s="8">
        <f>ABS(L33-VLOOKUP('VK_valitsin (FI)'!$C$8,tiedot,11,FALSE))</f>
        <v>8.8000030517578125</v>
      </c>
      <c r="CQ33" s="8">
        <f>ABS(S33-VLOOKUP('VK_valitsin (FI)'!$C$8,tiedot,18,FALSE))</f>
        <v>148</v>
      </c>
      <c r="DE33" s="8">
        <f>ABS(AG33-VLOOKUP('VK_valitsin (FI)'!$C$8,tiedot,32,FALSE))</f>
        <v>0</v>
      </c>
      <c r="DJ33" s="8">
        <f>ABS(AL33-VLOOKUP('VK_valitsin (FI)'!$C$8,tiedot,37,FALSE))</f>
        <v>3.3000000000000043</v>
      </c>
      <c r="EB33" s="55">
        <f>ABS(BD33-VLOOKUP('VK_valitsin (FI)'!$C$8,tiedot,55,FALSE))</f>
        <v>18.637786865234375</v>
      </c>
      <c r="EF33" s="55">
        <f>ABS(BH33-VLOOKUP('VK_valitsin (FI)'!$C$8,tiedot,59,FALSE))</f>
        <v>2.9260873794555664E-2</v>
      </c>
      <c r="EL33" s="8">
        <f>ABS(BN33-VLOOKUP('VK_valitsin (FI)'!$C$8,tiedot,65,FALSE))</f>
        <v>1335.865234375</v>
      </c>
      <c r="FH33" s="4">
        <f>IF($B33='VK_valitsin (FI)'!$C$8,100000,VK!CJ33/VK!L$297*'VK_valitsin (FI)'!D$5)</f>
        <v>4.4717961543360711E-2</v>
      </c>
      <c r="FO33" s="4">
        <f>IF($B33='VK_valitsin (FI)'!$C$8,100000,VK!CQ33/VK!S$297*'VK_valitsin (FI)'!E$5)</f>
        <v>2.9432705573533016E-2</v>
      </c>
      <c r="GC33" s="4">
        <f>IF($B33='VK_valitsin (FI)'!$C$8,100000,VK!DE33/VK!AG$297*'VK_valitsin (FI)'!F$5)</f>
        <v>0</v>
      </c>
      <c r="GH33" s="4">
        <f>IF($B33='VK_valitsin (FI)'!$C$8,100000,VK!DJ33/VK!AL$297*'VK_valitsin (FI)'!G$5)</f>
        <v>5.8084395864033772E-2</v>
      </c>
      <c r="GZ33" s="4">
        <f>IF($B33='VK_valitsin (FI)'!$C$8,100000,VK!EB33/VK!BD$297*'VK_valitsin (FI)'!H$5)</f>
        <v>8.0797393787738647E-2</v>
      </c>
      <c r="HA33" s="4">
        <f>IF($B33='VK_valitsin (FI)'!$C$8,100000,VK!EC33/VK!BE$297*'VK_valitsin (FI)'!P$5)</f>
        <v>0</v>
      </c>
      <c r="HD33" s="4">
        <f>IF($B33='VK_valitsin (FI)'!$C$8,100000,VK!EF33/VK!BH$297*'VK_valitsin (FI)'!I$5)</f>
        <v>5.1054981052258072E-3</v>
      </c>
      <c r="HJ33" s="4">
        <f>IF($B33='VK_valitsin (FI)'!$C$8,100000,VK!EL33/VK!BN$297*'VK_valitsin (FI)'!J$5)</f>
        <v>6.0743887922159144E-2</v>
      </c>
      <c r="ID33" s="15">
        <f t="shared" si="0"/>
        <v>0.27888184589605108</v>
      </c>
      <c r="IE33" s="15">
        <f t="shared" si="1"/>
        <v>15</v>
      </c>
      <c r="IF33" s="16">
        <f t="shared" si="3"/>
        <v>3.1000000000000013E-9</v>
      </c>
      <c r="IG33" s="51" t="str">
        <f t="shared" si="2"/>
        <v>Huittinen</v>
      </c>
    </row>
    <row r="34" spans="1:241">
      <c r="A34">
        <v>2019</v>
      </c>
      <c r="B34" t="s">
        <v>222</v>
      </c>
      <c r="C34" t="s">
        <v>131</v>
      </c>
      <c r="D34" t="s">
        <v>156</v>
      </c>
      <c r="E34" t="s">
        <v>158</v>
      </c>
      <c r="F34" t="s">
        <v>159</v>
      </c>
      <c r="G34" t="s">
        <v>160</v>
      </c>
      <c r="H34" t="s">
        <v>104</v>
      </c>
      <c r="I34" t="s">
        <v>105</v>
      </c>
      <c r="J34">
        <v>47.700000762939453</v>
      </c>
      <c r="K34">
        <v>147.96000671386719</v>
      </c>
      <c r="L34">
        <v>150.80000305175781</v>
      </c>
      <c r="M34">
        <v>2184</v>
      </c>
      <c r="N34">
        <v>14.800000190734863</v>
      </c>
      <c r="O34">
        <v>-2.2999999523162842</v>
      </c>
      <c r="P34">
        <v>-31</v>
      </c>
      <c r="Q34">
        <v>61.2</v>
      </c>
      <c r="R34">
        <v>10.3</v>
      </c>
      <c r="S34">
        <v>70</v>
      </c>
      <c r="T34">
        <v>0</v>
      </c>
      <c r="U34">
        <v>3556.8</v>
      </c>
      <c r="V34">
        <v>12.98</v>
      </c>
      <c r="W34">
        <v>1378</v>
      </c>
      <c r="X34">
        <v>800</v>
      </c>
      <c r="Y34">
        <v>1244</v>
      </c>
      <c r="Z34">
        <v>562</v>
      </c>
      <c r="AA34">
        <v>654</v>
      </c>
      <c r="AB34">
        <v>13.935483932495117</v>
      </c>
      <c r="AC34">
        <v>0</v>
      </c>
      <c r="AD34">
        <v>0</v>
      </c>
      <c r="AE34">
        <v>0</v>
      </c>
      <c r="AF34">
        <v>7.9</v>
      </c>
      <c r="AG34">
        <v>0</v>
      </c>
      <c r="AH34">
        <v>22</v>
      </c>
      <c r="AI34">
        <v>1.3</v>
      </c>
      <c r="AJ34">
        <v>0.55000000000000004</v>
      </c>
      <c r="AK34">
        <v>1.3</v>
      </c>
      <c r="AL34">
        <v>71</v>
      </c>
      <c r="AM34">
        <v>286.60000000000002</v>
      </c>
      <c r="AN34">
        <v>48</v>
      </c>
      <c r="AO34">
        <v>19.2</v>
      </c>
      <c r="AP34">
        <v>65</v>
      </c>
      <c r="AQ34">
        <v>72</v>
      </c>
      <c r="AR34">
        <v>394</v>
      </c>
      <c r="AS34">
        <v>2</v>
      </c>
      <c r="AT34">
        <v>9318</v>
      </c>
      <c r="AU34">
        <v>10219</v>
      </c>
      <c r="AV34">
        <v>1</v>
      </c>
      <c r="AW34">
        <v>67.565132141113281</v>
      </c>
      <c r="AX34">
        <v>0</v>
      </c>
      <c r="AY34">
        <v>0</v>
      </c>
      <c r="AZ34">
        <v>0</v>
      </c>
      <c r="BA34">
        <v>0</v>
      </c>
      <c r="BB34">
        <v>1</v>
      </c>
      <c r="BC34">
        <v>84.210525512695313</v>
      </c>
      <c r="BD34">
        <v>100</v>
      </c>
      <c r="BE34">
        <v>1310</v>
      </c>
      <c r="BF34">
        <v>11915.4931640625</v>
      </c>
      <c r="BG34">
        <v>13084.5068359375</v>
      </c>
      <c r="BH34">
        <v>3.2509157657623291</v>
      </c>
      <c r="BI34">
        <v>-6.6182632446289063</v>
      </c>
      <c r="BJ34">
        <v>29.629629135131836</v>
      </c>
      <c r="BK34">
        <v>-8.3333330154418945</v>
      </c>
      <c r="BL34">
        <v>110</v>
      </c>
      <c r="BM34">
        <v>-6.25</v>
      </c>
      <c r="BN34">
        <v>21598.78515625</v>
      </c>
      <c r="BO34">
        <v>42.326213836669922</v>
      </c>
      <c r="BQ34">
        <v>0.69597071409225464</v>
      </c>
      <c r="BR34">
        <v>9.1575093567371368E-2</v>
      </c>
      <c r="BS34">
        <v>1.6941392421722412</v>
      </c>
      <c r="BT34">
        <v>96.611724853515625</v>
      </c>
      <c r="BU34">
        <v>203.29670715332031</v>
      </c>
      <c r="BV34">
        <v>0</v>
      </c>
      <c r="BW34">
        <v>0</v>
      </c>
      <c r="BX34">
        <v>9290</v>
      </c>
      <c r="BY34">
        <v>8460</v>
      </c>
      <c r="BZ34">
        <v>1.0073260068893433</v>
      </c>
      <c r="CA34">
        <v>9.6153850555419922</v>
      </c>
      <c r="CB34">
        <v>45.454544067382813</v>
      </c>
      <c r="CC34">
        <v>4.7619047164916992</v>
      </c>
      <c r="CD34">
        <v>16.666666030883789</v>
      </c>
      <c r="CE34">
        <v>0</v>
      </c>
      <c r="CF34">
        <v>0.9523809552192688</v>
      </c>
      <c r="CG34">
        <v>9434.572265625</v>
      </c>
      <c r="CJ34" s="8">
        <f>ABS(L34-VLOOKUP('VK_valitsin (FI)'!$C$8,tiedot,11,FALSE))</f>
        <v>12.100006103515625</v>
      </c>
      <c r="CQ34" s="8">
        <f>ABS(S34-VLOOKUP('VK_valitsin (FI)'!$C$8,tiedot,18,FALSE))</f>
        <v>82</v>
      </c>
      <c r="DE34" s="8">
        <f>ABS(AG34-VLOOKUP('VK_valitsin (FI)'!$C$8,tiedot,32,FALSE))</f>
        <v>0</v>
      </c>
      <c r="DJ34" s="8">
        <f>ABS(AL34-VLOOKUP('VK_valitsin (FI)'!$C$8,tiedot,37,FALSE))</f>
        <v>12.200000000000003</v>
      </c>
      <c r="EB34" s="55">
        <f>ABS(BD34-VLOOKUP('VK_valitsin (FI)'!$C$8,tiedot,55,FALSE))</f>
        <v>3.98126220703125</v>
      </c>
      <c r="EF34" s="55">
        <f>ABS(BH34-VLOOKUP('VK_valitsin (FI)'!$C$8,tiedot,59,FALSE))</f>
        <v>8.6140632629394531E-2</v>
      </c>
      <c r="EL34" s="8">
        <f>ABS(BN34-VLOOKUP('VK_valitsin (FI)'!$C$8,tiedot,65,FALSE))</f>
        <v>1475.611328125</v>
      </c>
      <c r="FH34" s="4">
        <f>IF($B34='VK_valitsin (FI)'!$C$8,100000,VK!CJ34/VK!L$297*'VK_valitsin (FI)'!D$5)</f>
        <v>6.1487206814474754E-2</v>
      </c>
      <c r="FO34" s="4">
        <f>IF($B34='VK_valitsin (FI)'!$C$8,100000,VK!CQ34/VK!S$297*'VK_valitsin (FI)'!E$5)</f>
        <v>1.630730984479532E-2</v>
      </c>
      <c r="GC34" s="4">
        <f>IF($B34='VK_valitsin (FI)'!$C$8,100000,VK!DE34/VK!AG$297*'VK_valitsin (FI)'!F$5)</f>
        <v>0</v>
      </c>
      <c r="GH34" s="4">
        <f>IF($B34='VK_valitsin (FI)'!$C$8,100000,VK!DJ34/VK!AL$297*'VK_valitsin (FI)'!G$5)</f>
        <v>0.21473625137612465</v>
      </c>
      <c r="GZ34" s="4">
        <f>IF($B34='VK_valitsin (FI)'!$C$8,100000,VK!EB34/VK!BD$297*'VK_valitsin (FI)'!H$5)</f>
        <v>1.725932443801987E-2</v>
      </c>
      <c r="HA34" s="4">
        <f>IF($B34='VK_valitsin (FI)'!$C$8,100000,VK!EC34/VK!BE$297*'VK_valitsin (FI)'!P$5)</f>
        <v>0</v>
      </c>
      <c r="HD34" s="4">
        <f>IF($B34='VK_valitsin (FI)'!$C$8,100000,VK!EF34/VK!BH$297*'VK_valitsin (FI)'!I$5)</f>
        <v>1.5029996703453006E-2</v>
      </c>
      <c r="HJ34" s="4">
        <f>IF($B34='VK_valitsin (FI)'!$C$8,100000,VK!EL34/VK!BN$297*'VK_valitsin (FI)'!J$5)</f>
        <v>6.7098362039663295E-2</v>
      </c>
      <c r="ID34" s="15">
        <f t="shared" si="0"/>
        <v>0.39191845441653089</v>
      </c>
      <c r="IE34" s="15">
        <f t="shared" si="1"/>
        <v>46</v>
      </c>
      <c r="IF34" s="16">
        <f t="shared" si="3"/>
        <v>3.2000000000000014E-9</v>
      </c>
      <c r="IG34" s="51" t="str">
        <f t="shared" si="2"/>
        <v>Humppila</v>
      </c>
    </row>
    <row r="35" spans="1:241">
      <c r="A35">
        <v>2019</v>
      </c>
      <c r="B35" t="s">
        <v>223</v>
      </c>
      <c r="C35" t="s">
        <v>224</v>
      </c>
      <c r="D35" t="s">
        <v>225</v>
      </c>
      <c r="E35" t="s">
        <v>226</v>
      </c>
      <c r="F35" t="s">
        <v>227</v>
      </c>
      <c r="G35" t="s">
        <v>228</v>
      </c>
      <c r="H35" t="s">
        <v>104</v>
      </c>
      <c r="I35" t="s">
        <v>105</v>
      </c>
      <c r="J35">
        <v>54.799999237060547</v>
      </c>
      <c r="K35">
        <v>1421.18994140625</v>
      </c>
      <c r="L35">
        <v>218.5</v>
      </c>
      <c r="M35">
        <v>2271</v>
      </c>
      <c r="N35">
        <v>1.6000000238418579</v>
      </c>
      <c r="O35">
        <v>-0.69999998807907104</v>
      </c>
      <c r="P35">
        <v>4</v>
      </c>
      <c r="Q35">
        <v>56.1</v>
      </c>
      <c r="R35">
        <v>13.700000000000001</v>
      </c>
      <c r="S35">
        <v>308</v>
      </c>
      <c r="T35">
        <v>0</v>
      </c>
      <c r="U35">
        <v>3586.5</v>
      </c>
      <c r="V35">
        <v>11.07</v>
      </c>
      <c r="W35">
        <v>2154</v>
      </c>
      <c r="X35">
        <v>385</v>
      </c>
      <c r="Y35">
        <v>846</v>
      </c>
      <c r="Z35">
        <v>1786</v>
      </c>
      <c r="AA35">
        <v>908</v>
      </c>
      <c r="AB35">
        <v>9.9777774810791016</v>
      </c>
      <c r="AC35">
        <v>0</v>
      </c>
      <c r="AD35">
        <v>0</v>
      </c>
      <c r="AE35">
        <v>0</v>
      </c>
      <c r="AF35">
        <v>0</v>
      </c>
      <c r="AG35">
        <v>1</v>
      </c>
      <c r="AH35">
        <v>21.75</v>
      </c>
      <c r="AI35">
        <v>1</v>
      </c>
      <c r="AJ35">
        <v>0.55000000000000004</v>
      </c>
      <c r="AK35">
        <v>1.1499999999999999</v>
      </c>
      <c r="AL35">
        <v>67.900000000000006</v>
      </c>
      <c r="AM35">
        <v>252.2</v>
      </c>
      <c r="AN35">
        <v>47.4</v>
      </c>
      <c r="AO35">
        <v>15.6</v>
      </c>
      <c r="AP35">
        <v>93</v>
      </c>
      <c r="AQ35">
        <v>156</v>
      </c>
      <c r="AR35">
        <v>1141</v>
      </c>
      <c r="AS35">
        <v>2.3330000000000002</v>
      </c>
      <c r="AT35">
        <v>10667</v>
      </c>
      <c r="AU35">
        <v>17675</v>
      </c>
      <c r="AV35">
        <v>1</v>
      </c>
      <c r="AW35">
        <v>147.98672485351563</v>
      </c>
      <c r="AX35">
        <v>0</v>
      </c>
      <c r="AY35">
        <v>0</v>
      </c>
      <c r="AZ35">
        <v>0</v>
      </c>
      <c r="BA35">
        <v>0</v>
      </c>
      <c r="BB35">
        <v>1</v>
      </c>
      <c r="BC35">
        <v>87.801094055175781</v>
      </c>
      <c r="BD35">
        <v>79.347137451171875</v>
      </c>
      <c r="BE35">
        <v>641.025634765625</v>
      </c>
      <c r="BF35">
        <v>14840.8291015625</v>
      </c>
      <c r="BG35">
        <v>16634.568359375</v>
      </c>
      <c r="BH35">
        <v>2.3321003913879395</v>
      </c>
      <c r="BI35">
        <v>39.373687744140625</v>
      </c>
      <c r="BJ35">
        <v>20.454545974731445</v>
      </c>
      <c r="BK35">
        <v>36.363636016845703</v>
      </c>
      <c r="BL35">
        <v>72</v>
      </c>
      <c r="BM35">
        <v>-0.83333331346511841</v>
      </c>
      <c r="BN35">
        <v>20361.384765625</v>
      </c>
      <c r="BO35">
        <v>57.465103149414063</v>
      </c>
      <c r="BQ35">
        <v>0.64068692922592163</v>
      </c>
      <c r="BR35">
        <v>8.8066928088665009E-2</v>
      </c>
      <c r="BS35">
        <v>1.5852047204971313</v>
      </c>
      <c r="BT35">
        <v>98.194625854492188</v>
      </c>
      <c r="BU35">
        <v>362.83575439453125</v>
      </c>
      <c r="BV35">
        <v>0</v>
      </c>
      <c r="BW35">
        <v>0</v>
      </c>
      <c r="BX35">
        <v>11294.8720703125</v>
      </c>
      <c r="BY35">
        <v>10076.9228515625</v>
      </c>
      <c r="BZ35">
        <v>0.66050195693969727</v>
      </c>
      <c r="CA35">
        <v>5.2399826049804688</v>
      </c>
      <c r="CB35">
        <v>66.666664123535156</v>
      </c>
      <c r="CC35">
        <v>8.4033613204956055</v>
      </c>
      <c r="CD35">
        <v>5.8823528289794922</v>
      </c>
      <c r="CE35">
        <v>0</v>
      </c>
      <c r="CF35">
        <v>0.8403361439704895</v>
      </c>
      <c r="CG35">
        <v>17450.2265625</v>
      </c>
      <c r="CJ35" s="8">
        <f>ABS(L35-VLOOKUP('VK_valitsin (FI)'!$C$8,tiedot,11,FALSE))</f>
        <v>79.800003051757813</v>
      </c>
      <c r="CQ35" s="8">
        <f>ABS(S35-VLOOKUP('VK_valitsin (FI)'!$C$8,tiedot,18,FALSE))</f>
        <v>156</v>
      </c>
      <c r="DE35" s="8">
        <f>ABS(AG35-VLOOKUP('VK_valitsin (FI)'!$C$8,tiedot,32,FALSE))</f>
        <v>1</v>
      </c>
      <c r="DJ35" s="8">
        <f>ABS(AL35-VLOOKUP('VK_valitsin (FI)'!$C$8,tiedot,37,FALSE))</f>
        <v>9.1000000000000085</v>
      </c>
      <c r="EB35" s="55">
        <f>ABS(BD35-VLOOKUP('VK_valitsin (FI)'!$C$8,tiedot,55,FALSE))</f>
        <v>16.671600341796875</v>
      </c>
      <c r="EF35" s="55">
        <f>ABS(BH35-VLOOKUP('VK_valitsin (FI)'!$C$8,tiedot,59,FALSE))</f>
        <v>1.0049560070037842</v>
      </c>
      <c r="EL35" s="8">
        <f>ABS(BN35-VLOOKUP('VK_valitsin (FI)'!$C$8,tiedot,65,FALSE))</f>
        <v>2713.01171875</v>
      </c>
      <c r="FH35" s="4">
        <f>IF($B35='VK_valitsin (FI)'!$C$8,100000,VK!CJ35/VK!L$297*'VK_valitsin (FI)'!D$5)</f>
        <v>0.40551048069418133</v>
      </c>
      <c r="FO35" s="4">
        <f>IF($B35='VK_valitsin (FI)'!$C$8,100000,VK!CQ35/VK!S$297*'VK_valitsin (FI)'!E$5)</f>
        <v>3.1023662631561828E-2</v>
      </c>
      <c r="GC35" s="4">
        <f>IF($B35='VK_valitsin (FI)'!$C$8,100000,VK!DE35/VK!AG$297*'VK_valitsin (FI)'!F$5)</f>
        <v>0.10940897735217005</v>
      </c>
      <c r="GH35" s="4">
        <f>IF($B35='VK_valitsin (FI)'!$C$8,100000,VK!DJ35/VK!AL$297*'VK_valitsin (FI)'!G$5)</f>
        <v>0.16017212192809308</v>
      </c>
      <c r="GZ35" s="4">
        <f>IF($B35='VK_valitsin (FI)'!$C$8,100000,VK!EB35/VK!BD$297*'VK_valitsin (FI)'!H$5)</f>
        <v>7.2273702217327151E-2</v>
      </c>
      <c r="HA35" s="4">
        <f>IF($B35='VK_valitsin (FI)'!$C$8,100000,VK!EC35/VK!BE$297*'VK_valitsin (FI)'!P$5)</f>
        <v>0</v>
      </c>
      <c r="HD35" s="4">
        <f>IF($B35='VK_valitsin (FI)'!$C$8,100000,VK!EF35/VK!BH$297*'VK_valitsin (FI)'!I$5)</f>
        <v>0.17534681382439643</v>
      </c>
      <c r="HJ35" s="4">
        <f>IF($B35='VK_valitsin (FI)'!$C$8,100000,VK!EL35/VK!BN$297*'VK_valitsin (FI)'!J$5)</f>
        <v>0.12336489904414454</v>
      </c>
      <c r="ID35" s="15">
        <f t="shared" si="0"/>
        <v>1.0771006609918745</v>
      </c>
      <c r="IE35" s="15">
        <f t="shared" si="1"/>
        <v>277</v>
      </c>
      <c r="IF35" s="16">
        <f t="shared" si="3"/>
        <v>3.3000000000000014E-9</v>
      </c>
      <c r="IG35" s="51" t="str">
        <f t="shared" si="2"/>
        <v>Hyrynsalmi</v>
      </c>
    </row>
    <row r="36" spans="1:241">
      <c r="A36">
        <v>2019</v>
      </c>
      <c r="B36" t="s">
        <v>229</v>
      </c>
      <c r="C36" t="s">
        <v>230</v>
      </c>
      <c r="D36" t="s">
        <v>142</v>
      </c>
      <c r="E36" t="s">
        <v>143</v>
      </c>
      <c r="F36" t="s">
        <v>120</v>
      </c>
      <c r="G36" t="s">
        <v>121</v>
      </c>
      <c r="H36" t="s">
        <v>144</v>
      </c>
      <c r="I36" t="s">
        <v>145</v>
      </c>
      <c r="J36">
        <v>43.599998474121094</v>
      </c>
      <c r="K36">
        <v>322.67999267578125</v>
      </c>
      <c r="L36">
        <v>123.90000152587891</v>
      </c>
      <c r="M36">
        <v>46470</v>
      </c>
      <c r="N36">
        <v>144</v>
      </c>
      <c r="O36">
        <v>-0.10000000149011612</v>
      </c>
      <c r="P36">
        <v>0</v>
      </c>
      <c r="Q36">
        <v>94</v>
      </c>
      <c r="R36">
        <v>8.3000000000000007</v>
      </c>
      <c r="S36">
        <v>169</v>
      </c>
      <c r="T36">
        <v>0</v>
      </c>
      <c r="U36">
        <v>4283</v>
      </c>
      <c r="V36">
        <v>16.3</v>
      </c>
      <c r="W36">
        <v>931</v>
      </c>
      <c r="X36">
        <v>17</v>
      </c>
      <c r="Y36">
        <v>391</v>
      </c>
      <c r="Z36">
        <v>99</v>
      </c>
      <c r="AA36">
        <v>453</v>
      </c>
      <c r="AB36">
        <v>18.089122772216797</v>
      </c>
      <c r="AC36">
        <v>0.8</v>
      </c>
      <c r="AD36">
        <v>1.3</v>
      </c>
      <c r="AE36">
        <v>2.4</v>
      </c>
      <c r="AF36">
        <v>4.5999999999999996</v>
      </c>
      <c r="AG36">
        <v>0</v>
      </c>
      <c r="AH36">
        <v>19.75</v>
      </c>
      <c r="AI36">
        <v>1.3</v>
      </c>
      <c r="AJ36">
        <v>0.45</v>
      </c>
      <c r="AK36">
        <v>1.05</v>
      </c>
      <c r="AL36">
        <v>65.3</v>
      </c>
      <c r="AM36">
        <v>362.8</v>
      </c>
      <c r="AN36">
        <v>41.5</v>
      </c>
      <c r="AO36">
        <v>31.1</v>
      </c>
      <c r="AP36">
        <v>46</v>
      </c>
      <c r="AQ36">
        <v>6</v>
      </c>
      <c r="AR36">
        <v>262</v>
      </c>
      <c r="AS36">
        <v>3.3330000000000002</v>
      </c>
      <c r="AT36">
        <v>5763</v>
      </c>
      <c r="AU36">
        <v>9292</v>
      </c>
      <c r="AV36">
        <v>1</v>
      </c>
      <c r="AW36">
        <v>48.624141693115234</v>
      </c>
      <c r="AX36">
        <v>0</v>
      </c>
      <c r="AY36">
        <v>0</v>
      </c>
      <c r="AZ36">
        <v>0</v>
      </c>
      <c r="BA36">
        <v>0</v>
      </c>
      <c r="BB36">
        <v>1</v>
      </c>
      <c r="BC36">
        <v>96.949356079101563</v>
      </c>
      <c r="BD36">
        <v>86.263160705566406</v>
      </c>
      <c r="BE36">
        <v>1182.2412109375</v>
      </c>
      <c r="BF36">
        <v>13229.126953125</v>
      </c>
      <c r="BG36">
        <v>16075.7724609375</v>
      </c>
      <c r="BH36">
        <v>3.624030590057373</v>
      </c>
      <c r="BI36">
        <v>1.2280802726745605</v>
      </c>
      <c r="BJ36">
        <v>26.443058013916016</v>
      </c>
      <c r="BK36">
        <v>-2.0618555545806885</v>
      </c>
      <c r="BL36">
        <v>299.875</v>
      </c>
      <c r="BM36">
        <v>-0.3079630434513092</v>
      </c>
      <c r="BN36">
        <v>26384.09765625</v>
      </c>
      <c r="BO36">
        <v>21.024486541748047</v>
      </c>
      <c r="BQ36">
        <v>0.56051218509674072</v>
      </c>
      <c r="BR36">
        <v>0.90165698528289795</v>
      </c>
      <c r="BS36">
        <v>6.1007099151611328</v>
      </c>
      <c r="BT36">
        <v>137.48655700683594</v>
      </c>
      <c r="BU36">
        <v>472.6705322265625</v>
      </c>
      <c r="BV36">
        <v>0</v>
      </c>
      <c r="BW36">
        <v>3</v>
      </c>
      <c r="BX36">
        <v>10497.4794921875</v>
      </c>
      <c r="BY36">
        <v>8638.619140625</v>
      </c>
      <c r="BZ36">
        <v>1.0221648216247559</v>
      </c>
      <c r="CA36">
        <v>9.752528190612793</v>
      </c>
      <c r="CB36">
        <v>66.736839294433594</v>
      </c>
      <c r="CC36">
        <v>6.7961163520812988</v>
      </c>
      <c r="CD36">
        <v>13.857016563415527</v>
      </c>
      <c r="CE36">
        <v>0.52956753969192505</v>
      </c>
      <c r="CF36">
        <v>1.4121800661087036</v>
      </c>
      <c r="CG36">
        <v>9075.6064453125</v>
      </c>
      <c r="CJ36" s="8">
        <f>ABS(L36-VLOOKUP('VK_valitsin (FI)'!$C$8,tiedot,11,FALSE))</f>
        <v>14.799995422363281</v>
      </c>
      <c r="CQ36" s="8">
        <f>ABS(S36-VLOOKUP('VK_valitsin (FI)'!$C$8,tiedot,18,FALSE))</f>
        <v>17</v>
      </c>
      <c r="DE36" s="8">
        <f>ABS(AG36-VLOOKUP('VK_valitsin (FI)'!$C$8,tiedot,32,FALSE))</f>
        <v>0</v>
      </c>
      <c r="DJ36" s="8">
        <f>ABS(AL36-VLOOKUP('VK_valitsin (FI)'!$C$8,tiedot,37,FALSE))</f>
        <v>6.5</v>
      </c>
      <c r="EB36" s="55">
        <f>ABS(BD36-VLOOKUP('VK_valitsin (FI)'!$C$8,tiedot,55,FALSE))</f>
        <v>9.7555770874023438</v>
      </c>
      <c r="EF36" s="55">
        <f>ABS(BH36-VLOOKUP('VK_valitsin (FI)'!$C$8,tiedot,59,FALSE))</f>
        <v>0.28697419166564941</v>
      </c>
      <c r="EL36" s="8">
        <f>ABS(BN36-VLOOKUP('VK_valitsin (FI)'!$C$8,tiedot,65,FALSE))</f>
        <v>3309.701171875</v>
      </c>
      <c r="FH36" s="4">
        <f>IF($B36='VK_valitsin (FI)'!$C$8,100000,VK!CJ36/VK!L$297*'VK_valitsin (FI)'!D$5)</f>
        <v>7.5207431434578323E-2</v>
      </c>
      <c r="FO36" s="4">
        <f>IF($B36='VK_valitsin (FI)'!$C$8,100000,VK!CQ36/VK!S$297*'VK_valitsin (FI)'!E$5)</f>
        <v>3.3807837483112251E-3</v>
      </c>
      <c r="GC36" s="4">
        <f>IF($B36='VK_valitsin (FI)'!$C$8,100000,VK!DE36/VK!AG$297*'VK_valitsin (FI)'!F$5)</f>
        <v>0</v>
      </c>
      <c r="GH36" s="4">
        <f>IF($B36='VK_valitsin (FI)'!$C$8,100000,VK!DJ36/VK!AL$297*'VK_valitsin (FI)'!G$5)</f>
        <v>0.11440865852006639</v>
      </c>
      <c r="GZ36" s="4">
        <f>IF($B36='VK_valitsin (FI)'!$C$8,100000,VK!EB36/VK!BD$297*'VK_valitsin (FI)'!H$5)</f>
        <v>4.2291781167848201E-2</v>
      </c>
      <c r="HA36" s="4">
        <f>IF($B36='VK_valitsin (FI)'!$C$8,100000,VK!EC36/VK!BE$297*'VK_valitsin (FI)'!P$5)</f>
        <v>0</v>
      </c>
      <c r="HD36" s="4">
        <f>IF($B36='VK_valitsin (FI)'!$C$8,100000,VK!EF36/VK!BH$297*'VK_valitsin (FI)'!I$5)</f>
        <v>5.0071853700769817E-2</v>
      </c>
      <c r="HJ36" s="4">
        <f>IF($B36='VK_valitsin (FI)'!$C$8,100000,VK!EL36/VK!BN$297*'VK_valitsin (FI)'!J$5)</f>
        <v>0.15049730456850657</v>
      </c>
      <c r="ID36" s="15">
        <f t="shared" si="0"/>
        <v>0.43585781654008054</v>
      </c>
      <c r="IE36" s="15">
        <f t="shared" si="1"/>
        <v>62</v>
      </c>
      <c r="IF36" s="16">
        <f t="shared" si="3"/>
        <v>3.4000000000000015E-9</v>
      </c>
      <c r="IG36" s="51" t="str">
        <f t="shared" si="2"/>
        <v>Hyvinkää</v>
      </c>
    </row>
    <row r="37" spans="1:241">
      <c r="A37">
        <v>2019</v>
      </c>
      <c r="B37" t="s">
        <v>231</v>
      </c>
      <c r="C37" t="s">
        <v>232</v>
      </c>
      <c r="D37" t="s">
        <v>233</v>
      </c>
      <c r="E37" t="s">
        <v>234</v>
      </c>
      <c r="F37" t="s">
        <v>88</v>
      </c>
      <c r="G37" t="s">
        <v>89</v>
      </c>
      <c r="H37" t="s">
        <v>90</v>
      </c>
      <c r="I37" t="s">
        <v>91</v>
      </c>
      <c r="J37">
        <v>44.400001525878906</v>
      </c>
      <c r="K37">
        <v>463.91000366210938</v>
      </c>
      <c r="L37">
        <v>141.89999389648438</v>
      </c>
      <c r="M37">
        <v>10404</v>
      </c>
      <c r="N37">
        <v>22.399999618530273</v>
      </c>
      <c r="O37">
        <v>-1</v>
      </c>
      <c r="P37">
        <v>-70</v>
      </c>
      <c r="Q37">
        <v>61.300000000000004</v>
      </c>
      <c r="R37">
        <v>7.9</v>
      </c>
      <c r="S37">
        <v>245</v>
      </c>
      <c r="T37">
        <v>0</v>
      </c>
      <c r="U37">
        <v>3639.9</v>
      </c>
      <c r="V37">
        <v>13.28</v>
      </c>
      <c r="W37">
        <v>1146</v>
      </c>
      <c r="X37">
        <v>822</v>
      </c>
      <c r="Y37">
        <v>474</v>
      </c>
      <c r="Z37">
        <v>1246</v>
      </c>
      <c r="AA37">
        <v>524</v>
      </c>
      <c r="AB37">
        <v>16.978260040283203</v>
      </c>
      <c r="AC37">
        <v>0</v>
      </c>
      <c r="AD37">
        <v>0</v>
      </c>
      <c r="AE37">
        <v>0</v>
      </c>
      <c r="AF37">
        <v>4.3</v>
      </c>
      <c r="AG37">
        <v>0</v>
      </c>
      <c r="AH37">
        <v>22</v>
      </c>
      <c r="AI37">
        <v>0.95</v>
      </c>
      <c r="AJ37">
        <v>0.48</v>
      </c>
      <c r="AK37">
        <v>1.1499999999999999</v>
      </c>
      <c r="AL37">
        <v>56.5</v>
      </c>
      <c r="AM37">
        <v>326.2</v>
      </c>
      <c r="AN37">
        <v>48.1</v>
      </c>
      <c r="AO37">
        <v>23.7</v>
      </c>
      <c r="AP37">
        <v>66</v>
      </c>
      <c r="AQ37">
        <v>60</v>
      </c>
      <c r="AR37">
        <v>251</v>
      </c>
      <c r="AS37">
        <v>2.6669999999999998</v>
      </c>
      <c r="AT37">
        <v>7349</v>
      </c>
      <c r="AU37">
        <v>10589</v>
      </c>
      <c r="AV37">
        <v>1</v>
      </c>
      <c r="AW37">
        <v>34.026584625244141</v>
      </c>
      <c r="AX37">
        <v>0</v>
      </c>
      <c r="AY37">
        <v>0</v>
      </c>
      <c r="AZ37">
        <v>0</v>
      </c>
      <c r="BA37">
        <v>0</v>
      </c>
      <c r="BB37">
        <v>1</v>
      </c>
      <c r="BC37">
        <v>96.212120056152344</v>
      </c>
      <c r="BD37">
        <v>81.147537231445313</v>
      </c>
      <c r="BE37">
        <v>1347.8260498046875</v>
      </c>
      <c r="BF37">
        <v>14892.9072265625</v>
      </c>
      <c r="BG37">
        <v>17163.01171875</v>
      </c>
      <c r="BH37">
        <v>3.7471165657043457</v>
      </c>
      <c r="BI37">
        <v>-21.187492370605469</v>
      </c>
      <c r="BJ37">
        <v>19.784172058105469</v>
      </c>
      <c r="BK37">
        <v>-3.076923131942749</v>
      </c>
      <c r="BL37">
        <v>256.39999389648438</v>
      </c>
      <c r="BM37">
        <v>-2.2009568214416504</v>
      </c>
      <c r="BN37">
        <v>22429.869140625</v>
      </c>
      <c r="BO37">
        <v>36.578269958496094</v>
      </c>
      <c r="BQ37">
        <v>0.66128414869308472</v>
      </c>
      <c r="BR37">
        <v>0.1345636248588562</v>
      </c>
      <c r="BS37">
        <v>1.797385573387146</v>
      </c>
      <c r="BT37">
        <v>60.938098907470703</v>
      </c>
      <c r="BU37">
        <v>207.99691772460938</v>
      </c>
      <c r="BV37">
        <v>0</v>
      </c>
      <c r="BW37">
        <v>2</v>
      </c>
      <c r="BX37">
        <v>9697.1015625</v>
      </c>
      <c r="BY37">
        <v>8414.4931640625</v>
      </c>
      <c r="BZ37">
        <v>1.2110726833343506</v>
      </c>
      <c r="CA37">
        <v>9.8231449127197266</v>
      </c>
      <c r="CB37">
        <v>112.69841003417969</v>
      </c>
      <c r="CC37">
        <v>13.111545562744141</v>
      </c>
      <c r="CD37">
        <v>12.81800365447998</v>
      </c>
      <c r="CE37">
        <v>0</v>
      </c>
      <c r="CF37">
        <v>0.39138942956924438</v>
      </c>
      <c r="CG37">
        <v>10674.3447265625</v>
      </c>
      <c r="CJ37" s="8">
        <f>ABS(L37-VLOOKUP('VK_valitsin (FI)'!$C$8,tiedot,11,FALSE))</f>
        <v>3.1999969482421875</v>
      </c>
      <c r="CQ37" s="8">
        <f>ABS(S37-VLOOKUP('VK_valitsin (FI)'!$C$8,tiedot,18,FALSE))</f>
        <v>93</v>
      </c>
      <c r="DE37" s="8">
        <f>ABS(AG37-VLOOKUP('VK_valitsin (FI)'!$C$8,tiedot,32,FALSE))</f>
        <v>0</v>
      </c>
      <c r="DJ37" s="8">
        <f>ABS(AL37-VLOOKUP('VK_valitsin (FI)'!$C$8,tiedot,37,FALSE))</f>
        <v>2.2999999999999972</v>
      </c>
      <c r="EB37" s="55">
        <f>ABS(BD37-VLOOKUP('VK_valitsin (FI)'!$C$8,tiedot,55,FALSE))</f>
        <v>14.871200561523438</v>
      </c>
      <c r="EF37" s="55">
        <f>ABS(BH37-VLOOKUP('VK_valitsin (FI)'!$C$8,tiedot,59,FALSE))</f>
        <v>0.41006016731262207</v>
      </c>
      <c r="EL37" s="8">
        <f>ABS(BN37-VLOOKUP('VK_valitsin (FI)'!$C$8,tiedot,65,FALSE))</f>
        <v>644.52734375</v>
      </c>
      <c r="FH37" s="4">
        <f>IF($B37='VK_valitsin (FI)'!$C$8,100000,VK!CJ37/VK!L$297*'VK_valitsin (FI)'!D$5)</f>
        <v>1.6261055777904744E-2</v>
      </c>
      <c r="FO37" s="4">
        <f>IF($B37='VK_valitsin (FI)'!$C$8,100000,VK!CQ37/VK!S$297*'VK_valitsin (FI)'!E$5)</f>
        <v>1.8494875799584937E-2</v>
      </c>
      <c r="GC37" s="4">
        <f>IF($B37='VK_valitsin (FI)'!$C$8,100000,VK!DE37/VK!AG$297*'VK_valitsin (FI)'!F$5)</f>
        <v>0</v>
      </c>
      <c r="GH37" s="4">
        <f>IF($B37='VK_valitsin (FI)'!$C$8,100000,VK!DJ37/VK!AL$297*'VK_valitsin (FI)'!G$5)</f>
        <v>4.0483063784023443E-2</v>
      </c>
      <c r="GZ37" s="4">
        <f>IF($B37='VK_valitsin (FI)'!$C$8,100000,VK!EB37/VK!BD$297*'VK_valitsin (FI)'!H$5)</f>
        <v>6.4468719196866905E-2</v>
      </c>
      <c r="HA37" s="4">
        <f>IF($B37='VK_valitsin (FI)'!$C$8,100000,VK!EC37/VK!BE$297*'VK_valitsin (FI)'!P$5)</f>
        <v>0</v>
      </c>
      <c r="HD37" s="4">
        <f>IF($B37='VK_valitsin (FI)'!$C$8,100000,VK!EF37/VK!BH$297*'VK_valitsin (FI)'!I$5)</f>
        <v>7.1548150678695771E-2</v>
      </c>
      <c r="HJ37" s="4">
        <f>IF($B37='VK_valitsin (FI)'!$C$8,100000,VK!EL37/VK!BN$297*'VK_valitsin (FI)'!J$5)</f>
        <v>2.9307669459512683E-2</v>
      </c>
      <c r="ID37" s="15">
        <f t="shared" si="0"/>
        <v>0.24056353819658852</v>
      </c>
      <c r="IE37" s="15">
        <f t="shared" si="1"/>
        <v>8</v>
      </c>
      <c r="IF37" s="16">
        <f t="shared" si="3"/>
        <v>3.5000000000000016E-9</v>
      </c>
      <c r="IG37" s="51" t="str">
        <f t="shared" si="2"/>
        <v>Hämeenkyrö</v>
      </c>
    </row>
    <row r="38" spans="1:241">
      <c r="A38">
        <v>2019</v>
      </c>
      <c r="B38" t="s">
        <v>201</v>
      </c>
      <c r="C38" t="s">
        <v>235</v>
      </c>
      <c r="D38" t="s">
        <v>201</v>
      </c>
      <c r="E38" t="s">
        <v>153</v>
      </c>
      <c r="F38" t="s">
        <v>159</v>
      </c>
      <c r="G38" t="s">
        <v>160</v>
      </c>
      <c r="H38" t="s">
        <v>144</v>
      </c>
      <c r="I38" t="s">
        <v>145</v>
      </c>
      <c r="J38">
        <v>45.099998474121094</v>
      </c>
      <c r="K38">
        <v>1785.219970703125</v>
      </c>
      <c r="L38">
        <v>142</v>
      </c>
      <c r="M38">
        <v>67633</v>
      </c>
      <c r="N38">
        <v>37.900001525878906</v>
      </c>
      <c r="O38">
        <v>0.10000000149011612</v>
      </c>
      <c r="P38">
        <v>201</v>
      </c>
      <c r="Q38">
        <v>88.2</v>
      </c>
      <c r="R38">
        <v>10.600000000000001</v>
      </c>
      <c r="S38">
        <v>717</v>
      </c>
      <c r="T38">
        <v>0</v>
      </c>
      <c r="U38">
        <v>4190.6000000000004</v>
      </c>
      <c r="V38">
        <v>12.98</v>
      </c>
      <c r="W38">
        <v>1021</v>
      </c>
      <c r="X38">
        <v>332</v>
      </c>
      <c r="Y38">
        <v>674</v>
      </c>
      <c r="Z38">
        <v>441</v>
      </c>
      <c r="AA38">
        <v>503</v>
      </c>
      <c r="AB38">
        <v>17.905349731445313</v>
      </c>
      <c r="AC38">
        <v>1</v>
      </c>
      <c r="AD38">
        <v>1.2</v>
      </c>
      <c r="AE38">
        <v>2</v>
      </c>
      <c r="AF38">
        <v>4.3</v>
      </c>
      <c r="AG38">
        <v>0</v>
      </c>
      <c r="AH38">
        <v>20.75</v>
      </c>
      <c r="AI38">
        <v>1.35</v>
      </c>
      <c r="AJ38">
        <v>0.6</v>
      </c>
      <c r="AK38">
        <v>1.4</v>
      </c>
      <c r="AL38">
        <v>58</v>
      </c>
      <c r="AM38">
        <v>371.2</v>
      </c>
      <c r="AN38">
        <v>42.2</v>
      </c>
      <c r="AO38">
        <v>32.1</v>
      </c>
      <c r="AP38">
        <v>65</v>
      </c>
      <c r="AQ38">
        <v>37</v>
      </c>
      <c r="AR38">
        <v>180</v>
      </c>
      <c r="AS38">
        <v>4</v>
      </c>
      <c r="AT38">
        <v>5537</v>
      </c>
      <c r="AU38">
        <v>9686</v>
      </c>
      <c r="AV38">
        <v>1</v>
      </c>
      <c r="AW38">
        <v>67.4371337890625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94.9788818359375</v>
      </c>
      <c r="BD38">
        <v>72.979454040527344</v>
      </c>
      <c r="BE38">
        <v>1252.500732421875</v>
      </c>
      <c r="BF38">
        <v>12434.861328125</v>
      </c>
      <c r="BG38">
        <v>16246.236328125</v>
      </c>
      <c r="BH38">
        <v>3.172149658203125</v>
      </c>
      <c r="BI38">
        <v>2.3810272216796875</v>
      </c>
      <c r="BJ38">
        <v>26.058200836181641</v>
      </c>
      <c r="BK38">
        <v>6.7669172286987305</v>
      </c>
      <c r="BL38">
        <v>308.66665649414063</v>
      </c>
      <c r="BM38">
        <v>-0.18293696641921997</v>
      </c>
      <c r="BN38">
        <v>24374.873046875</v>
      </c>
      <c r="BO38">
        <v>24.300010681152344</v>
      </c>
      <c r="BQ38">
        <v>0.58199399709701538</v>
      </c>
      <c r="BR38">
        <v>0.38294914364814758</v>
      </c>
      <c r="BS38">
        <v>5.1261959075927734</v>
      </c>
      <c r="BT38">
        <v>160.95692443847656</v>
      </c>
      <c r="BU38">
        <v>625.7891845703125</v>
      </c>
      <c r="BV38">
        <v>1</v>
      </c>
      <c r="BW38">
        <v>6</v>
      </c>
      <c r="BX38">
        <v>9422.8173828125</v>
      </c>
      <c r="BY38">
        <v>7212.2197265625</v>
      </c>
      <c r="BZ38">
        <v>1.0497833490371704</v>
      </c>
      <c r="CA38">
        <v>8.8743658065795898</v>
      </c>
      <c r="CB38">
        <v>67.605636596679688</v>
      </c>
      <c r="CC38">
        <v>7.930689811706543</v>
      </c>
      <c r="CD38">
        <v>12.145951271057129</v>
      </c>
      <c r="CE38">
        <v>0.5164945125579834</v>
      </c>
      <c r="CF38">
        <v>1.6661113500595093</v>
      </c>
      <c r="CG38">
        <v>9783.412109375</v>
      </c>
      <c r="CJ38" s="8">
        <f>ABS(L38-VLOOKUP('VK_valitsin (FI)'!$C$8,tiedot,11,FALSE))</f>
        <v>3.3000030517578125</v>
      </c>
      <c r="CQ38" s="8">
        <f>ABS(S38-VLOOKUP('VK_valitsin (FI)'!$C$8,tiedot,18,FALSE))</f>
        <v>565</v>
      </c>
      <c r="DE38" s="8">
        <f>ABS(AG38-VLOOKUP('VK_valitsin (FI)'!$C$8,tiedot,32,FALSE))</f>
        <v>0</v>
      </c>
      <c r="DJ38" s="8">
        <f>ABS(AL38-VLOOKUP('VK_valitsin (FI)'!$C$8,tiedot,37,FALSE))</f>
        <v>0.79999999999999716</v>
      </c>
      <c r="EB38" s="55">
        <f>ABS(BD38-VLOOKUP('VK_valitsin (FI)'!$C$8,tiedot,55,FALSE))</f>
        <v>23.039283752441406</v>
      </c>
      <c r="EF38" s="55">
        <f>ABS(BH38-VLOOKUP('VK_valitsin (FI)'!$C$8,tiedot,59,FALSE))</f>
        <v>0.16490674018859863</v>
      </c>
      <c r="EL38" s="8">
        <f>ABS(BN38-VLOOKUP('VK_valitsin (FI)'!$C$8,tiedot,65,FALSE))</f>
        <v>1300.4765625</v>
      </c>
      <c r="FH38" s="4">
        <f>IF($B38='VK_valitsin (FI)'!$C$8,100000,VK!CJ38/VK!L$297*'VK_valitsin (FI)'!D$5)</f>
        <v>1.6769245271114043E-2</v>
      </c>
      <c r="FO38" s="4">
        <f>IF($B38='VK_valitsin (FI)'!$C$8,100000,VK!CQ38/VK!S$297*'VK_valitsin (FI)'!E$5)</f>
        <v>0.11236134222328484</v>
      </c>
      <c r="GC38" s="4">
        <f>IF($B38='VK_valitsin (FI)'!$C$8,100000,VK!DE38/VK!AG$297*'VK_valitsin (FI)'!F$5)</f>
        <v>0</v>
      </c>
      <c r="GH38" s="4">
        <f>IF($B38='VK_valitsin (FI)'!$C$8,100000,VK!DJ38/VK!AL$297*'VK_valitsin (FI)'!G$5)</f>
        <v>1.408106566400812E-2</v>
      </c>
      <c r="GZ38" s="4">
        <f>IF($B38='VK_valitsin (FI)'!$C$8,100000,VK!EB38/VK!BD$297*'VK_valitsin (FI)'!H$5)</f>
        <v>9.9878493910980137E-2</v>
      </c>
      <c r="HA38" s="4">
        <f>IF($B38='VK_valitsin (FI)'!$C$8,100000,VK!EC38/VK!BE$297*'VK_valitsin (FI)'!P$5)</f>
        <v>0</v>
      </c>
      <c r="HD38" s="4">
        <f>IF($B38='VK_valitsin (FI)'!$C$8,100000,VK!EF38/VK!BH$297*'VK_valitsin (FI)'!I$5)</f>
        <v>2.877327093794807E-2</v>
      </c>
      <c r="HJ38" s="4">
        <f>IF($B38='VK_valitsin (FI)'!$C$8,100000,VK!EL38/VK!BN$297*'VK_valitsin (FI)'!J$5)</f>
        <v>5.913470949399622E-2</v>
      </c>
      <c r="ID38" s="15">
        <f t="shared" si="0"/>
        <v>0.33099813110133147</v>
      </c>
      <c r="IE38" s="15">
        <f t="shared" si="1"/>
        <v>28</v>
      </c>
      <c r="IF38" s="16">
        <f t="shared" si="3"/>
        <v>3.6000000000000016E-9</v>
      </c>
      <c r="IG38" s="51" t="str">
        <f t="shared" si="2"/>
        <v>Hämeenlinna</v>
      </c>
    </row>
    <row r="39" spans="1:241">
      <c r="A39">
        <v>2019</v>
      </c>
      <c r="B39" t="s">
        <v>236</v>
      </c>
      <c r="C39" t="s">
        <v>237</v>
      </c>
      <c r="D39" t="s">
        <v>238</v>
      </c>
      <c r="E39" t="s">
        <v>239</v>
      </c>
      <c r="F39" t="s">
        <v>102</v>
      </c>
      <c r="G39" t="s">
        <v>103</v>
      </c>
      <c r="H39" t="s">
        <v>90</v>
      </c>
      <c r="I39" t="s">
        <v>91</v>
      </c>
      <c r="J39">
        <v>40.799999237060547</v>
      </c>
      <c r="K39">
        <v>1614.0999755859375</v>
      </c>
      <c r="L39">
        <v>166.89999389648438</v>
      </c>
      <c r="M39">
        <v>9844</v>
      </c>
      <c r="N39">
        <v>6.0999999046325684</v>
      </c>
      <c r="O39">
        <v>-0.20000000298023224</v>
      </c>
      <c r="P39">
        <v>-15</v>
      </c>
      <c r="Q39">
        <v>77.800000000000011</v>
      </c>
      <c r="R39">
        <v>12.100000000000001</v>
      </c>
      <c r="S39">
        <v>348</v>
      </c>
      <c r="T39">
        <v>0</v>
      </c>
      <c r="U39">
        <v>3442.3</v>
      </c>
      <c r="V39">
        <v>11.72</v>
      </c>
      <c r="W39">
        <v>1390</v>
      </c>
      <c r="X39">
        <v>629</v>
      </c>
      <c r="Y39">
        <v>876</v>
      </c>
      <c r="Z39">
        <v>487</v>
      </c>
      <c r="AA39">
        <v>666</v>
      </c>
      <c r="AB39">
        <v>17.346456527709961</v>
      </c>
      <c r="AC39">
        <v>0</v>
      </c>
      <c r="AD39">
        <v>0</v>
      </c>
      <c r="AE39">
        <v>0</v>
      </c>
      <c r="AF39">
        <v>7.2</v>
      </c>
      <c r="AG39">
        <v>0</v>
      </c>
      <c r="AH39">
        <v>21.25</v>
      </c>
      <c r="AI39">
        <v>1.2</v>
      </c>
      <c r="AJ39">
        <v>0.55000000000000004</v>
      </c>
      <c r="AK39">
        <v>1.1000000000000001</v>
      </c>
      <c r="AL39">
        <v>43</v>
      </c>
      <c r="AM39">
        <v>328.1</v>
      </c>
      <c r="AN39">
        <v>49</v>
      </c>
      <c r="AO39">
        <v>22.6</v>
      </c>
      <c r="AP39">
        <v>79</v>
      </c>
      <c r="AQ39">
        <v>64</v>
      </c>
      <c r="AR39">
        <v>838</v>
      </c>
      <c r="AS39">
        <v>5</v>
      </c>
      <c r="AT39">
        <v>8313</v>
      </c>
      <c r="AU39">
        <v>9375</v>
      </c>
      <c r="AV39">
        <v>1</v>
      </c>
      <c r="AW39">
        <v>34.721157073974609</v>
      </c>
      <c r="AX39">
        <v>0</v>
      </c>
      <c r="AY39">
        <v>0</v>
      </c>
      <c r="AZ39">
        <v>0</v>
      </c>
      <c r="BA39">
        <v>0</v>
      </c>
      <c r="BB39">
        <v>1</v>
      </c>
      <c r="BC39">
        <v>83.423912048339844</v>
      </c>
      <c r="BD39">
        <v>68.4014892578125</v>
      </c>
      <c r="BE39">
        <v>458.28436279296875</v>
      </c>
      <c r="BF39">
        <v>13926.1611328125</v>
      </c>
      <c r="BG39">
        <v>18525.400390625</v>
      </c>
      <c r="BH39">
        <v>3.7172896862030029</v>
      </c>
      <c r="BI39">
        <v>6.589411735534668</v>
      </c>
      <c r="BJ39">
        <v>24.398626327514648</v>
      </c>
      <c r="BK39">
        <v>3.1055901050567627</v>
      </c>
      <c r="BL39">
        <v>169.77777099609375</v>
      </c>
      <c r="BM39">
        <v>-7.4074074625968933E-2</v>
      </c>
      <c r="BN39">
        <v>20520.875</v>
      </c>
      <c r="BO39">
        <v>44.934654235839844</v>
      </c>
      <c r="BQ39">
        <v>0.56592845916748047</v>
      </c>
      <c r="BR39">
        <v>0.14221860468387604</v>
      </c>
      <c r="BS39">
        <v>0.71109306812286377</v>
      </c>
      <c r="BT39">
        <v>124.74604034423828</v>
      </c>
      <c r="BU39">
        <v>204.18528747558594</v>
      </c>
      <c r="BV39">
        <v>0</v>
      </c>
      <c r="BW39">
        <v>1</v>
      </c>
      <c r="BX39">
        <v>7965.92236328125</v>
      </c>
      <c r="BY39">
        <v>5988.2490234375</v>
      </c>
      <c r="BZ39">
        <v>1.686306357383728</v>
      </c>
      <c r="CA39">
        <v>13.703779220581055</v>
      </c>
      <c r="CB39">
        <v>66.867469787597656</v>
      </c>
      <c r="CC39">
        <v>7.9318013191223145</v>
      </c>
      <c r="CD39">
        <v>12.824314117431641</v>
      </c>
      <c r="CE39">
        <v>0</v>
      </c>
      <c r="CF39">
        <v>2.14974045753479</v>
      </c>
      <c r="CG39">
        <v>9415.5693359375</v>
      </c>
      <c r="CJ39" s="8">
        <f>ABS(L39-VLOOKUP('VK_valitsin (FI)'!$C$8,tiedot,11,FALSE))</f>
        <v>28.199996948242188</v>
      </c>
      <c r="CQ39" s="8">
        <f>ABS(S39-VLOOKUP('VK_valitsin (FI)'!$C$8,tiedot,18,FALSE))</f>
        <v>196</v>
      </c>
      <c r="DE39" s="8">
        <f>ABS(AG39-VLOOKUP('VK_valitsin (FI)'!$C$8,tiedot,32,FALSE))</f>
        <v>0</v>
      </c>
      <c r="DJ39" s="8">
        <f>ABS(AL39-VLOOKUP('VK_valitsin (FI)'!$C$8,tiedot,37,FALSE))</f>
        <v>15.799999999999997</v>
      </c>
      <c r="EB39" s="55">
        <f>ABS(BD39-VLOOKUP('VK_valitsin (FI)'!$C$8,tiedot,55,FALSE))</f>
        <v>27.61724853515625</v>
      </c>
      <c r="EF39" s="55">
        <f>ABS(BH39-VLOOKUP('VK_valitsin (FI)'!$C$8,tiedot,59,FALSE))</f>
        <v>0.3802332878112793</v>
      </c>
      <c r="EL39" s="8">
        <f>ABS(BN39-VLOOKUP('VK_valitsin (FI)'!$C$8,tiedot,65,FALSE))</f>
        <v>2553.521484375</v>
      </c>
      <c r="FH39" s="4">
        <f>IF($B39='VK_valitsin (FI)'!$C$8,100000,VK!CJ39/VK!L$297*'VK_valitsin (FI)'!D$5)</f>
        <v>0.14330067519720777</v>
      </c>
      <c r="FO39" s="4">
        <f>IF($B39='VK_valitsin (FI)'!$C$8,100000,VK!CQ39/VK!S$297*'VK_valitsin (FI)'!E$5)</f>
        <v>3.8978447921705885E-2</v>
      </c>
      <c r="GC39" s="4">
        <f>IF($B39='VK_valitsin (FI)'!$C$8,100000,VK!DE39/VK!AG$297*'VK_valitsin (FI)'!F$5)</f>
        <v>0</v>
      </c>
      <c r="GH39" s="4">
        <f>IF($B39='VK_valitsin (FI)'!$C$8,100000,VK!DJ39/VK!AL$297*'VK_valitsin (FI)'!G$5)</f>
        <v>0.27810104686416132</v>
      </c>
      <c r="GZ39" s="4">
        <f>IF($B39='VK_valitsin (FI)'!$C$8,100000,VK!EB39/VK!BD$297*'VK_valitsin (FI)'!H$5)</f>
        <v>0.11972460686258671</v>
      </c>
      <c r="HA39" s="4">
        <f>IF($B39='VK_valitsin (FI)'!$C$8,100000,VK!EC39/VK!BE$297*'VK_valitsin (FI)'!P$5)</f>
        <v>0</v>
      </c>
      <c r="HD39" s="4">
        <f>IF($B39='VK_valitsin (FI)'!$C$8,100000,VK!EF39/VK!BH$297*'VK_valitsin (FI)'!I$5)</f>
        <v>6.6343894720787985E-2</v>
      </c>
      <c r="HJ39" s="4">
        <f>IF($B39='VK_valitsin (FI)'!$C$8,100000,VK!EL39/VK!BN$297*'VK_valitsin (FI)'!J$5)</f>
        <v>0.11611262787766975</v>
      </c>
      <c r="ID39" s="15">
        <f t="shared" si="0"/>
        <v>0.7625613031441193</v>
      </c>
      <c r="IE39" s="15">
        <f t="shared" si="1"/>
        <v>207</v>
      </c>
      <c r="IF39" s="16">
        <f t="shared" si="3"/>
        <v>3.7000000000000017E-9</v>
      </c>
      <c r="IG39" s="51" t="str">
        <f t="shared" si="2"/>
        <v>Ii</v>
      </c>
    </row>
    <row r="40" spans="1:241">
      <c r="A40">
        <v>2019</v>
      </c>
      <c r="B40" t="s">
        <v>240</v>
      </c>
      <c r="C40" t="s">
        <v>241</v>
      </c>
      <c r="D40" t="s">
        <v>242</v>
      </c>
      <c r="E40" t="s">
        <v>206</v>
      </c>
      <c r="F40" t="s">
        <v>243</v>
      </c>
      <c r="G40" t="s">
        <v>244</v>
      </c>
      <c r="H40" t="s">
        <v>144</v>
      </c>
      <c r="I40" t="s">
        <v>145</v>
      </c>
      <c r="J40">
        <v>45.599998474121094</v>
      </c>
      <c r="K40">
        <v>763.02001953125</v>
      </c>
      <c r="L40">
        <v>154.19999694824219</v>
      </c>
      <c r="M40">
        <v>21368</v>
      </c>
      <c r="N40">
        <v>28</v>
      </c>
      <c r="O40">
        <v>-0.5</v>
      </c>
      <c r="P40">
        <v>-49</v>
      </c>
      <c r="Q40">
        <v>75.3</v>
      </c>
      <c r="R40">
        <v>12.3</v>
      </c>
      <c r="S40">
        <v>371</v>
      </c>
      <c r="T40">
        <v>1</v>
      </c>
      <c r="U40">
        <v>3607.1</v>
      </c>
      <c r="V40">
        <v>12.35</v>
      </c>
      <c r="W40">
        <v>1193</v>
      </c>
      <c r="X40">
        <v>205</v>
      </c>
      <c r="Y40">
        <v>506</v>
      </c>
      <c r="Z40">
        <v>489</v>
      </c>
      <c r="AA40">
        <v>508</v>
      </c>
      <c r="AB40">
        <v>17.441860198974609</v>
      </c>
      <c r="AC40">
        <v>1</v>
      </c>
      <c r="AD40">
        <v>1</v>
      </c>
      <c r="AE40">
        <v>1</v>
      </c>
      <c r="AF40">
        <v>4.7</v>
      </c>
      <c r="AG40">
        <v>0</v>
      </c>
      <c r="AH40">
        <v>20.5</v>
      </c>
      <c r="AI40">
        <v>1.1000000000000001</v>
      </c>
      <c r="AJ40">
        <v>0.55000000000000004</v>
      </c>
      <c r="AK40">
        <v>0.93</v>
      </c>
      <c r="AL40">
        <v>42</v>
      </c>
      <c r="AM40">
        <v>332.1</v>
      </c>
      <c r="AN40">
        <v>48.8</v>
      </c>
      <c r="AO40">
        <v>24.8</v>
      </c>
      <c r="AP40">
        <v>72</v>
      </c>
      <c r="AQ40">
        <v>70</v>
      </c>
      <c r="AR40">
        <v>772</v>
      </c>
      <c r="AS40">
        <v>3.6669999999999998</v>
      </c>
      <c r="AT40">
        <v>6275</v>
      </c>
      <c r="AU40">
        <v>9153</v>
      </c>
      <c r="AV40">
        <v>1</v>
      </c>
      <c r="AW40">
        <v>78.451797485351563</v>
      </c>
      <c r="AX40">
        <v>0</v>
      </c>
      <c r="AY40">
        <v>0</v>
      </c>
      <c r="AZ40">
        <v>0</v>
      </c>
      <c r="BA40">
        <v>0</v>
      </c>
      <c r="BB40">
        <v>1</v>
      </c>
      <c r="BC40">
        <v>81.644355773925781</v>
      </c>
      <c r="BD40">
        <v>51.1241455078125</v>
      </c>
      <c r="BE40">
        <v>492.83438110351563</v>
      </c>
      <c r="BF40">
        <v>16414.54296875</v>
      </c>
      <c r="BG40">
        <v>26190.4765625</v>
      </c>
      <c r="BH40">
        <v>2.468738317489624</v>
      </c>
      <c r="BI40">
        <v>-3.6978585720062256</v>
      </c>
      <c r="BJ40">
        <v>26.490066528320313</v>
      </c>
      <c r="BK40">
        <v>19.796955108642578</v>
      </c>
      <c r="BL40">
        <v>192.36363220214844</v>
      </c>
      <c r="BM40">
        <v>0.15243902802467346</v>
      </c>
      <c r="BN40">
        <v>21991.015625</v>
      </c>
      <c r="BO40">
        <v>41.388946533203125</v>
      </c>
      <c r="BQ40">
        <v>0.58639085292816162</v>
      </c>
      <c r="BR40">
        <v>3.2759267836809158E-2</v>
      </c>
      <c r="BS40">
        <v>2.8453762531280518</v>
      </c>
      <c r="BT40">
        <v>103.42568206787109</v>
      </c>
      <c r="BU40">
        <v>453.71585083007813</v>
      </c>
      <c r="BV40">
        <v>0</v>
      </c>
      <c r="BW40">
        <v>2</v>
      </c>
      <c r="BX40">
        <v>11000</v>
      </c>
      <c r="BY40">
        <v>6894.1083984375</v>
      </c>
      <c r="BZ40">
        <v>1.1044552326202393</v>
      </c>
      <c r="CA40">
        <v>9.2240734100341797</v>
      </c>
      <c r="CB40">
        <v>58.898303985595703</v>
      </c>
      <c r="CC40">
        <v>7.0522575378417969</v>
      </c>
      <c r="CD40">
        <v>13.800101280212402</v>
      </c>
      <c r="CE40">
        <v>0.45662099123001099</v>
      </c>
      <c r="CF40">
        <v>1.572805643081665</v>
      </c>
      <c r="CG40">
        <v>9389.3603515625</v>
      </c>
      <c r="CJ40" s="8">
        <f>ABS(L40-VLOOKUP('VK_valitsin (FI)'!$C$8,tiedot,11,FALSE))</f>
        <v>15.5</v>
      </c>
      <c r="CQ40" s="8">
        <f>ABS(S40-VLOOKUP('VK_valitsin (FI)'!$C$8,tiedot,18,FALSE))</f>
        <v>219</v>
      </c>
      <c r="DE40" s="8">
        <f>ABS(AG40-VLOOKUP('VK_valitsin (FI)'!$C$8,tiedot,32,FALSE))</f>
        <v>0</v>
      </c>
      <c r="DJ40" s="8">
        <f>ABS(AL40-VLOOKUP('VK_valitsin (FI)'!$C$8,tiedot,37,FALSE))</f>
        <v>16.799999999999997</v>
      </c>
      <c r="EB40" s="55">
        <f>ABS(BD40-VLOOKUP('VK_valitsin (FI)'!$C$8,tiedot,55,FALSE))</f>
        <v>44.89459228515625</v>
      </c>
      <c r="EF40" s="55">
        <f>ABS(BH40-VLOOKUP('VK_valitsin (FI)'!$C$8,tiedot,59,FALSE))</f>
        <v>0.86831808090209961</v>
      </c>
      <c r="EL40" s="8">
        <f>ABS(BN40-VLOOKUP('VK_valitsin (FI)'!$C$8,tiedot,65,FALSE))</f>
        <v>1083.380859375</v>
      </c>
      <c r="FH40" s="4">
        <f>IF($B40='VK_valitsin (FI)'!$C$8,100000,VK!CJ40/VK!L$297*'VK_valitsin (FI)'!D$5)</f>
        <v>7.8764564039967871E-2</v>
      </c>
      <c r="FO40" s="4">
        <f>IF($B40='VK_valitsin (FI)'!$C$8,100000,VK!CQ40/VK!S$297*'VK_valitsin (FI)'!E$5)</f>
        <v>4.3552449463538721E-2</v>
      </c>
      <c r="GC40" s="4">
        <f>IF($B40='VK_valitsin (FI)'!$C$8,100000,VK!DE40/VK!AG$297*'VK_valitsin (FI)'!F$5)</f>
        <v>0</v>
      </c>
      <c r="GH40" s="4">
        <f>IF($B40='VK_valitsin (FI)'!$C$8,100000,VK!DJ40/VK!AL$297*'VK_valitsin (FI)'!G$5)</f>
        <v>0.29570237894417151</v>
      </c>
      <c r="GZ40" s="4">
        <f>IF($B40='VK_valitsin (FI)'!$C$8,100000,VK!EB40/VK!BD$297*'VK_valitsin (FI)'!H$5)</f>
        <v>0.19462429085772937</v>
      </c>
      <c r="HA40" s="4">
        <f>IF($B40='VK_valitsin (FI)'!$C$8,100000,VK!EC40/VK!BE$297*'VK_valitsin (FI)'!P$5)</f>
        <v>0</v>
      </c>
      <c r="HD40" s="4">
        <f>IF($B40='VK_valitsin (FI)'!$C$8,100000,VK!EF40/VK!BH$297*'VK_valitsin (FI)'!I$5)</f>
        <v>0.15150594435097928</v>
      </c>
      <c r="HJ40" s="4">
        <f>IF($B40='VK_valitsin (FI)'!$C$8,100000,VK!EL40/VK!BN$297*'VK_valitsin (FI)'!J$5)</f>
        <v>4.9263027291579192E-2</v>
      </c>
      <c r="ID40" s="15">
        <f t="shared" si="0"/>
        <v>0.81341265874796587</v>
      </c>
      <c r="IE40" s="15">
        <f t="shared" si="1"/>
        <v>220</v>
      </c>
      <c r="IF40" s="16">
        <f t="shared" si="3"/>
        <v>3.8000000000000018E-9</v>
      </c>
      <c r="IG40" s="51" t="str">
        <f t="shared" si="2"/>
        <v>Iisalmi</v>
      </c>
    </row>
    <row r="41" spans="1:241">
      <c r="A41">
        <v>2019</v>
      </c>
      <c r="B41" t="s">
        <v>245</v>
      </c>
      <c r="C41" t="s">
        <v>246</v>
      </c>
      <c r="D41" t="s">
        <v>112</v>
      </c>
      <c r="E41" t="s">
        <v>113</v>
      </c>
      <c r="F41" t="s">
        <v>114</v>
      </c>
      <c r="G41" t="s">
        <v>115</v>
      </c>
      <c r="H41" t="s">
        <v>104</v>
      </c>
      <c r="I41" t="s">
        <v>105</v>
      </c>
      <c r="J41">
        <v>48.5</v>
      </c>
      <c r="K41">
        <v>589.78997802734375</v>
      </c>
      <c r="L41">
        <v>160.19999694824219</v>
      </c>
      <c r="M41">
        <v>6711</v>
      </c>
      <c r="N41">
        <v>11.399999618530273</v>
      </c>
      <c r="O41">
        <v>-0.80000001192092896</v>
      </c>
      <c r="P41">
        <v>-6</v>
      </c>
      <c r="Q41">
        <v>59.300000000000004</v>
      </c>
      <c r="R41">
        <v>10.3</v>
      </c>
      <c r="S41">
        <v>239</v>
      </c>
      <c r="T41">
        <v>0</v>
      </c>
      <c r="U41">
        <v>3622.6</v>
      </c>
      <c r="V41">
        <v>12.18</v>
      </c>
      <c r="W41">
        <v>556</v>
      </c>
      <c r="X41">
        <v>1375</v>
      </c>
      <c r="Y41">
        <v>528</v>
      </c>
      <c r="Z41">
        <v>1194</v>
      </c>
      <c r="AA41">
        <v>646</v>
      </c>
      <c r="AB41">
        <v>16.303665161132813</v>
      </c>
      <c r="AC41">
        <v>0</v>
      </c>
      <c r="AD41">
        <v>0</v>
      </c>
      <c r="AE41">
        <v>0</v>
      </c>
      <c r="AF41">
        <v>6.9</v>
      </c>
      <c r="AG41">
        <v>0</v>
      </c>
      <c r="AH41">
        <v>20.75</v>
      </c>
      <c r="AI41">
        <v>1.1499999999999999</v>
      </c>
      <c r="AJ41">
        <v>0.65</v>
      </c>
      <c r="AK41">
        <v>1.25</v>
      </c>
      <c r="AL41">
        <v>63.2</v>
      </c>
      <c r="AM41">
        <v>307.89999999999998</v>
      </c>
      <c r="AN41">
        <v>44.2</v>
      </c>
      <c r="AO41">
        <v>23.9</v>
      </c>
      <c r="AP41">
        <v>106</v>
      </c>
      <c r="AQ41">
        <v>47</v>
      </c>
      <c r="AR41">
        <v>490</v>
      </c>
      <c r="AS41">
        <v>3.1669999999999998</v>
      </c>
      <c r="AT41">
        <v>6544</v>
      </c>
      <c r="AU41">
        <v>10471</v>
      </c>
      <c r="AV41">
        <v>1</v>
      </c>
      <c r="AW41">
        <v>101.81467437744141</v>
      </c>
      <c r="AX41">
        <v>0</v>
      </c>
      <c r="AY41">
        <v>0</v>
      </c>
      <c r="AZ41">
        <v>0</v>
      </c>
      <c r="BA41">
        <v>0</v>
      </c>
      <c r="BB41">
        <v>1</v>
      </c>
      <c r="BC41">
        <v>98.744766235351563</v>
      </c>
      <c r="BD41">
        <v>87.867645263671875</v>
      </c>
      <c r="BE41">
        <v>518.51849365234375</v>
      </c>
      <c r="BF41">
        <v>10050.3984375</v>
      </c>
      <c r="BG41">
        <v>12088.9423828125</v>
      </c>
      <c r="BH41">
        <v>3.559767484664917</v>
      </c>
      <c r="BI41">
        <v>1.2356981039047241</v>
      </c>
      <c r="BJ41">
        <v>28.289474487304688</v>
      </c>
      <c r="BK41">
        <v>17.91044807434082</v>
      </c>
      <c r="BL41">
        <v>162.75</v>
      </c>
      <c r="BM41">
        <v>-1.0489510297775269</v>
      </c>
      <c r="BN41">
        <v>21966.19140625</v>
      </c>
      <c r="BO41">
        <v>38.518718719482422</v>
      </c>
      <c r="BQ41">
        <v>0.67918342351913452</v>
      </c>
      <c r="BR41">
        <v>0.20861272513866425</v>
      </c>
      <c r="BS41">
        <v>1.8924154043197632</v>
      </c>
      <c r="BT41">
        <v>86.872299194335938</v>
      </c>
      <c r="BU41">
        <v>337.20758056640625</v>
      </c>
      <c r="BV41">
        <v>0</v>
      </c>
      <c r="BW41">
        <v>1</v>
      </c>
      <c r="BX41">
        <v>7640.21142578125</v>
      </c>
      <c r="BY41">
        <v>6351.85205078125</v>
      </c>
      <c r="BZ41">
        <v>1.1771718263626099</v>
      </c>
      <c r="CA41">
        <v>8.4339141845703125</v>
      </c>
      <c r="CB41">
        <v>107.59494018554688</v>
      </c>
      <c r="CC41">
        <v>15.017667770385742</v>
      </c>
      <c r="CD41">
        <v>11.484099388122559</v>
      </c>
      <c r="CE41">
        <v>0</v>
      </c>
      <c r="CF41">
        <v>0.35335689783096313</v>
      </c>
      <c r="CG41">
        <v>10717.1025390625</v>
      </c>
      <c r="CJ41" s="8">
        <f>ABS(L41-VLOOKUP('VK_valitsin (FI)'!$C$8,tiedot,11,FALSE))</f>
        <v>21.5</v>
      </c>
      <c r="CQ41" s="8">
        <f>ABS(S41-VLOOKUP('VK_valitsin (FI)'!$C$8,tiedot,18,FALSE))</f>
        <v>87</v>
      </c>
      <c r="DE41" s="8">
        <f>ABS(AG41-VLOOKUP('VK_valitsin (FI)'!$C$8,tiedot,32,FALSE))</f>
        <v>0</v>
      </c>
      <c r="DJ41" s="8">
        <f>ABS(AL41-VLOOKUP('VK_valitsin (FI)'!$C$8,tiedot,37,FALSE))</f>
        <v>4.4000000000000057</v>
      </c>
      <c r="EB41" s="55">
        <f>ABS(BD41-VLOOKUP('VK_valitsin (FI)'!$C$8,tiedot,55,FALSE))</f>
        <v>8.151092529296875</v>
      </c>
      <c r="EF41" s="55">
        <f>ABS(BH41-VLOOKUP('VK_valitsin (FI)'!$C$8,tiedot,59,FALSE))</f>
        <v>0.22271108627319336</v>
      </c>
      <c r="EL41" s="8">
        <f>ABS(BN41-VLOOKUP('VK_valitsin (FI)'!$C$8,tiedot,65,FALSE))</f>
        <v>1108.205078125</v>
      </c>
      <c r="FH41" s="4">
        <f>IF($B41='VK_valitsin (FI)'!$C$8,100000,VK!CJ41/VK!L$297*'VK_valitsin (FI)'!D$5)</f>
        <v>0.10925407270060061</v>
      </c>
      <c r="FO41" s="4">
        <f>IF($B41='VK_valitsin (FI)'!$C$8,100000,VK!CQ41/VK!S$297*'VK_valitsin (FI)'!E$5)</f>
        <v>1.7301658006063328E-2</v>
      </c>
      <c r="GC41" s="4">
        <f>IF($B41='VK_valitsin (FI)'!$C$8,100000,VK!DE41/VK!AG$297*'VK_valitsin (FI)'!F$5)</f>
        <v>0</v>
      </c>
      <c r="GH41" s="4">
        <f>IF($B41='VK_valitsin (FI)'!$C$8,100000,VK!DJ41/VK!AL$297*'VK_valitsin (FI)'!G$5)</f>
        <v>7.7445861152045034E-2</v>
      </c>
      <c r="GZ41" s="4">
        <f>IF($B41='VK_valitsin (FI)'!$C$8,100000,VK!EB41/VK!BD$297*'VK_valitsin (FI)'!H$5)</f>
        <v>3.5336117836950717E-2</v>
      </c>
      <c r="HA41" s="4">
        <f>IF($B41='VK_valitsin (FI)'!$C$8,100000,VK!EC41/VK!BE$297*'VK_valitsin (FI)'!P$5)</f>
        <v>0</v>
      </c>
      <c r="HD41" s="4">
        <f>IF($B41='VK_valitsin (FI)'!$C$8,100000,VK!EF41/VK!BH$297*'VK_valitsin (FI)'!I$5)</f>
        <v>3.8859093442114905E-2</v>
      </c>
      <c r="HJ41" s="4">
        <f>IF($B41='VK_valitsin (FI)'!$C$8,100000,VK!EL41/VK!BN$297*'VK_valitsin (FI)'!J$5)</f>
        <v>5.0391823462557217E-2</v>
      </c>
      <c r="ID41" s="15">
        <f t="shared" si="0"/>
        <v>0.32858863050033182</v>
      </c>
      <c r="IE41" s="15">
        <f t="shared" si="1"/>
        <v>27</v>
      </c>
      <c r="IF41" s="16">
        <f t="shared" si="3"/>
        <v>3.9000000000000018E-9</v>
      </c>
      <c r="IG41" s="51" t="str">
        <f t="shared" si="2"/>
        <v>Iitti</v>
      </c>
    </row>
    <row r="42" spans="1:241">
      <c r="A42">
        <v>2019</v>
      </c>
      <c r="B42" t="s">
        <v>247</v>
      </c>
      <c r="C42" t="s">
        <v>248</v>
      </c>
      <c r="D42" t="s">
        <v>249</v>
      </c>
      <c r="E42" t="s">
        <v>157</v>
      </c>
      <c r="F42" t="s">
        <v>88</v>
      </c>
      <c r="G42" t="s">
        <v>89</v>
      </c>
      <c r="H42" t="s">
        <v>104</v>
      </c>
      <c r="I42" t="s">
        <v>105</v>
      </c>
      <c r="J42">
        <v>48.299999237060547</v>
      </c>
      <c r="K42">
        <v>750.40997314453125</v>
      </c>
      <c r="L42">
        <v>171.60000610351563</v>
      </c>
      <c r="M42">
        <v>6942</v>
      </c>
      <c r="N42">
        <v>9.3000001907348633</v>
      </c>
      <c r="O42">
        <v>-0.89999997615814209</v>
      </c>
      <c r="P42">
        <v>-9</v>
      </c>
      <c r="Q42">
        <v>59.1</v>
      </c>
      <c r="R42">
        <v>9</v>
      </c>
      <c r="S42">
        <v>238</v>
      </c>
      <c r="T42">
        <v>0</v>
      </c>
      <c r="U42">
        <v>3527.2</v>
      </c>
      <c r="V42">
        <v>13.28</v>
      </c>
      <c r="W42">
        <v>939</v>
      </c>
      <c r="X42">
        <v>395</v>
      </c>
      <c r="Y42">
        <v>1293</v>
      </c>
      <c r="Z42">
        <v>877</v>
      </c>
      <c r="AA42">
        <v>550</v>
      </c>
      <c r="AB42">
        <v>16.458824157714844</v>
      </c>
      <c r="AC42">
        <v>0</v>
      </c>
      <c r="AD42">
        <v>0</v>
      </c>
      <c r="AE42">
        <v>0</v>
      </c>
      <c r="AF42">
        <v>4</v>
      </c>
      <c r="AG42">
        <v>0</v>
      </c>
      <c r="AH42">
        <v>21.75</v>
      </c>
      <c r="AI42">
        <v>1.23</v>
      </c>
      <c r="AJ42">
        <v>0.59</v>
      </c>
      <c r="AK42">
        <v>1.19</v>
      </c>
      <c r="AL42">
        <v>58.7</v>
      </c>
      <c r="AM42">
        <v>316.39999999999998</v>
      </c>
      <c r="AN42">
        <v>45.9</v>
      </c>
      <c r="AO42">
        <v>24.9</v>
      </c>
      <c r="AP42">
        <v>93</v>
      </c>
      <c r="AQ42">
        <v>82</v>
      </c>
      <c r="AR42">
        <v>373</v>
      </c>
      <c r="AS42">
        <v>4.3330000000000002</v>
      </c>
      <c r="AT42">
        <v>6656</v>
      </c>
      <c r="AU42">
        <v>10750</v>
      </c>
      <c r="AV42">
        <v>1</v>
      </c>
      <c r="AW42">
        <v>47.274345397949219</v>
      </c>
      <c r="AX42">
        <v>0</v>
      </c>
      <c r="AY42">
        <v>0</v>
      </c>
      <c r="AZ42">
        <v>0</v>
      </c>
      <c r="BA42">
        <v>0</v>
      </c>
      <c r="BB42">
        <v>1</v>
      </c>
      <c r="BC42">
        <v>91.162788391113281</v>
      </c>
      <c r="BD42">
        <v>96.412559509277344</v>
      </c>
      <c r="BE42">
        <v>770.4918212890625</v>
      </c>
      <c r="BF42">
        <v>12609.2666015625</v>
      </c>
      <c r="BG42">
        <v>14424.5537109375</v>
      </c>
      <c r="BH42">
        <v>3.0948140621185303</v>
      </c>
      <c r="BI42">
        <v>-10.542141914367676</v>
      </c>
      <c r="BJ42">
        <v>23.200000762939453</v>
      </c>
      <c r="BK42">
        <v>-1.2820513248443604</v>
      </c>
      <c r="BL42">
        <v>142</v>
      </c>
      <c r="BM42">
        <v>-0.33783784508705139</v>
      </c>
      <c r="BN42">
        <v>20915.267578125</v>
      </c>
      <c r="BO42">
        <v>41.922843933105469</v>
      </c>
      <c r="BQ42">
        <v>0.61567270755767822</v>
      </c>
      <c r="BR42">
        <v>0.24488620460033417</v>
      </c>
      <c r="BS42">
        <v>1.8870642185211182</v>
      </c>
      <c r="BT42">
        <v>83.693458557128906</v>
      </c>
      <c r="BU42">
        <v>412.56121826171875</v>
      </c>
      <c r="BV42">
        <v>0</v>
      </c>
      <c r="BW42">
        <v>3</v>
      </c>
      <c r="BX42">
        <v>8467.212890625</v>
      </c>
      <c r="BY42">
        <v>7401.63916015625</v>
      </c>
      <c r="BZ42">
        <v>1.1091904640197754</v>
      </c>
      <c r="CA42">
        <v>8.4989919662475586</v>
      </c>
      <c r="CB42">
        <v>120.77922058105469</v>
      </c>
      <c r="CC42">
        <v>15.593220710754395</v>
      </c>
      <c r="CD42">
        <v>15.084745407104492</v>
      </c>
      <c r="CE42">
        <v>0.16949152946472168</v>
      </c>
      <c r="CF42">
        <v>5.9322032928466797</v>
      </c>
      <c r="CG42">
        <v>11281.3603515625</v>
      </c>
      <c r="CJ42" s="8">
        <f>ABS(L42-VLOOKUP('VK_valitsin (FI)'!$C$8,tiedot,11,FALSE))</f>
        <v>32.900009155273438</v>
      </c>
      <c r="CQ42" s="8">
        <f>ABS(S42-VLOOKUP('VK_valitsin (FI)'!$C$8,tiedot,18,FALSE))</f>
        <v>86</v>
      </c>
      <c r="DE42" s="8">
        <f>ABS(AG42-VLOOKUP('VK_valitsin (FI)'!$C$8,tiedot,32,FALSE))</f>
        <v>0</v>
      </c>
      <c r="DJ42" s="8">
        <f>ABS(AL42-VLOOKUP('VK_valitsin (FI)'!$C$8,tiedot,37,FALSE))</f>
        <v>9.9999999999994316E-2</v>
      </c>
      <c r="EB42" s="55">
        <f>ABS(BD42-VLOOKUP('VK_valitsin (FI)'!$C$8,tiedot,55,FALSE))</f>
        <v>0.39382171630859375</v>
      </c>
      <c r="EF42" s="55">
        <f>ABS(BH42-VLOOKUP('VK_valitsin (FI)'!$C$8,tiedot,59,FALSE))</f>
        <v>0.24224233627319336</v>
      </c>
      <c r="EL42" s="8">
        <f>ABS(BN42-VLOOKUP('VK_valitsin (FI)'!$C$8,tiedot,65,FALSE))</f>
        <v>2159.12890625</v>
      </c>
      <c r="FH42" s="4">
        <f>IF($B42='VK_valitsin (FI)'!$C$8,100000,VK!CJ42/VK!L$297*'VK_valitsin (FI)'!D$5)</f>
        <v>0.16718418567910093</v>
      </c>
      <c r="FO42" s="4">
        <f>IF($B42='VK_valitsin (FI)'!$C$8,100000,VK!CQ42/VK!S$297*'VK_valitsin (FI)'!E$5)</f>
        <v>1.7102788373809727E-2</v>
      </c>
      <c r="GC42" s="4">
        <f>IF($B42='VK_valitsin (FI)'!$C$8,100000,VK!DE42/VK!AG$297*'VK_valitsin (FI)'!F$5)</f>
        <v>0</v>
      </c>
      <c r="GH42" s="4">
        <f>IF($B42='VK_valitsin (FI)'!$C$8,100000,VK!DJ42/VK!AL$297*'VK_valitsin (FI)'!G$5)</f>
        <v>1.7601332080009213E-3</v>
      </c>
      <c r="GZ42" s="4">
        <f>IF($B42='VK_valitsin (FI)'!$C$8,100000,VK!EB42/VK!BD$297*'VK_valitsin (FI)'!H$5)</f>
        <v>1.7072718196012272E-3</v>
      </c>
      <c r="HA42" s="4">
        <f>IF($B42='VK_valitsin (FI)'!$C$8,100000,VK!EC42/VK!BE$297*'VK_valitsin (FI)'!P$5)</f>
        <v>0</v>
      </c>
      <c r="HD42" s="4">
        <f>IF($B42='VK_valitsin (FI)'!$C$8,100000,VK!EF42/VK!BH$297*'VK_valitsin (FI)'!I$5)</f>
        <v>4.2266946555723738E-2</v>
      </c>
      <c r="HJ42" s="4">
        <f>IF($B42='VK_valitsin (FI)'!$C$8,100000,VK!EL42/VK!BN$297*'VK_valitsin (FI)'!J$5)</f>
        <v>9.8178978624371444E-2</v>
      </c>
      <c r="ID42" s="15">
        <f t="shared" si="0"/>
        <v>0.32820030826060798</v>
      </c>
      <c r="IE42" s="15">
        <f t="shared" si="1"/>
        <v>26</v>
      </c>
      <c r="IF42" s="16">
        <f t="shared" si="3"/>
        <v>4.0000000000000019E-9</v>
      </c>
      <c r="IG42" s="51" t="str">
        <f t="shared" si="2"/>
        <v>Ikaalinen</v>
      </c>
    </row>
    <row r="43" spans="1:241">
      <c r="A43">
        <v>2019</v>
      </c>
      <c r="B43" t="s">
        <v>250</v>
      </c>
      <c r="C43" t="s">
        <v>251</v>
      </c>
      <c r="D43" t="s">
        <v>252</v>
      </c>
      <c r="E43" t="s">
        <v>246</v>
      </c>
      <c r="F43" t="s">
        <v>96</v>
      </c>
      <c r="G43" t="s">
        <v>97</v>
      </c>
      <c r="H43" t="s">
        <v>90</v>
      </c>
      <c r="I43" t="s">
        <v>91</v>
      </c>
      <c r="J43">
        <v>42</v>
      </c>
      <c r="K43">
        <v>576.80999755859375</v>
      </c>
      <c r="L43">
        <v>131.69999694824219</v>
      </c>
      <c r="M43">
        <v>12269</v>
      </c>
      <c r="N43">
        <v>21.299999237060547</v>
      </c>
      <c r="O43">
        <v>0.69999998807907104</v>
      </c>
      <c r="P43">
        <v>48</v>
      </c>
      <c r="Q43">
        <v>76.5</v>
      </c>
      <c r="R43">
        <v>6.5</v>
      </c>
      <c r="S43">
        <v>259</v>
      </c>
      <c r="T43">
        <v>0</v>
      </c>
      <c r="U43">
        <v>3333.9</v>
      </c>
      <c r="V43">
        <v>10.53</v>
      </c>
      <c r="W43">
        <v>103</v>
      </c>
      <c r="X43">
        <v>782</v>
      </c>
      <c r="Y43">
        <v>0</v>
      </c>
      <c r="Z43">
        <v>353</v>
      </c>
      <c r="AA43">
        <v>606</v>
      </c>
      <c r="AB43">
        <v>15.809128761291504</v>
      </c>
      <c r="AC43">
        <v>0</v>
      </c>
      <c r="AD43">
        <v>0.5</v>
      </c>
      <c r="AE43">
        <v>1.3</v>
      </c>
      <c r="AF43">
        <v>6.8</v>
      </c>
      <c r="AG43">
        <v>0</v>
      </c>
      <c r="AH43">
        <v>20.75</v>
      </c>
      <c r="AI43">
        <v>0.93</v>
      </c>
      <c r="AJ43">
        <v>0.55000000000000004</v>
      </c>
      <c r="AK43">
        <v>1.2</v>
      </c>
      <c r="AL43">
        <v>80.099999999999994</v>
      </c>
      <c r="AM43">
        <v>344.7</v>
      </c>
      <c r="AN43">
        <v>47.8</v>
      </c>
      <c r="AO43">
        <v>26.3</v>
      </c>
      <c r="AP43">
        <v>41</v>
      </c>
      <c r="AQ43">
        <v>39</v>
      </c>
      <c r="AR43">
        <v>577</v>
      </c>
      <c r="AS43">
        <v>3</v>
      </c>
      <c r="AT43">
        <v>6162</v>
      </c>
      <c r="AU43">
        <v>9280</v>
      </c>
      <c r="AV43">
        <v>0</v>
      </c>
      <c r="AW43">
        <v>63.188266754150391</v>
      </c>
      <c r="AX43">
        <v>0</v>
      </c>
      <c r="AY43">
        <v>0</v>
      </c>
      <c r="AZ43">
        <v>0</v>
      </c>
      <c r="BA43">
        <v>0</v>
      </c>
      <c r="BB43">
        <v>1</v>
      </c>
      <c r="BC43">
        <v>83.149169921875</v>
      </c>
      <c r="BD43">
        <v>100</v>
      </c>
      <c r="BE43">
        <v>8.879023551940918</v>
      </c>
      <c r="BF43">
        <v>11899.6650390625</v>
      </c>
      <c r="BG43">
        <v>12789.2294921875</v>
      </c>
      <c r="BH43">
        <v>5.8823132514953613</v>
      </c>
      <c r="BI43">
        <v>-1.1071838140487671</v>
      </c>
      <c r="BJ43">
        <v>29.981718063354492</v>
      </c>
      <c r="BK43">
        <v>-16.5</v>
      </c>
      <c r="BL43">
        <v>118.76923370361328</v>
      </c>
      <c r="BM43">
        <v>1.6511126756668091</v>
      </c>
      <c r="BN43">
        <v>21746.40234375</v>
      </c>
      <c r="BO43">
        <v>41.726242065429688</v>
      </c>
      <c r="BQ43">
        <v>0.68424487113952637</v>
      </c>
      <c r="BR43">
        <v>0.21191620826721191</v>
      </c>
      <c r="BS43">
        <v>1.1736898422241211</v>
      </c>
      <c r="BT43">
        <v>53.142066955566406</v>
      </c>
      <c r="BU43">
        <v>300.02444458007813</v>
      </c>
      <c r="BV43">
        <v>0</v>
      </c>
      <c r="BW43">
        <v>1</v>
      </c>
      <c r="BX43">
        <v>10244.1728515625</v>
      </c>
      <c r="BY43">
        <v>9531.6318359375</v>
      </c>
      <c r="BZ43">
        <v>1.3611540794372559</v>
      </c>
      <c r="CA43">
        <v>11.541282653808594</v>
      </c>
      <c r="CB43">
        <v>68.862274169921875</v>
      </c>
      <c r="CC43">
        <v>7.9802260398864746</v>
      </c>
      <c r="CD43">
        <v>11.440677642822266</v>
      </c>
      <c r="CE43">
        <v>0.70621466636657715</v>
      </c>
      <c r="CF43">
        <v>2.5423729419708252</v>
      </c>
      <c r="CG43">
        <v>8939.98828125</v>
      </c>
      <c r="CJ43" s="8">
        <f>ABS(L43-VLOOKUP('VK_valitsin (FI)'!$C$8,tiedot,11,FALSE))</f>
        <v>7</v>
      </c>
      <c r="CQ43" s="8">
        <f>ABS(S43-VLOOKUP('VK_valitsin (FI)'!$C$8,tiedot,18,FALSE))</f>
        <v>107</v>
      </c>
      <c r="DE43" s="8">
        <f>ABS(AG43-VLOOKUP('VK_valitsin (FI)'!$C$8,tiedot,32,FALSE))</f>
        <v>0</v>
      </c>
      <c r="DJ43" s="8">
        <f>ABS(AL43-VLOOKUP('VK_valitsin (FI)'!$C$8,tiedot,37,FALSE))</f>
        <v>21.299999999999997</v>
      </c>
      <c r="EB43" s="55">
        <f>ABS(BD43-VLOOKUP('VK_valitsin (FI)'!$C$8,tiedot,55,FALSE))</f>
        <v>3.98126220703125</v>
      </c>
      <c r="EF43" s="55">
        <f>ABS(BH43-VLOOKUP('VK_valitsin (FI)'!$C$8,tiedot,59,FALSE))</f>
        <v>2.5452568531036377</v>
      </c>
      <c r="EL43" s="8">
        <f>ABS(BN43-VLOOKUP('VK_valitsin (FI)'!$C$8,tiedot,65,FALSE))</f>
        <v>1327.994140625</v>
      </c>
      <c r="FH43" s="4">
        <f>IF($B43='VK_valitsin (FI)'!$C$8,100000,VK!CJ43/VK!L$297*'VK_valitsin (FI)'!D$5)</f>
        <v>3.5571093437404847E-2</v>
      </c>
      <c r="FO43" s="4">
        <f>IF($B43='VK_valitsin (FI)'!$C$8,100000,VK!CQ43/VK!S$297*'VK_valitsin (FI)'!E$5)</f>
        <v>2.1279050651135355E-2</v>
      </c>
      <c r="GC43" s="4">
        <f>IF($B43='VK_valitsin (FI)'!$C$8,100000,VK!DE43/VK!AG$297*'VK_valitsin (FI)'!F$5)</f>
        <v>0</v>
      </c>
      <c r="GH43" s="4">
        <f>IF($B43='VK_valitsin (FI)'!$C$8,100000,VK!DJ43/VK!AL$297*'VK_valitsin (FI)'!G$5)</f>
        <v>0.3749083733042175</v>
      </c>
      <c r="GZ43" s="4">
        <f>IF($B43='VK_valitsin (FI)'!$C$8,100000,VK!EB43/VK!BD$297*'VK_valitsin (FI)'!H$5)</f>
        <v>1.725932443801987E-2</v>
      </c>
      <c r="HA43" s="4">
        <f>IF($B43='VK_valitsin (FI)'!$C$8,100000,VK!EC43/VK!BE$297*'VK_valitsin (FI)'!P$5)</f>
        <v>0</v>
      </c>
      <c r="HD43" s="4">
        <f>IF($B43='VK_valitsin (FI)'!$C$8,100000,VK!EF43/VK!BH$297*'VK_valitsin (FI)'!I$5)</f>
        <v>0.44410170837931234</v>
      </c>
      <c r="HJ43" s="4">
        <f>IF($B43='VK_valitsin (FI)'!$C$8,100000,VK!EL43/VK!BN$297*'VK_valitsin (FI)'!J$5)</f>
        <v>6.0385976941117338E-2</v>
      </c>
      <c r="ID43" s="15">
        <f t="shared" si="0"/>
        <v>0.95350553125120729</v>
      </c>
      <c r="IE43" s="15">
        <f t="shared" si="1"/>
        <v>254</v>
      </c>
      <c r="IF43" s="16">
        <f t="shared" si="3"/>
        <v>4.100000000000002E-9</v>
      </c>
      <c r="IG43" s="51" t="str">
        <f t="shared" si="2"/>
        <v>Ilmajoki</v>
      </c>
    </row>
    <row r="44" spans="1:241">
      <c r="A44">
        <v>2019</v>
      </c>
      <c r="B44" t="s">
        <v>253</v>
      </c>
      <c r="C44" t="s">
        <v>95</v>
      </c>
      <c r="D44" t="s">
        <v>209</v>
      </c>
      <c r="E44" t="s">
        <v>210</v>
      </c>
      <c r="F44" t="s">
        <v>211</v>
      </c>
      <c r="G44" t="s">
        <v>212</v>
      </c>
      <c r="H44" t="s">
        <v>104</v>
      </c>
      <c r="I44" t="s">
        <v>105</v>
      </c>
      <c r="J44">
        <v>55.099998474121094</v>
      </c>
      <c r="K44">
        <v>2763.389892578125</v>
      </c>
      <c r="L44">
        <v>223.10000610351563</v>
      </c>
      <c r="M44">
        <v>4857</v>
      </c>
      <c r="N44">
        <v>1.7999999523162842</v>
      </c>
      <c r="O44">
        <v>-2.2999999523162842</v>
      </c>
      <c r="P44">
        <v>-44</v>
      </c>
      <c r="Q44">
        <v>53.7</v>
      </c>
      <c r="R44">
        <v>18.2</v>
      </c>
      <c r="S44">
        <v>490</v>
      </c>
      <c r="T44">
        <v>0</v>
      </c>
      <c r="U44">
        <v>3559.8</v>
      </c>
      <c r="V44">
        <v>11.48</v>
      </c>
      <c r="W44">
        <v>1443</v>
      </c>
      <c r="X44">
        <v>2590</v>
      </c>
      <c r="Y44">
        <v>1148</v>
      </c>
      <c r="Z44">
        <v>2616</v>
      </c>
      <c r="AA44">
        <v>1203</v>
      </c>
      <c r="AB44">
        <v>12.29411792755127</v>
      </c>
      <c r="AC44">
        <v>0</v>
      </c>
      <c r="AD44">
        <v>0</v>
      </c>
      <c r="AE44">
        <v>0</v>
      </c>
      <c r="AF44">
        <v>4.2</v>
      </c>
      <c r="AG44">
        <v>0</v>
      </c>
      <c r="AH44">
        <v>21</v>
      </c>
      <c r="AI44">
        <v>1</v>
      </c>
      <c r="AJ44">
        <v>0.45</v>
      </c>
      <c r="AK44">
        <v>1</v>
      </c>
      <c r="AL44">
        <v>66.5</v>
      </c>
      <c r="AM44">
        <v>257.10000000000002</v>
      </c>
      <c r="AN44">
        <v>48</v>
      </c>
      <c r="AO44">
        <v>15.9</v>
      </c>
      <c r="AP44">
        <v>98</v>
      </c>
      <c r="AQ44">
        <v>72</v>
      </c>
      <c r="AR44">
        <v>1256</v>
      </c>
      <c r="AS44">
        <v>3</v>
      </c>
      <c r="AT44">
        <v>14600</v>
      </c>
      <c r="AU44">
        <v>15836</v>
      </c>
      <c r="AV44">
        <v>1</v>
      </c>
      <c r="AW44">
        <v>167.04780578613281</v>
      </c>
      <c r="AX44">
        <v>0</v>
      </c>
      <c r="AY44">
        <v>0</v>
      </c>
      <c r="AZ44">
        <v>0</v>
      </c>
      <c r="BA44">
        <v>0</v>
      </c>
      <c r="BB44">
        <v>1</v>
      </c>
      <c r="BC44">
        <v>81.904762268066406</v>
      </c>
      <c r="BD44">
        <v>100</v>
      </c>
      <c r="BE44">
        <v>664.55694580078125</v>
      </c>
      <c r="BF44">
        <v>15779.9560546875</v>
      </c>
      <c r="BG44">
        <v>16941.0859375</v>
      </c>
      <c r="BH44">
        <v>2.1632695198059082</v>
      </c>
      <c r="BI44">
        <v>-6.9921855926513672</v>
      </c>
      <c r="BJ44">
        <v>20.430107116699219</v>
      </c>
      <c r="BK44">
        <v>-9.0909090042114258</v>
      </c>
      <c r="BL44">
        <v>121.66666412353516</v>
      </c>
      <c r="BM44">
        <v>0.3333333432674408</v>
      </c>
      <c r="BN44">
        <v>20549.51953125</v>
      </c>
      <c r="BO44">
        <v>55.486362457275391</v>
      </c>
      <c r="BQ44">
        <v>0.63207739591598511</v>
      </c>
      <c r="BR44">
        <v>8.235536515712738E-2</v>
      </c>
      <c r="BS44">
        <v>3.4589252471923828</v>
      </c>
      <c r="BT44">
        <v>107.88552856445313</v>
      </c>
      <c r="BU44">
        <v>397.77639770507813</v>
      </c>
      <c r="BV44">
        <v>0</v>
      </c>
      <c r="BW44">
        <v>1</v>
      </c>
      <c r="BX44">
        <v>11265.8232421875</v>
      </c>
      <c r="BY44">
        <v>10493.6708984375</v>
      </c>
      <c r="BZ44">
        <v>0.61766523122787476</v>
      </c>
      <c r="CA44">
        <v>6.1972413063049316</v>
      </c>
      <c r="CB44">
        <v>116.66666412353516</v>
      </c>
      <c r="CC44">
        <v>11.295680999755859</v>
      </c>
      <c r="CD44">
        <v>16.279069900512695</v>
      </c>
      <c r="CE44">
        <v>0</v>
      </c>
      <c r="CF44">
        <v>3.6544849872589111</v>
      </c>
      <c r="CG44">
        <v>16097.455078125</v>
      </c>
      <c r="CJ44" s="8">
        <f>ABS(L44-VLOOKUP('VK_valitsin (FI)'!$C$8,tiedot,11,FALSE))</f>
        <v>84.400009155273438</v>
      </c>
      <c r="CQ44" s="8">
        <f>ABS(S44-VLOOKUP('VK_valitsin (FI)'!$C$8,tiedot,18,FALSE))</f>
        <v>338</v>
      </c>
      <c r="DE44" s="8">
        <f>ABS(AG44-VLOOKUP('VK_valitsin (FI)'!$C$8,tiedot,32,FALSE))</f>
        <v>0</v>
      </c>
      <c r="DJ44" s="8">
        <f>ABS(AL44-VLOOKUP('VK_valitsin (FI)'!$C$8,tiedot,37,FALSE))</f>
        <v>7.7000000000000028</v>
      </c>
      <c r="EB44" s="55">
        <f>ABS(BD44-VLOOKUP('VK_valitsin (FI)'!$C$8,tiedot,55,FALSE))</f>
        <v>3.98126220703125</v>
      </c>
      <c r="EF44" s="55">
        <f>ABS(BH44-VLOOKUP('VK_valitsin (FI)'!$C$8,tiedot,59,FALSE))</f>
        <v>1.1737868785858154</v>
      </c>
      <c r="EL44" s="8">
        <f>ABS(BN44-VLOOKUP('VK_valitsin (FI)'!$C$8,tiedot,65,FALSE))</f>
        <v>2524.876953125</v>
      </c>
      <c r="FH44" s="4">
        <f>IF($B44='VK_valitsin (FI)'!$C$8,100000,VK!CJ44/VK!L$297*'VK_valitsin (FI)'!D$5)</f>
        <v>0.42888580168286516</v>
      </c>
      <c r="FO44" s="4">
        <f>IF($B44='VK_valitsin (FI)'!$C$8,100000,VK!CQ44/VK!S$297*'VK_valitsin (FI)'!E$5)</f>
        <v>6.7217935701717302E-2</v>
      </c>
      <c r="GC44" s="4">
        <f>IF($B44='VK_valitsin (FI)'!$C$8,100000,VK!DE44/VK!AG$297*'VK_valitsin (FI)'!F$5)</f>
        <v>0</v>
      </c>
      <c r="GH44" s="4">
        <f>IF($B44='VK_valitsin (FI)'!$C$8,100000,VK!DJ44/VK!AL$297*'VK_valitsin (FI)'!G$5)</f>
        <v>0.13553025701607868</v>
      </c>
      <c r="GZ44" s="4">
        <f>IF($B44='VK_valitsin (FI)'!$C$8,100000,VK!EB44/VK!BD$297*'VK_valitsin (FI)'!H$5)</f>
        <v>1.725932443801987E-2</v>
      </c>
      <c r="HA44" s="4">
        <f>IF($B44='VK_valitsin (FI)'!$C$8,100000,VK!EC44/VK!BE$297*'VK_valitsin (FI)'!P$5)</f>
        <v>0</v>
      </c>
      <c r="HD44" s="4">
        <f>IF($B44='VK_valitsin (FI)'!$C$8,100000,VK!EF44/VK!BH$297*'VK_valitsin (FI)'!I$5)</f>
        <v>0.20480477536777525</v>
      </c>
      <c r="HJ44" s="4">
        <f>IF($B44='VK_valitsin (FI)'!$C$8,100000,VK!EL44/VK!BN$297*'VK_valitsin (FI)'!J$5)</f>
        <v>0.11481011610398259</v>
      </c>
      <c r="ID44" s="15">
        <f t="shared" si="0"/>
        <v>0.96850821451043889</v>
      </c>
      <c r="IE44" s="15">
        <f t="shared" si="1"/>
        <v>258</v>
      </c>
      <c r="IF44" s="16">
        <f t="shared" si="3"/>
        <v>4.200000000000002E-9</v>
      </c>
      <c r="IG44" s="51" t="str">
        <f t="shared" si="2"/>
        <v>Ilomantsi</v>
      </c>
    </row>
    <row r="45" spans="1:241">
      <c r="A45">
        <v>2019</v>
      </c>
      <c r="B45" t="s">
        <v>254</v>
      </c>
      <c r="C45" t="s">
        <v>255</v>
      </c>
      <c r="D45" t="s">
        <v>254</v>
      </c>
      <c r="E45" t="s">
        <v>256</v>
      </c>
      <c r="F45" t="s">
        <v>257</v>
      </c>
      <c r="G45" t="s">
        <v>258</v>
      </c>
      <c r="H45" t="s">
        <v>144</v>
      </c>
      <c r="I45" t="s">
        <v>145</v>
      </c>
      <c r="J45">
        <v>48.599998474121094</v>
      </c>
      <c r="K45">
        <v>155.00999450683594</v>
      </c>
      <c r="L45">
        <v>172.10000610351563</v>
      </c>
      <c r="M45">
        <v>26508</v>
      </c>
      <c r="N45">
        <v>171</v>
      </c>
      <c r="O45">
        <v>-1.6000000238418579</v>
      </c>
      <c r="P45">
        <v>-296</v>
      </c>
      <c r="Q45">
        <v>97.600000000000009</v>
      </c>
      <c r="R45">
        <v>14.4</v>
      </c>
      <c r="S45">
        <v>65</v>
      </c>
      <c r="T45">
        <v>0</v>
      </c>
      <c r="U45">
        <v>3997.8</v>
      </c>
      <c r="V45">
        <v>11.95</v>
      </c>
      <c r="W45">
        <v>1161</v>
      </c>
      <c r="X45">
        <v>79</v>
      </c>
      <c r="Y45">
        <v>779</v>
      </c>
      <c r="Z45">
        <v>142</v>
      </c>
      <c r="AA45">
        <v>602</v>
      </c>
      <c r="AB45">
        <v>19.579710006713867</v>
      </c>
      <c r="AC45">
        <v>0</v>
      </c>
      <c r="AD45">
        <v>0.7</v>
      </c>
      <c r="AE45">
        <v>0</v>
      </c>
      <c r="AF45">
        <v>4.5999999999999996</v>
      </c>
      <c r="AG45">
        <v>0</v>
      </c>
      <c r="AH45">
        <v>20</v>
      </c>
      <c r="AI45">
        <v>1.9</v>
      </c>
      <c r="AJ45">
        <v>0.45</v>
      </c>
      <c r="AK45">
        <v>1</v>
      </c>
      <c r="AL45">
        <v>75.7</v>
      </c>
      <c r="AM45">
        <v>313.10000000000002</v>
      </c>
      <c r="AN45">
        <v>46.6</v>
      </c>
      <c r="AO45">
        <v>23.4</v>
      </c>
      <c r="AP45">
        <v>36</v>
      </c>
      <c r="AQ45">
        <v>94</v>
      </c>
      <c r="AR45">
        <v>673</v>
      </c>
      <c r="AS45">
        <v>3.1669999999999998</v>
      </c>
      <c r="AT45">
        <v>7029</v>
      </c>
      <c r="AU45">
        <v>10491</v>
      </c>
      <c r="AV45">
        <v>1</v>
      </c>
      <c r="AW45">
        <v>33.765281677246094</v>
      </c>
      <c r="AX45">
        <v>0</v>
      </c>
      <c r="AY45">
        <v>0</v>
      </c>
      <c r="AZ45">
        <v>0</v>
      </c>
      <c r="BA45">
        <v>1</v>
      </c>
      <c r="BB45">
        <v>1</v>
      </c>
      <c r="BC45">
        <v>93.995094299316406</v>
      </c>
      <c r="BD45">
        <v>97.491043090820313</v>
      </c>
      <c r="BE45">
        <v>963.5284423828125</v>
      </c>
      <c r="BF45">
        <v>9940.5830078125</v>
      </c>
      <c r="BG45">
        <v>11845.337890625</v>
      </c>
      <c r="BH45">
        <v>3.3669192790985107</v>
      </c>
      <c r="BI45">
        <v>-2.4084529876708984</v>
      </c>
      <c r="BJ45">
        <v>27.964601516723633</v>
      </c>
      <c r="BK45">
        <v>-2.3809523582458496</v>
      </c>
      <c r="BL45">
        <v>707</v>
      </c>
      <c r="BM45">
        <v>-2.6566417217254639</v>
      </c>
      <c r="BN45">
        <v>23918.037109375</v>
      </c>
      <c r="BO45">
        <v>34.615573883056641</v>
      </c>
      <c r="BQ45">
        <v>0.64972835779190063</v>
      </c>
      <c r="BR45">
        <v>0.13958050310611725</v>
      </c>
      <c r="BS45">
        <v>6.2999849319458008</v>
      </c>
      <c r="BT45">
        <v>187.07560729980469</v>
      </c>
      <c r="BU45">
        <v>447.3743896484375</v>
      </c>
      <c r="BV45">
        <v>0</v>
      </c>
      <c r="BW45">
        <v>1</v>
      </c>
      <c r="BX45">
        <v>8966.9208984375</v>
      </c>
      <c r="BY45">
        <v>7525.02099609375</v>
      </c>
      <c r="BZ45">
        <v>0.77335143089294434</v>
      </c>
      <c r="CA45">
        <v>7.3260903358459473</v>
      </c>
      <c r="CB45">
        <v>87.317070007324219</v>
      </c>
      <c r="CC45">
        <v>8.9598350524902344</v>
      </c>
      <c r="CD45">
        <v>17.09577751159668</v>
      </c>
      <c r="CE45">
        <v>1.0813593864440918</v>
      </c>
      <c r="CF45">
        <v>1.9052523374557495</v>
      </c>
      <c r="CG45">
        <v>9994.0439453125</v>
      </c>
      <c r="CJ45" s="8">
        <f>ABS(L45-VLOOKUP('VK_valitsin (FI)'!$C$8,tiedot,11,FALSE))</f>
        <v>33.400009155273438</v>
      </c>
      <c r="CQ45" s="8">
        <f>ABS(S45-VLOOKUP('VK_valitsin (FI)'!$C$8,tiedot,18,FALSE))</f>
        <v>87</v>
      </c>
      <c r="DE45" s="8">
        <f>ABS(AG45-VLOOKUP('VK_valitsin (FI)'!$C$8,tiedot,32,FALSE))</f>
        <v>0</v>
      </c>
      <c r="DJ45" s="8">
        <f>ABS(AL45-VLOOKUP('VK_valitsin (FI)'!$C$8,tiedot,37,FALSE))</f>
        <v>16.900000000000006</v>
      </c>
      <c r="EB45" s="55">
        <f>ABS(BD45-VLOOKUP('VK_valitsin (FI)'!$C$8,tiedot,55,FALSE))</f>
        <v>1.4723052978515625</v>
      </c>
      <c r="EF45" s="55">
        <f>ABS(BH45-VLOOKUP('VK_valitsin (FI)'!$C$8,tiedot,59,FALSE))</f>
        <v>2.9862880706787109E-2</v>
      </c>
      <c r="EL45" s="8">
        <f>ABS(BN45-VLOOKUP('VK_valitsin (FI)'!$C$8,tiedot,65,FALSE))</f>
        <v>843.640625</v>
      </c>
      <c r="FH45" s="4">
        <f>IF($B45='VK_valitsin (FI)'!$C$8,100000,VK!CJ45/VK!L$297*'VK_valitsin (FI)'!D$5)</f>
        <v>0.16972497806748699</v>
      </c>
      <c r="FO45" s="4">
        <f>IF($B45='VK_valitsin (FI)'!$C$8,100000,VK!CQ45/VK!S$297*'VK_valitsin (FI)'!E$5)</f>
        <v>1.7301658006063328E-2</v>
      </c>
      <c r="GC45" s="4">
        <f>IF($B45='VK_valitsin (FI)'!$C$8,100000,VK!DE45/VK!AG$297*'VK_valitsin (FI)'!F$5)</f>
        <v>0</v>
      </c>
      <c r="GH45" s="4">
        <f>IF($B45='VK_valitsin (FI)'!$C$8,100000,VK!DJ45/VK!AL$297*'VK_valitsin (FI)'!G$5)</f>
        <v>0.29746251215217268</v>
      </c>
      <c r="GZ45" s="4">
        <f>IF($B45='VK_valitsin (FI)'!$C$8,100000,VK!EB45/VK!BD$297*'VK_valitsin (FI)'!H$5)</f>
        <v>6.3826478855267561E-3</v>
      </c>
      <c r="HA45" s="4">
        <f>IF($B45='VK_valitsin (FI)'!$C$8,100000,VK!EC45/VK!BE$297*'VK_valitsin (FI)'!P$5)</f>
        <v>0</v>
      </c>
      <c r="HD45" s="4">
        <f>IF($B45='VK_valitsin (FI)'!$C$8,100000,VK!EF45/VK!BH$297*'VK_valitsin (FI)'!I$5)</f>
        <v>5.2105375230952194E-3</v>
      </c>
      <c r="HJ45" s="4">
        <f>IF($B45='VK_valitsin (FI)'!$C$8,100000,VK!EL45/VK!BN$297*'VK_valitsin (FI)'!J$5)</f>
        <v>3.8361662728318792E-2</v>
      </c>
      <c r="ID45" s="15">
        <f t="shared" si="0"/>
        <v>0.53444400066266373</v>
      </c>
      <c r="IE45" s="15">
        <f t="shared" si="1"/>
        <v>102</v>
      </c>
      <c r="IF45" s="16">
        <f t="shared" si="3"/>
        <v>4.3000000000000021E-9</v>
      </c>
      <c r="IG45" s="51" t="str">
        <f t="shared" si="2"/>
        <v>Imatra</v>
      </c>
    </row>
    <row r="46" spans="1:241">
      <c r="A46">
        <v>2019</v>
      </c>
      <c r="B46" t="s">
        <v>259</v>
      </c>
      <c r="C46" t="s">
        <v>260</v>
      </c>
      <c r="D46" t="s">
        <v>261</v>
      </c>
      <c r="E46" t="s">
        <v>262</v>
      </c>
      <c r="F46" t="s">
        <v>138</v>
      </c>
      <c r="G46" t="s">
        <v>139</v>
      </c>
      <c r="H46" t="s">
        <v>104</v>
      </c>
      <c r="I46" t="s">
        <v>105</v>
      </c>
      <c r="J46">
        <v>47.400001525878906</v>
      </c>
      <c r="K46">
        <v>15056.2900390625</v>
      </c>
      <c r="L46">
        <v>124.40000152587891</v>
      </c>
      <c r="M46">
        <v>6907</v>
      </c>
      <c r="N46">
        <v>0.5</v>
      </c>
      <c r="O46">
        <v>-0.30000001192092896</v>
      </c>
      <c r="P46">
        <v>-12</v>
      </c>
      <c r="Q46">
        <v>66.400000000000006</v>
      </c>
      <c r="R46">
        <v>9.2000000000000011</v>
      </c>
      <c r="S46">
        <v>727</v>
      </c>
      <c r="T46">
        <v>0</v>
      </c>
      <c r="U46">
        <v>4003.6</v>
      </c>
      <c r="V46">
        <v>11.36</v>
      </c>
      <c r="W46">
        <v>2145</v>
      </c>
      <c r="X46">
        <v>1600</v>
      </c>
      <c r="Y46">
        <v>964</v>
      </c>
      <c r="Z46">
        <v>1815</v>
      </c>
      <c r="AA46">
        <v>1007</v>
      </c>
      <c r="AB46">
        <v>9.6510419845581055</v>
      </c>
      <c r="AC46">
        <v>0</v>
      </c>
      <c r="AD46">
        <v>2.1</v>
      </c>
      <c r="AE46">
        <v>3.9</v>
      </c>
      <c r="AF46">
        <v>6.3</v>
      </c>
      <c r="AG46">
        <v>1</v>
      </c>
      <c r="AH46">
        <v>19</v>
      </c>
      <c r="AI46">
        <v>1.35</v>
      </c>
      <c r="AJ46">
        <v>0.55000000000000004</v>
      </c>
      <c r="AK46">
        <v>1.1499999999999999</v>
      </c>
      <c r="AL46">
        <v>80</v>
      </c>
      <c r="AM46">
        <v>325.8</v>
      </c>
      <c r="AN46">
        <v>48</v>
      </c>
      <c r="AO46">
        <v>24.4</v>
      </c>
      <c r="AP46">
        <v>252</v>
      </c>
      <c r="AQ46">
        <v>450</v>
      </c>
      <c r="AR46">
        <v>2874</v>
      </c>
      <c r="AS46">
        <v>2</v>
      </c>
      <c r="AT46">
        <v>8783</v>
      </c>
      <c r="AU46">
        <v>14992</v>
      </c>
      <c r="AV46">
        <v>1</v>
      </c>
      <c r="AW46">
        <v>273.359619140625</v>
      </c>
      <c r="AX46">
        <v>0</v>
      </c>
      <c r="AY46">
        <v>0</v>
      </c>
      <c r="AZ46">
        <v>0</v>
      </c>
      <c r="BA46">
        <v>0</v>
      </c>
      <c r="BB46">
        <v>1</v>
      </c>
      <c r="BC46">
        <v>70.535713195800781</v>
      </c>
      <c r="BD46">
        <v>100</v>
      </c>
      <c r="BE46">
        <v>954.83868408203125</v>
      </c>
      <c r="BF46">
        <v>10568.548828125</v>
      </c>
      <c r="BG46">
        <v>15088.7099609375</v>
      </c>
      <c r="BH46">
        <v>3.5905601978302002</v>
      </c>
      <c r="BI46">
        <v>-3.1476988792419434</v>
      </c>
      <c r="BJ46">
        <v>27.135679244995117</v>
      </c>
      <c r="BK46">
        <v>20</v>
      </c>
      <c r="BL46">
        <v>150.25</v>
      </c>
      <c r="BM46">
        <v>-3.1657354831695557</v>
      </c>
      <c r="BN46">
        <v>23556.201171875</v>
      </c>
      <c r="BO46">
        <v>45.799884796142578</v>
      </c>
      <c r="BQ46">
        <v>0.5778195858001709</v>
      </c>
      <c r="BR46">
        <v>0.34747359156608582</v>
      </c>
      <c r="BS46">
        <v>3.2286086082458496</v>
      </c>
      <c r="BT46">
        <v>157.5213623046875</v>
      </c>
      <c r="BU46">
        <v>348.776611328125</v>
      </c>
      <c r="BV46">
        <v>0</v>
      </c>
      <c r="BW46">
        <v>2</v>
      </c>
      <c r="BX46">
        <v>12070.9677734375</v>
      </c>
      <c r="BY46">
        <v>8454.8388671875</v>
      </c>
      <c r="BZ46">
        <v>0.86868393421173096</v>
      </c>
      <c r="CA46">
        <v>7.5285940170288086</v>
      </c>
      <c r="CB46">
        <v>38.333332061767578</v>
      </c>
      <c r="CC46">
        <v>4.4230771064758301</v>
      </c>
      <c r="CD46">
        <v>5.769230842590332</v>
      </c>
      <c r="CE46">
        <v>0.19230769574642181</v>
      </c>
      <c r="CF46">
        <v>1.7307692766189575</v>
      </c>
      <c r="CG46">
        <v>14012.55078125</v>
      </c>
      <c r="CJ46" s="8">
        <f>ABS(L46-VLOOKUP('VK_valitsin (FI)'!$C$8,tiedot,11,FALSE))</f>
        <v>14.299995422363281</v>
      </c>
      <c r="CQ46" s="8">
        <f>ABS(S46-VLOOKUP('VK_valitsin (FI)'!$C$8,tiedot,18,FALSE))</f>
        <v>575</v>
      </c>
      <c r="DE46" s="8">
        <f>ABS(AG46-VLOOKUP('VK_valitsin (FI)'!$C$8,tiedot,32,FALSE))</f>
        <v>1</v>
      </c>
      <c r="DJ46" s="8">
        <f>ABS(AL46-VLOOKUP('VK_valitsin (FI)'!$C$8,tiedot,37,FALSE))</f>
        <v>21.200000000000003</v>
      </c>
      <c r="EB46" s="55">
        <f>ABS(BD46-VLOOKUP('VK_valitsin (FI)'!$C$8,tiedot,55,FALSE))</f>
        <v>3.98126220703125</v>
      </c>
      <c r="EF46" s="55">
        <f>ABS(BH46-VLOOKUP('VK_valitsin (FI)'!$C$8,tiedot,59,FALSE))</f>
        <v>0.25350379943847656</v>
      </c>
      <c r="EL46" s="8">
        <f>ABS(BN46-VLOOKUP('VK_valitsin (FI)'!$C$8,tiedot,65,FALSE))</f>
        <v>481.8046875</v>
      </c>
      <c r="FH46" s="4">
        <f>IF($B46='VK_valitsin (FI)'!$C$8,100000,VK!CJ46/VK!L$297*'VK_valitsin (FI)'!D$5)</f>
        <v>7.2666639046192263E-2</v>
      </c>
      <c r="FO46" s="4">
        <f>IF($B46='VK_valitsin (FI)'!$C$8,100000,VK!CQ46/VK!S$297*'VK_valitsin (FI)'!E$5)</f>
        <v>0.11435003854582083</v>
      </c>
      <c r="GC46" s="4">
        <f>IF($B46='VK_valitsin (FI)'!$C$8,100000,VK!DE46/VK!AG$297*'VK_valitsin (FI)'!F$5)</f>
        <v>0.10940897735217005</v>
      </c>
      <c r="GH46" s="4">
        <f>IF($B46='VK_valitsin (FI)'!$C$8,100000,VK!DJ46/VK!AL$297*'VK_valitsin (FI)'!G$5)</f>
        <v>0.37314824009621655</v>
      </c>
      <c r="GZ46" s="4">
        <f>IF($B46='VK_valitsin (FI)'!$C$8,100000,VK!EB46/VK!BD$297*'VK_valitsin (FI)'!H$5)</f>
        <v>1.725932443801987E-2</v>
      </c>
      <c r="HA46" s="4">
        <f>IF($B46='VK_valitsin (FI)'!$C$8,100000,VK!EC46/VK!BE$297*'VK_valitsin (FI)'!P$5)</f>
        <v>0</v>
      </c>
      <c r="HD46" s="4">
        <f>IF($B46='VK_valitsin (FI)'!$C$8,100000,VK!EF46/VK!BH$297*'VK_valitsin (FI)'!I$5)</f>
        <v>4.4231870066077733E-2</v>
      </c>
      <c r="HJ46" s="4">
        <f>IF($B46='VK_valitsin (FI)'!$C$8,100000,VK!EL46/VK!BN$297*'VK_valitsin (FI)'!J$5)</f>
        <v>2.1908414999334623E-2</v>
      </c>
      <c r="ID46" s="15">
        <f t="shared" si="0"/>
        <v>0.75297350894383208</v>
      </c>
      <c r="IE46" s="15">
        <f t="shared" si="1"/>
        <v>203</v>
      </c>
      <c r="IF46" s="16">
        <f t="shared" si="3"/>
        <v>4.4000000000000022E-9</v>
      </c>
      <c r="IG46" s="51" t="str">
        <f t="shared" si="2"/>
        <v>Inari</v>
      </c>
    </row>
    <row r="47" spans="1:241">
      <c r="A47">
        <v>2019</v>
      </c>
      <c r="B47" t="s">
        <v>263</v>
      </c>
      <c r="C47" t="s">
        <v>264</v>
      </c>
      <c r="D47" t="s">
        <v>192</v>
      </c>
      <c r="E47" t="s">
        <v>193</v>
      </c>
      <c r="F47" t="s">
        <v>120</v>
      </c>
      <c r="G47" t="s">
        <v>121</v>
      </c>
      <c r="H47" t="s">
        <v>104</v>
      </c>
      <c r="I47" t="s">
        <v>105</v>
      </c>
      <c r="J47">
        <v>46</v>
      </c>
      <c r="K47">
        <v>349.8900146484375</v>
      </c>
      <c r="L47">
        <v>125.69999694824219</v>
      </c>
      <c r="M47">
        <v>5386</v>
      </c>
      <c r="N47">
        <v>15.399999618530273</v>
      </c>
      <c r="O47">
        <v>-0.30000001192092896</v>
      </c>
      <c r="P47">
        <v>4</v>
      </c>
      <c r="Q47">
        <v>41</v>
      </c>
      <c r="R47">
        <v>5.9</v>
      </c>
      <c r="S47">
        <v>145</v>
      </c>
      <c r="T47">
        <v>0</v>
      </c>
      <c r="U47">
        <v>4818.6000000000004</v>
      </c>
      <c r="V47">
        <v>16.3</v>
      </c>
      <c r="W47">
        <v>1839</v>
      </c>
      <c r="X47">
        <v>643</v>
      </c>
      <c r="Y47">
        <v>89</v>
      </c>
      <c r="Z47">
        <v>1428</v>
      </c>
      <c r="AA47">
        <v>122</v>
      </c>
      <c r="AB47">
        <v>13.159999847412109</v>
      </c>
      <c r="AC47">
        <v>0</v>
      </c>
      <c r="AD47">
        <v>0</v>
      </c>
      <c r="AE47">
        <v>0</v>
      </c>
      <c r="AF47">
        <v>4.9000000000000004</v>
      </c>
      <c r="AG47">
        <v>0</v>
      </c>
      <c r="AH47">
        <v>20.75</v>
      </c>
      <c r="AI47">
        <v>1.1000000000000001</v>
      </c>
      <c r="AJ47">
        <v>0.65</v>
      </c>
      <c r="AK47">
        <v>1.55</v>
      </c>
      <c r="AL47">
        <v>56.6</v>
      </c>
      <c r="AM47">
        <v>381.7</v>
      </c>
      <c r="AN47">
        <v>38</v>
      </c>
      <c r="AO47">
        <v>34.5</v>
      </c>
      <c r="AP47">
        <v>69</v>
      </c>
      <c r="AQ47">
        <v>53</v>
      </c>
      <c r="AR47">
        <v>466</v>
      </c>
      <c r="AS47">
        <v>3.3330000000000002</v>
      </c>
      <c r="AT47">
        <v>8895</v>
      </c>
      <c r="AU47">
        <v>13167</v>
      </c>
      <c r="AV47">
        <v>0</v>
      </c>
      <c r="AW47">
        <v>40.377716064453125</v>
      </c>
      <c r="AX47">
        <v>0</v>
      </c>
      <c r="AY47">
        <v>1</v>
      </c>
      <c r="AZ47">
        <v>0</v>
      </c>
      <c r="BA47">
        <v>1</v>
      </c>
      <c r="BB47">
        <v>1</v>
      </c>
      <c r="BC47">
        <v>94.838706970214844</v>
      </c>
      <c r="BD47">
        <v>96.875</v>
      </c>
      <c r="BE47">
        <v>915.441162109375</v>
      </c>
      <c r="BF47">
        <v>16297.287109375</v>
      </c>
      <c r="BG47">
        <v>18284.919921875</v>
      </c>
      <c r="BH47">
        <v>2.8583734035491943</v>
      </c>
      <c r="BI47">
        <v>-3.828089714050293</v>
      </c>
      <c r="BJ47">
        <v>26.811594009399414</v>
      </c>
      <c r="BK47">
        <v>19.230770111083984</v>
      </c>
      <c r="BL47">
        <v>111.25</v>
      </c>
      <c r="BM47">
        <v>-0.54644811153411865</v>
      </c>
      <c r="BN47">
        <v>27340.134765625</v>
      </c>
      <c r="BO47">
        <v>20.923591613769531</v>
      </c>
      <c r="BQ47">
        <v>0.67879688739776611</v>
      </c>
      <c r="BR47">
        <v>52.227996826171875</v>
      </c>
      <c r="BS47">
        <v>4.1403636932373047</v>
      </c>
      <c r="BT47">
        <v>110.10025787353516</v>
      </c>
      <c r="BU47">
        <v>265.3175048828125</v>
      </c>
      <c r="BV47">
        <v>0</v>
      </c>
      <c r="BW47">
        <v>0</v>
      </c>
      <c r="BX47">
        <v>10349.2646484375</v>
      </c>
      <c r="BY47">
        <v>9224.2646484375</v>
      </c>
      <c r="BZ47">
        <v>1.1511325836181641</v>
      </c>
      <c r="CA47">
        <v>6.7582621574401855</v>
      </c>
      <c r="CB47">
        <v>33.870967864990234</v>
      </c>
      <c r="CC47">
        <v>5.219780445098877</v>
      </c>
      <c r="CD47">
        <v>13.186813354492188</v>
      </c>
      <c r="CE47">
        <v>0.82417583465576172</v>
      </c>
      <c r="CF47">
        <v>1.0989011526107788</v>
      </c>
      <c r="CG47">
        <v>12516.3203125</v>
      </c>
      <c r="CJ47" s="8">
        <f>ABS(L47-VLOOKUP('VK_valitsin (FI)'!$C$8,tiedot,11,FALSE))</f>
        <v>13</v>
      </c>
      <c r="CQ47" s="8">
        <f>ABS(S47-VLOOKUP('VK_valitsin (FI)'!$C$8,tiedot,18,FALSE))</f>
        <v>7</v>
      </c>
      <c r="DE47" s="8">
        <f>ABS(AG47-VLOOKUP('VK_valitsin (FI)'!$C$8,tiedot,32,FALSE))</f>
        <v>0</v>
      </c>
      <c r="DJ47" s="8">
        <f>ABS(AL47-VLOOKUP('VK_valitsin (FI)'!$C$8,tiedot,37,FALSE))</f>
        <v>2.1999999999999957</v>
      </c>
      <c r="EB47" s="55">
        <f>ABS(BD47-VLOOKUP('VK_valitsin (FI)'!$C$8,tiedot,55,FALSE))</f>
        <v>0.85626220703125</v>
      </c>
      <c r="EF47" s="55">
        <f>ABS(BH47-VLOOKUP('VK_valitsin (FI)'!$C$8,tiedot,59,FALSE))</f>
        <v>0.4786829948425293</v>
      </c>
      <c r="EL47" s="8">
        <f>ABS(BN47-VLOOKUP('VK_valitsin (FI)'!$C$8,tiedot,65,FALSE))</f>
        <v>4265.73828125</v>
      </c>
      <c r="FH47" s="4">
        <f>IF($B47='VK_valitsin (FI)'!$C$8,100000,VK!CJ47/VK!L$297*'VK_valitsin (FI)'!D$5)</f>
        <v>6.6060602098037574E-2</v>
      </c>
      <c r="FO47" s="4">
        <f>IF($B47='VK_valitsin (FI)'!$C$8,100000,VK!CQ47/VK!S$297*'VK_valitsin (FI)'!E$5)</f>
        <v>1.3920874257752104E-3</v>
      </c>
      <c r="GC47" s="4">
        <f>IF($B47='VK_valitsin (FI)'!$C$8,100000,VK!DE47/VK!AG$297*'VK_valitsin (FI)'!F$5)</f>
        <v>0</v>
      </c>
      <c r="GH47" s="4">
        <f>IF($B47='VK_valitsin (FI)'!$C$8,100000,VK!DJ47/VK!AL$297*'VK_valitsin (FI)'!G$5)</f>
        <v>3.8722930576022392E-2</v>
      </c>
      <c r="GZ47" s="4">
        <f>IF($B47='VK_valitsin (FI)'!$C$8,100000,VK!EB47/VK!BD$297*'VK_valitsin (FI)'!H$5)</f>
        <v>3.7120155535265102E-3</v>
      </c>
      <c r="HA47" s="4">
        <f>IF($B47='VK_valitsin (FI)'!$C$8,100000,VK!EC47/VK!BE$297*'VK_valitsin (FI)'!P$5)</f>
        <v>0</v>
      </c>
      <c r="HD47" s="4">
        <f>IF($B47='VK_valitsin (FI)'!$C$8,100000,VK!EF47/VK!BH$297*'VK_valitsin (FI)'!I$5)</f>
        <v>8.3521604321572504E-2</v>
      </c>
      <c r="HJ47" s="4">
        <f>IF($B47='VK_valitsin (FI)'!$C$8,100000,VK!EL47/VK!BN$297*'VK_valitsin (FI)'!J$5)</f>
        <v>0.19396981176978148</v>
      </c>
      <c r="ID47" s="15">
        <f t="shared" si="0"/>
        <v>0.38737905624471564</v>
      </c>
      <c r="IE47" s="15">
        <f t="shared" si="1"/>
        <v>45</v>
      </c>
      <c r="IF47" s="16">
        <f t="shared" si="3"/>
        <v>4.5000000000000022E-9</v>
      </c>
      <c r="IG47" s="51" t="str">
        <f t="shared" si="2"/>
        <v>Inkoo</v>
      </c>
    </row>
    <row r="48" spans="1:241">
      <c r="A48">
        <v>2019</v>
      </c>
      <c r="B48" t="s">
        <v>265</v>
      </c>
      <c r="C48" t="s">
        <v>266</v>
      </c>
      <c r="D48" t="s">
        <v>267</v>
      </c>
      <c r="E48" t="s">
        <v>268</v>
      </c>
      <c r="F48" t="s">
        <v>96</v>
      </c>
      <c r="G48" t="s">
        <v>97</v>
      </c>
      <c r="H48" t="s">
        <v>104</v>
      </c>
      <c r="I48" t="s">
        <v>105</v>
      </c>
      <c r="J48">
        <v>50.299999237060547</v>
      </c>
      <c r="K48">
        <v>642.3800048828125</v>
      </c>
      <c r="L48">
        <v>152</v>
      </c>
      <c r="M48">
        <v>1951</v>
      </c>
      <c r="N48">
        <v>3</v>
      </c>
      <c r="O48">
        <v>-1.2999999523162842</v>
      </c>
      <c r="P48">
        <v>-12</v>
      </c>
      <c r="Q48">
        <v>40.900000000000006</v>
      </c>
      <c r="R48">
        <v>5.7</v>
      </c>
      <c r="S48">
        <v>123</v>
      </c>
      <c r="T48">
        <v>0</v>
      </c>
      <c r="U48">
        <v>3126.1</v>
      </c>
      <c r="V48">
        <v>10.53</v>
      </c>
      <c r="W48">
        <v>1111</v>
      </c>
      <c r="X48">
        <v>2222</v>
      </c>
      <c r="Y48">
        <v>815</v>
      </c>
      <c r="Z48">
        <v>1052</v>
      </c>
      <c r="AA48">
        <v>801</v>
      </c>
      <c r="AB48">
        <v>10.629630088806152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22</v>
      </c>
      <c r="AI48">
        <v>0.93</v>
      </c>
      <c r="AJ48">
        <v>0.5</v>
      </c>
      <c r="AK48">
        <v>0.93</v>
      </c>
      <c r="AL48">
        <v>57.5</v>
      </c>
      <c r="AM48">
        <v>249.3</v>
      </c>
      <c r="AN48">
        <v>45.5</v>
      </c>
      <c r="AO48">
        <v>15.3</v>
      </c>
      <c r="AP48">
        <v>126</v>
      </c>
      <c r="AQ48">
        <v>95</v>
      </c>
      <c r="AR48">
        <v>578</v>
      </c>
      <c r="AS48">
        <v>1.667</v>
      </c>
      <c r="AT48">
        <v>9583</v>
      </c>
      <c r="AU48">
        <v>13107</v>
      </c>
      <c r="AV48">
        <v>0</v>
      </c>
      <c r="AW48">
        <v>110.40596771240234</v>
      </c>
      <c r="AX48">
        <v>0</v>
      </c>
      <c r="AY48">
        <v>0</v>
      </c>
      <c r="AZ48">
        <v>0</v>
      </c>
      <c r="BA48">
        <v>0</v>
      </c>
      <c r="BB48">
        <v>1</v>
      </c>
      <c r="BC48">
        <v>80.952377319335938</v>
      </c>
      <c r="BD48">
        <v>100</v>
      </c>
      <c r="BE48">
        <v>13.698630332946777</v>
      </c>
      <c r="BF48">
        <v>13103.037109375</v>
      </c>
      <c r="BG48">
        <v>14484.8125</v>
      </c>
      <c r="BH48">
        <v>2.1514606475830078</v>
      </c>
      <c r="BI48">
        <v>-4.6109514236450195</v>
      </c>
      <c r="BJ48">
        <v>19.512195587158203</v>
      </c>
      <c r="BK48">
        <v>-20</v>
      </c>
      <c r="BL48">
        <v>163</v>
      </c>
      <c r="BM48">
        <v>-4.0268454551696777</v>
      </c>
      <c r="BN48">
        <v>20422.79296875</v>
      </c>
      <c r="BO48">
        <v>56.22015380859375</v>
      </c>
      <c r="BQ48">
        <v>0.69297796487808228</v>
      </c>
      <c r="BR48">
        <v>0.97385954856872559</v>
      </c>
      <c r="BS48">
        <v>3.4853920936584473</v>
      </c>
      <c r="BT48">
        <v>82.009223937988281</v>
      </c>
      <c r="BU48">
        <v>215.27421569824219</v>
      </c>
      <c r="BV48">
        <v>0</v>
      </c>
      <c r="BW48">
        <v>0</v>
      </c>
      <c r="BX48">
        <v>8328.767578125</v>
      </c>
      <c r="BY48">
        <v>7534.24658203125</v>
      </c>
      <c r="BZ48">
        <v>0.61506921052932739</v>
      </c>
      <c r="CA48">
        <v>7.3295745849609375</v>
      </c>
      <c r="CB48">
        <v>66.666664123535156</v>
      </c>
      <c r="CC48">
        <v>5.5944056510925293</v>
      </c>
      <c r="CD48">
        <v>15.384614944458008</v>
      </c>
      <c r="CE48">
        <v>0</v>
      </c>
      <c r="CF48">
        <v>0</v>
      </c>
      <c r="CG48">
        <v>13579.5400390625</v>
      </c>
      <c r="CJ48" s="8">
        <f>ABS(L48-VLOOKUP('VK_valitsin (FI)'!$C$8,tiedot,11,FALSE))</f>
        <v>13.300003051757813</v>
      </c>
      <c r="CQ48" s="8">
        <f>ABS(S48-VLOOKUP('VK_valitsin (FI)'!$C$8,tiedot,18,FALSE))</f>
        <v>29</v>
      </c>
      <c r="DE48" s="8">
        <f>ABS(AG48-VLOOKUP('VK_valitsin (FI)'!$C$8,tiedot,32,FALSE))</f>
        <v>0</v>
      </c>
      <c r="DJ48" s="8">
        <f>ABS(AL48-VLOOKUP('VK_valitsin (FI)'!$C$8,tiedot,37,FALSE))</f>
        <v>1.2999999999999972</v>
      </c>
      <c r="EB48" s="55">
        <f>ABS(BD48-VLOOKUP('VK_valitsin (FI)'!$C$8,tiedot,55,FALSE))</f>
        <v>3.98126220703125</v>
      </c>
      <c r="EF48" s="55">
        <f>ABS(BH48-VLOOKUP('VK_valitsin (FI)'!$C$8,tiedot,59,FALSE))</f>
        <v>1.1855957508087158</v>
      </c>
      <c r="EL48" s="8">
        <f>ABS(BN48-VLOOKUP('VK_valitsin (FI)'!$C$8,tiedot,65,FALSE))</f>
        <v>2651.603515625</v>
      </c>
      <c r="FH48" s="4">
        <f>IF($B48='VK_valitsin (FI)'!$C$8,100000,VK!CJ48/VK!L$297*'VK_valitsin (FI)'!D$5)</f>
        <v>6.7585093038835253E-2</v>
      </c>
      <c r="FO48" s="4">
        <f>IF($B48='VK_valitsin (FI)'!$C$8,100000,VK!CQ48/VK!S$297*'VK_valitsin (FI)'!E$5)</f>
        <v>5.7672193353544418E-3</v>
      </c>
      <c r="GC48" s="4">
        <f>IF($B48='VK_valitsin (FI)'!$C$8,100000,VK!DE48/VK!AG$297*'VK_valitsin (FI)'!F$5)</f>
        <v>0</v>
      </c>
      <c r="GH48" s="4">
        <f>IF($B48='VK_valitsin (FI)'!$C$8,100000,VK!DJ48/VK!AL$297*'VK_valitsin (FI)'!G$5)</f>
        <v>2.2881731704013229E-2</v>
      </c>
      <c r="GZ48" s="4">
        <f>IF($B48='VK_valitsin (FI)'!$C$8,100000,VK!EB48/VK!BD$297*'VK_valitsin (FI)'!H$5)</f>
        <v>1.725932443801987E-2</v>
      </c>
      <c r="HA48" s="4">
        <f>IF($B48='VK_valitsin (FI)'!$C$8,100000,VK!EC48/VK!BE$297*'VK_valitsin (FI)'!P$5)</f>
        <v>0</v>
      </c>
      <c r="HD48" s="4">
        <f>IF($B48='VK_valitsin (FI)'!$C$8,100000,VK!EF48/VK!BH$297*'VK_valitsin (FI)'!I$5)</f>
        <v>0.2068652119487939</v>
      </c>
      <c r="HJ48" s="4">
        <f>IF($B48='VK_valitsin (FI)'!$C$8,100000,VK!EL48/VK!BN$297*'VK_valitsin (FI)'!J$5)</f>
        <v>0.12057257171041361</v>
      </c>
      <c r="ID48" s="15">
        <f t="shared" si="0"/>
        <v>0.44093115677543032</v>
      </c>
      <c r="IE48" s="15">
        <f t="shared" si="1"/>
        <v>66</v>
      </c>
      <c r="IF48" s="16">
        <f t="shared" si="3"/>
        <v>4.6000000000000023E-9</v>
      </c>
      <c r="IG48" s="51" t="str">
        <f t="shared" si="2"/>
        <v>Isojoki</v>
      </c>
    </row>
    <row r="49" spans="1:241">
      <c r="A49">
        <v>2019</v>
      </c>
      <c r="B49" t="s">
        <v>269</v>
      </c>
      <c r="C49" t="s">
        <v>270</v>
      </c>
      <c r="D49" t="s">
        <v>252</v>
      </c>
      <c r="E49" t="s">
        <v>246</v>
      </c>
      <c r="F49" t="s">
        <v>96</v>
      </c>
      <c r="G49" t="s">
        <v>97</v>
      </c>
      <c r="H49" t="s">
        <v>104</v>
      </c>
      <c r="I49" t="s">
        <v>105</v>
      </c>
      <c r="J49">
        <v>46.599998474121094</v>
      </c>
      <c r="K49">
        <v>354.1300048828125</v>
      </c>
      <c r="L49">
        <v>149.89999389648438</v>
      </c>
      <c r="M49">
        <v>4522</v>
      </c>
      <c r="N49">
        <v>12.800000190734863</v>
      </c>
      <c r="O49">
        <v>-1.7000000476837158</v>
      </c>
      <c r="P49">
        <v>-53</v>
      </c>
      <c r="Q49">
        <v>72.100000000000009</v>
      </c>
      <c r="R49">
        <v>6.5</v>
      </c>
      <c r="S49">
        <v>174</v>
      </c>
      <c r="T49">
        <v>0</v>
      </c>
      <c r="U49">
        <v>3364.4</v>
      </c>
      <c r="V49">
        <v>10.53</v>
      </c>
      <c r="W49">
        <v>210</v>
      </c>
      <c r="X49">
        <v>57</v>
      </c>
      <c r="Y49">
        <v>152</v>
      </c>
      <c r="Z49">
        <v>774</v>
      </c>
      <c r="AA49">
        <v>628</v>
      </c>
      <c r="AB49">
        <v>18.94871711730957</v>
      </c>
      <c r="AC49">
        <v>0</v>
      </c>
      <c r="AD49">
        <v>0</v>
      </c>
      <c r="AE49">
        <v>0</v>
      </c>
      <c r="AF49">
        <v>5.0999999999999996</v>
      </c>
      <c r="AG49">
        <v>0</v>
      </c>
      <c r="AH49">
        <v>21.5</v>
      </c>
      <c r="AI49">
        <v>0.93</v>
      </c>
      <c r="AJ49">
        <v>0.65</v>
      </c>
      <c r="AK49">
        <v>1.1000000000000001</v>
      </c>
      <c r="AL49">
        <v>42.1</v>
      </c>
      <c r="AM49">
        <v>322.39999999999998</v>
      </c>
      <c r="AN49">
        <v>46</v>
      </c>
      <c r="AO49">
        <v>24.8</v>
      </c>
      <c r="AP49">
        <v>43</v>
      </c>
      <c r="AQ49">
        <v>33</v>
      </c>
      <c r="AR49">
        <v>695</v>
      </c>
      <c r="AS49">
        <v>2.6669999999999998</v>
      </c>
      <c r="AT49">
        <v>2686</v>
      </c>
      <c r="AU49">
        <v>8366</v>
      </c>
      <c r="AV49">
        <v>0</v>
      </c>
      <c r="AW49">
        <v>37.012489318847656</v>
      </c>
      <c r="AX49">
        <v>0</v>
      </c>
      <c r="AY49">
        <v>0</v>
      </c>
      <c r="AZ49">
        <v>0</v>
      </c>
      <c r="BA49">
        <v>0</v>
      </c>
      <c r="BB49">
        <v>1</v>
      </c>
      <c r="BC49">
        <v>32.407405853271484</v>
      </c>
      <c r="BD49">
        <v>62.790699005126953</v>
      </c>
      <c r="BE49">
        <v>432.43243408203125</v>
      </c>
      <c r="BF49">
        <v>14948.7802734375</v>
      </c>
      <c r="BG49">
        <v>21707.830078125</v>
      </c>
      <c r="BH49">
        <v>2.4113004207611084</v>
      </c>
      <c r="BI49">
        <v>-6.7213606834411621</v>
      </c>
      <c r="BJ49">
        <v>26.027397155761719</v>
      </c>
      <c r="BK49">
        <v>-7.2727274894714355</v>
      </c>
      <c r="BL49">
        <v>147.5</v>
      </c>
      <c r="BM49">
        <v>2.1696252822875977</v>
      </c>
      <c r="BN49">
        <v>21745.953125</v>
      </c>
      <c r="BO49">
        <v>46.377227783203125</v>
      </c>
      <c r="BQ49">
        <v>0.81777971982955933</v>
      </c>
      <c r="BR49">
        <v>0.77399379014968872</v>
      </c>
      <c r="BS49">
        <v>0.97302079200744629</v>
      </c>
      <c r="BT49">
        <v>89.119857788085938</v>
      </c>
      <c r="BU49">
        <v>308.27069091796875</v>
      </c>
      <c r="BV49">
        <v>0</v>
      </c>
      <c r="BW49">
        <v>1</v>
      </c>
      <c r="BX49">
        <v>9138.99609375</v>
      </c>
      <c r="BY49">
        <v>6293.4365234375</v>
      </c>
      <c r="BZ49">
        <v>1.1278195381164551</v>
      </c>
      <c r="CA49">
        <v>11.455108642578125</v>
      </c>
      <c r="CB49">
        <v>41.176471710205078</v>
      </c>
      <c r="CC49">
        <v>4.0540542602539063</v>
      </c>
      <c r="CD49">
        <v>9.6525096893310547</v>
      </c>
      <c r="CE49">
        <v>0</v>
      </c>
      <c r="CF49">
        <v>0.38610038161277771</v>
      </c>
      <c r="CG49">
        <v>8341.2802734375</v>
      </c>
      <c r="CJ49" s="8">
        <f>ABS(L49-VLOOKUP('VK_valitsin (FI)'!$C$8,tiedot,11,FALSE))</f>
        <v>11.199996948242188</v>
      </c>
      <c r="CQ49" s="8">
        <f>ABS(S49-VLOOKUP('VK_valitsin (FI)'!$C$8,tiedot,18,FALSE))</f>
        <v>22</v>
      </c>
      <c r="DE49" s="8">
        <f>ABS(AG49-VLOOKUP('VK_valitsin (FI)'!$C$8,tiedot,32,FALSE))</f>
        <v>0</v>
      </c>
      <c r="DJ49" s="8">
        <f>ABS(AL49-VLOOKUP('VK_valitsin (FI)'!$C$8,tiedot,37,FALSE))</f>
        <v>16.699999999999996</v>
      </c>
      <c r="EB49" s="55">
        <f>ABS(BD49-VLOOKUP('VK_valitsin (FI)'!$C$8,tiedot,55,FALSE))</f>
        <v>33.228038787841797</v>
      </c>
      <c r="EF49" s="55">
        <f>ABS(BH49-VLOOKUP('VK_valitsin (FI)'!$C$8,tiedot,59,FALSE))</f>
        <v>0.92575597763061523</v>
      </c>
      <c r="EL49" s="8">
        <f>ABS(BN49-VLOOKUP('VK_valitsin (FI)'!$C$8,tiedot,65,FALSE))</f>
        <v>1328.443359375</v>
      </c>
      <c r="FH49" s="4">
        <f>IF($B49='VK_valitsin (FI)'!$C$8,100000,VK!CJ49/VK!L$297*'VK_valitsin (FI)'!D$5)</f>
        <v>5.6913733992081716E-2</v>
      </c>
      <c r="FO49" s="4">
        <f>IF($B49='VK_valitsin (FI)'!$C$8,100000,VK!CQ49/VK!S$297*'VK_valitsin (FI)'!E$5)</f>
        <v>4.3751319095792322E-3</v>
      </c>
      <c r="GC49" s="4">
        <f>IF($B49='VK_valitsin (FI)'!$C$8,100000,VK!DE49/VK!AG$297*'VK_valitsin (FI)'!F$5)</f>
        <v>0</v>
      </c>
      <c r="GH49" s="4">
        <f>IF($B49='VK_valitsin (FI)'!$C$8,100000,VK!DJ49/VK!AL$297*'VK_valitsin (FI)'!G$5)</f>
        <v>0.29394224573617045</v>
      </c>
      <c r="GZ49" s="4">
        <f>IF($B49='VK_valitsin (FI)'!$C$8,100000,VK!EB49/VK!BD$297*'VK_valitsin (FI)'!H$5)</f>
        <v>0.14404816162714212</v>
      </c>
      <c r="HA49" s="4">
        <f>IF($B49='VK_valitsin (FI)'!$C$8,100000,VK!EC49/VK!BE$297*'VK_valitsin (FI)'!P$5)</f>
        <v>0</v>
      </c>
      <c r="HD49" s="4">
        <f>IF($B49='VK_valitsin (FI)'!$C$8,100000,VK!EF49/VK!BH$297*'VK_valitsin (FI)'!I$5)</f>
        <v>0.1615278280094965</v>
      </c>
      <c r="HJ49" s="4">
        <f>IF($B49='VK_valitsin (FI)'!$C$8,100000,VK!EL49/VK!BN$297*'VK_valitsin (FI)'!J$5)</f>
        <v>6.040640362241749E-2</v>
      </c>
      <c r="ID49" s="15">
        <f t="shared" si="0"/>
        <v>0.72121350959688746</v>
      </c>
      <c r="IE49" s="15">
        <f t="shared" si="1"/>
        <v>188</v>
      </c>
      <c r="IF49" s="16">
        <f t="shared" si="3"/>
        <v>4.7000000000000024E-9</v>
      </c>
      <c r="IG49" s="51" t="str">
        <f t="shared" si="2"/>
        <v>Isokyrö</v>
      </c>
    </row>
    <row r="50" spans="1:241">
      <c r="A50">
        <v>2019</v>
      </c>
      <c r="B50" t="s">
        <v>271</v>
      </c>
      <c r="C50" t="s">
        <v>272</v>
      </c>
      <c r="D50" t="s">
        <v>201</v>
      </c>
      <c r="E50" t="s">
        <v>153</v>
      </c>
      <c r="F50" t="s">
        <v>159</v>
      </c>
      <c r="G50" t="s">
        <v>160</v>
      </c>
      <c r="H50" t="s">
        <v>90</v>
      </c>
      <c r="I50" t="s">
        <v>91</v>
      </c>
      <c r="J50">
        <v>44.799999237060547</v>
      </c>
      <c r="K50">
        <v>547.41998291015625</v>
      </c>
      <c r="L50">
        <v>135.80000305175781</v>
      </c>
      <c r="M50">
        <v>16413</v>
      </c>
      <c r="N50">
        <v>30</v>
      </c>
      <c r="O50">
        <v>-0.20000000298023224</v>
      </c>
      <c r="P50">
        <v>3</v>
      </c>
      <c r="Q50">
        <v>77.2</v>
      </c>
      <c r="R50">
        <v>8</v>
      </c>
      <c r="S50">
        <v>265</v>
      </c>
      <c r="T50">
        <v>0</v>
      </c>
      <c r="U50">
        <v>3827.1</v>
      </c>
      <c r="V50">
        <v>12.98</v>
      </c>
      <c r="W50">
        <v>1069</v>
      </c>
      <c r="X50">
        <v>406</v>
      </c>
      <c r="Y50">
        <v>771</v>
      </c>
      <c r="Z50">
        <v>284</v>
      </c>
      <c r="AA50">
        <v>636</v>
      </c>
      <c r="AB50">
        <v>17.37359619140625</v>
      </c>
      <c r="AC50">
        <v>0</v>
      </c>
      <c r="AD50">
        <v>0.9</v>
      </c>
      <c r="AE50">
        <v>1.7</v>
      </c>
      <c r="AF50">
        <v>4.3</v>
      </c>
      <c r="AG50">
        <v>0</v>
      </c>
      <c r="AH50">
        <v>21</v>
      </c>
      <c r="AI50">
        <v>1.1000000000000001</v>
      </c>
      <c r="AJ50">
        <v>0.5</v>
      </c>
      <c r="AK50">
        <v>1.1000000000000001</v>
      </c>
      <c r="AL50">
        <v>54.8</v>
      </c>
      <c r="AM50">
        <v>329.4</v>
      </c>
      <c r="AN50">
        <v>45.8</v>
      </c>
      <c r="AO50">
        <v>25.5</v>
      </c>
      <c r="AP50">
        <v>66</v>
      </c>
      <c r="AQ50">
        <v>37</v>
      </c>
      <c r="AR50">
        <v>287</v>
      </c>
      <c r="AS50">
        <v>3.3330000000000002</v>
      </c>
      <c r="AT50">
        <v>7606</v>
      </c>
      <c r="AU50">
        <v>8872</v>
      </c>
      <c r="AV50">
        <v>1</v>
      </c>
      <c r="AW50">
        <v>79.704643249511719</v>
      </c>
      <c r="AX50">
        <v>0</v>
      </c>
      <c r="AY50">
        <v>0</v>
      </c>
      <c r="AZ50">
        <v>0</v>
      </c>
      <c r="BA50">
        <v>0</v>
      </c>
      <c r="BB50">
        <v>1</v>
      </c>
      <c r="BC50">
        <v>85.048545837402344</v>
      </c>
      <c r="BD50">
        <v>70.355194091796875</v>
      </c>
      <c r="BE50">
        <v>780.92242431640625</v>
      </c>
      <c r="BF50">
        <v>12762.24609375</v>
      </c>
      <c r="BG50">
        <v>17238.212890625</v>
      </c>
      <c r="BH50">
        <v>3.1852312088012695</v>
      </c>
      <c r="BI50">
        <v>3.1636242866516113</v>
      </c>
      <c r="BJ50">
        <v>24.671052932739258</v>
      </c>
      <c r="BK50">
        <v>-11.764705657958984</v>
      </c>
      <c r="BL50">
        <v>166.81817626953125</v>
      </c>
      <c r="BM50">
        <v>-1.3045943975448608</v>
      </c>
      <c r="BN50">
        <v>24169.798828125</v>
      </c>
      <c r="BO50">
        <v>27.885810852050781</v>
      </c>
      <c r="BQ50">
        <v>0.66940838098526001</v>
      </c>
      <c r="BR50">
        <v>0.40821298956871033</v>
      </c>
      <c r="BS50">
        <v>2.9245109558105469</v>
      </c>
      <c r="BT50">
        <v>71.772377014160156</v>
      </c>
      <c r="BU50">
        <v>268.01925659179688</v>
      </c>
      <c r="BV50">
        <v>0</v>
      </c>
      <c r="BW50">
        <v>1</v>
      </c>
      <c r="BX50">
        <v>9446.541015625</v>
      </c>
      <c r="BY50">
        <v>6993.71044921875</v>
      </c>
      <c r="BZ50">
        <v>1.0053006410598755</v>
      </c>
      <c r="CA50">
        <v>10.601352691650391</v>
      </c>
      <c r="CB50">
        <v>57.575756072998047</v>
      </c>
      <c r="CC50">
        <v>5.4597702026367188</v>
      </c>
      <c r="CD50">
        <v>12.586206436157227</v>
      </c>
      <c r="CE50">
        <v>0.34482759237289429</v>
      </c>
      <c r="CF50">
        <v>0.86206895112991333</v>
      </c>
      <c r="CG50">
        <v>8686.2236328125</v>
      </c>
      <c r="CJ50" s="8">
        <f>ABS(L50-VLOOKUP('VK_valitsin (FI)'!$C$8,tiedot,11,FALSE))</f>
        <v>2.899993896484375</v>
      </c>
      <c r="CQ50" s="8">
        <f>ABS(S50-VLOOKUP('VK_valitsin (FI)'!$C$8,tiedot,18,FALSE))</f>
        <v>113</v>
      </c>
      <c r="DE50" s="8">
        <f>ABS(AG50-VLOOKUP('VK_valitsin (FI)'!$C$8,tiedot,32,FALSE))</f>
        <v>0</v>
      </c>
      <c r="DJ50" s="8">
        <f>ABS(AL50-VLOOKUP('VK_valitsin (FI)'!$C$8,tiedot,37,FALSE))</f>
        <v>4</v>
      </c>
      <c r="EB50" s="55">
        <f>ABS(BD50-VLOOKUP('VK_valitsin (FI)'!$C$8,tiedot,55,FALSE))</f>
        <v>25.663543701171875</v>
      </c>
      <c r="EF50" s="55">
        <f>ABS(BH50-VLOOKUP('VK_valitsin (FI)'!$C$8,tiedot,59,FALSE))</f>
        <v>0.1518251895904541</v>
      </c>
      <c r="EL50" s="8">
        <f>ABS(BN50-VLOOKUP('VK_valitsin (FI)'!$C$8,tiedot,65,FALSE))</f>
        <v>1095.40234375</v>
      </c>
      <c r="FH50" s="4">
        <f>IF($B50='VK_valitsin (FI)'!$C$8,100000,VK!CJ50/VK!L$297*'VK_valitsin (FI)'!D$5)</f>
        <v>1.4736564837107067E-2</v>
      </c>
      <c r="FO50" s="4">
        <f>IF($B50='VK_valitsin (FI)'!$C$8,100000,VK!CQ50/VK!S$297*'VK_valitsin (FI)'!E$5)</f>
        <v>2.2472268444656964E-2</v>
      </c>
      <c r="GC50" s="4">
        <f>IF($B50='VK_valitsin (FI)'!$C$8,100000,VK!DE50/VK!AG$297*'VK_valitsin (FI)'!F$5)</f>
        <v>0</v>
      </c>
      <c r="GH50" s="4">
        <f>IF($B50='VK_valitsin (FI)'!$C$8,100000,VK!DJ50/VK!AL$297*'VK_valitsin (FI)'!G$5)</f>
        <v>7.0405328320040858E-2</v>
      </c>
      <c r="GZ50" s="4">
        <f>IF($B50='VK_valitsin (FI)'!$C$8,100000,VK!EB50/VK!BD$297*'VK_valitsin (FI)'!H$5)</f>
        <v>0.11125502514895018</v>
      </c>
      <c r="HA50" s="4">
        <f>IF($B50='VK_valitsin (FI)'!$C$8,100000,VK!EC50/VK!BE$297*'VK_valitsin (FI)'!P$5)</f>
        <v>0</v>
      </c>
      <c r="HD50" s="4">
        <f>IF($B50='VK_valitsin (FI)'!$C$8,100000,VK!EF50/VK!BH$297*'VK_valitsin (FI)'!I$5)</f>
        <v>2.6490774787588087E-2</v>
      </c>
      <c r="HJ50" s="4">
        <f>IF($B50='VK_valitsin (FI)'!$C$8,100000,VK!EL50/VK!BN$297*'VK_valitsin (FI)'!J$5)</f>
        <v>4.9809663045502849E-2</v>
      </c>
      <c r="ID50" s="15">
        <f t="shared" si="0"/>
        <v>0.295169629383846</v>
      </c>
      <c r="IE50" s="15">
        <f t="shared" si="1"/>
        <v>17</v>
      </c>
      <c r="IF50" s="16">
        <f t="shared" si="3"/>
        <v>4.8000000000000024E-9</v>
      </c>
      <c r="IG50" s="51" t="str">
        <f t="shared" si="2"/>
        <v>Janakkala</v>
      </c>
    </row>
    <row r="51" spans="1:241">
      <c r="A51">
        <v>2019</v>
      </c>
      <c r="B51" t="s">
        <v>209</v>
      </c>
      <c r="C51" t="s">
        <v>273</v>
      </c>
      <c r="D51" t="s">
        <v>209</v>
      </c>
      <c r="E51" t="s">
        <v>210</v>
      </c>
      <c r="F51" t="s">
        <v>211</v>
      </c>
      <c r="G51" t="s">
        <v>212</v>
      </c>
      <c r="H51" t="s">
        <v>144</v>
      </c>
      <c r="I51" t="s">
        <v>145</v>
      </c>
      <c r="J51">
        <v>42.5</v>
      </c>
      <c r="K51">
        <v>2381.679931640625</v>
      </c>
      <c r="L51">
        <v>151.80000305175781</v>
      </c>
      <c r="M51">
        <v>76850</v>
      </c>
      <c r="N51">
        <v>32.299999237060547</v>
      </c>
      <c r="O51">
        <v>0.40000000596046448</v>
      </c>
      <c r="P51">
        <v>188</v>
      </c>
      <c r="Q51">
        <v>89.7</v>
      </c>
      <c r="R51">
        <v>14.200000000000001</v>
      </c>
      <c r="S51">
        <v>834</v>
      </c>
      <c r="T51">
        <v>1</v>
      </c>
      <c r="U51">
        <v>3494.7</v>
      </c>
      <c r="V51">
        <v>11.48</v>
      </c>
      <c r="W51">
        <v>936</v>
      </c>
      <c r="X51">
        <v>165</v>
      </c>
      <c r="Y51">
        <v>401</v>
      </c>
      <c r="Z51">
        <v>431</v>
      </c>
      <c r="AA51">
        <v>620</v>
      </c>
      <c r="AB51">
        <v>17.716588973999023</v>
      </c>
      <c r="AC51">
        <v>0.4</v>
      </c>
      <c r="AD51">
        <v>1.1000000000000001</v>
      </c>
      <c r="AE51">
        <v>1.8</v>
      </c>
      <c r="AF51">
        <v>3.4</v>
      </c>
      <c r="AG51">
        <v>0</v>
      </c>
      <c r="AH51">
        <v>20.5</v>
      </c>
      <c r="AI51">
        <v>1.1000000000000001</v>
      </c>
      <c r="AJ51">
        <v>0.45</v>
      </c>
      <c r="AK51">
        <v>1</v>
      </c>
      <c r="AL51">
        <v>63.3</v>
      </c>
      <c r="AM51">
        <v>394.2</v>
      </c>
      <c r="AN51">
        <v>46.4</v>
      </c>
      <c r="AO51">
        <v>32.200000000000003</v>
      </c>
      <c r="AP51">
        <v>19</v>
      </c>
      <c r="AQ51">
        <v>2</v>
      </c>
      <c r="AR51">
        <v>847</v>
      </c>
      <c r="AS51">
        <v>4</v>
      </c>
      <c r="AT51">
        <v>5641</v>
      </c>
      <c r="AU51">
        <v>11028</v>
      </c>
      <c r="AV51">
        <v>1</v>
      </c>
      <c r="AW51">
        <v>110.65265655517578</v>
      </c>
      <c r="AX51">
        <v>0</v>
      </c>
      <c r="AY51">
        <v>0</v>
      </c>
      <c r="AZ51">
        <v>1</v>
      </c>
      <c r="BA51">
        <v>1</v>
      </c>
      <c r="BB51">
        <v>0</v>
      </c>
      <c r="BC51">
        <v>86.966728210449219</v>
      </c>
      <c r="BD51">
        <v>81.5772705078125</v>
      </c>
      <c r="BE51">
        <v>1235.832763671875</v>
      </c>
      <c r="BF51">
        <v>13190.234375</v>
      </c>
      <c r="BG51">
        <v>15952.990234375</v>
      </c>
      <c r="BH51">
        <v>3.3285007476806641</v>
      </c>
      <c r="BI51">
        <v>1.3648010492324829</v>
      </c>
      <c r="BJ51">
        <v>28.712297439575195</v>
      </c>
      <c r="BK51">
        <v>-5.9050064086914063</v>
      </c>
      <c r="BL51">
        <v>251.84616088867188</v>
      </c>
      <c r="BM51">
        <v>1.4270724058151245</v>
      </c>
      <c r="BN51">
        <v>21290.728515625</v>
      </c>
      <c r="BO51">
        <v>35.103065490722656</v>
      </c>
      <c r="BQ51">
        <v>0.51439166069030762</v>
      </c>
      <c r="BR51">
        <v>8.0676645040512085E-2</v>
      </c>
      <c r="BS51">
        <v>4.9368901252746582</v>
      </c>
      <c r="BT51">
        <v>178.91996765136719</v>
      </c>
      <c r="BU51">
        <v>625.23095703125</v>
      </c>
      <c r="BV51">
        <v>1</v>
      </c>
      <c r="BW51">
        <v>5</v>
      </c>
      <c r="BX51">
        <v>10098.2431640625</v>
      </c>
      <c r="BY51">
        <v>8349.4189453125</v>
      </c>
      <c r="BZ51">
        <v>0.95380610227584839</v>
      </c>
      <c r="CA51">
        <v>6.288874626159668</v>
      </c>
      <c r="CB51">
        <v>81.582534790039063</v>
      </c>
      <c r="CC51">
        <v>12.042209625244141</v>
      </c>
      <c r="CD51">
        <v>17.566728591918945</v>
      </c>
      <c r="CE51">
        <v>0.8897165060043335</v>
      </c>
      <c r="CF51">
        <v>2.2760190963745117</v>
      </c>
      <c r="CG51">
        <v>10311.998046875</v>
      </c>
      <c r="CJ51" s="8">
        <f>ABS(L51-VLOOKUP('VK_valitsin (FI)'!$C$8,tiedot,11,FALSE))</f>
        <v>13.100006103515625</v>
      </c>
      <c r="CQ51" s="8">
        <f>ABS(S51-VLOOKUP('VK_valitsin (FI)'!$C$8,tiedot,18,FALSE))</f>
        <v>682</v>
      </c>
      <c r="DE51" s="8">
        <f>ABS(AG51-VLOOKUP('VK_valitsin (FI)'!$C$8,tiedot,32,FALSE))</f>
        <v>0</v>
      </c>
      <c r="DJ51" s="8">
        <f>ABS(AL51-VLOOKUP('VK_valitsin (FI)'!$C$8,tiedot,37,FALSE))</f>
        <v>4.5</v>
      </c>
      <c r="EB51" s="55">
        <f>ABS(BD51-VLOOKUP('VK_valitsin (FI)'!$C$8,tiedot,55,FALSE))</f>
        <v>14.44146728515625</v>
      </c>
      <c r="EF51" s="55">
        <f>ABS(BH51-VLOOKUP('VK_valitsin (FI)'!$C$8,tiedot,59,FALSE))</f>
        <v>8.5556507110595703E-3</v>
      </c>
      <c r="EL51" s="8">
        <f>ABS(BN51-VLOOKUP('VK_valitsin (FI)'!$C$8,tiedot,65,FALSE))</f>
        <v>1783.66796875</v>
      </c>
      <c r="FH51" s="4">
        <f>IF($B51='VK_valitsin (FI)'!$C$8,100000,VK!CJ51/VK!L$297*'VK_valitsin (FI)'!D$5)</f>
        <v>6.6568791591246873E-2</v>
      </c>
      <c r="FO51" s="4">
        <f>IF($B51='VK_valitsin (FI)'!$C$8,100000,VK!CQ51/VK!S$297*'VK_valitsin (FI)'!E$5)</f>
        <v>0.13562908919695621</v>
      </c>
      <c r="GC51" s="4">
        <f>IF($B51='VK_valitsin (FI)'!$C$8,100000,VK!DE51/VK!AG$297*'VK_valitsin (FI)'!F$5)</f>
        <v>0</v>
      </c>
      <c r="GH51" s="4">
        <f>IF($B51='VK_valitsin (FI)'!$C$8,100000,VK!DJ51/VK!AL$297*'VK_valitsin (FI)'!G$5)</f>
        <v>7.9205994360045953E-2</v>
      </c>
      <c r="GZ51" s="4">
        <f>IF($B51='VK_valitsin (FI)'!$C$8,100000,VK!EB51/VK!BD$297*'VK_valitsin (FI)'!H$5)</f>
        <v>6.2605765778341579E-2</v>
      </c>
      <c r="HA51" s="4">
        <f>IF($B51='VK_valitsin (FI)'!$C$8,100000,VK!EC51/VK!BE$297*'VK_valitsin (FI)'!P$5)</f>
        <v>0</v>
      </c>
      <c r="HD51" s="4">
        <f>IF($B51='VK_valitsin (FI)'!$C$8,100000,VK!EF51/VK!BH$297*'VK_valitsin (FI)'!I$5)</f>
        <v>1.4928077268292583E-3</v>
      </c>
      <c r="HJ51" s="4">
        <f>IF($B51='VK_valitsin (FI)'!$C$8,100000,VK!EL51/VK!BN$297*'VK_valitsin (FI)'!J$5)</f>
        <v>8.1106180770387837E-2</v>
      </c>
      <c r="ID51" s="15">
        <f t="shared" si="0"/>
        <v>0.42660863432380774</v>
      </c>
      <c r="IE51" s="15">
        <f t="shared" si="1"/>
        <v>56</v>
      </c>
      <c r="IF51" s="16">
        <f t="shared" si="3"/>
        <v>4.9000000000000025E-9</v>
      </c>
      <c r="IG51" s="51" t="str">
        <f t="shared" si="2"/>
        <v>Joensuu</v>
      </c>
    </row>
    <row r="52" spans="1:241">
      <c r="A52">
        <v>2019</v>
      </c>
      <c r="B52" t="s">
        <v>274</v>
      </c>
      <c r="C52" t="s">
        <v>275</v>
      </c>
      <c r="D52" t="s">
        <v>156</v>
      </c>
      <c r="E52" t="s">
        <v>158</v>
      </c>
      <c r="F52" t="s">
        <v>159</v>
      </c>
      <c r="G52" t="s">
        <v>160</v>
      </c>
      <c r="H52" t="s">
        <v>104</v>
      </c>
      <c r="I52" t="s">
        <v>105</v>
      </c>
      <c r="J52">
        <v>46.400001525878906</v>
      </c>
      <c r="K52">
        <v>180.41999816894531</v>
      </c>
      <c r="L52">
        <v>137.19999694824219</v>
      </c>
      <c r="M52">
        <v>5133</v>
      </c>
      <c r="N52">
        <v>28.5</v>
      </c>
      <c r="O52">
        <v>-1.2000000476837158</v>
      </c>
      <c r="P52">
        <v>-44</v>
      </c>
      <c r="Q52">
        <v>60.900000000000006</v>
      </c>
      <c r="R52">
        <v>8.9</v>
      </c>
      <c r="S52">
        <v>118</v>
      </c>
      <c r="T52">
        <v>0</v>
      </c>
      <c r="U52">
        <v>3719.9</v>
      </c>
      <c r="V52">
        <v>12.98</v>
      </c>
      <c r="W52">
        <v>830</v>
      </c>
      <c r="X52">
        <v>434</v>
      </c>
      <c r="Y52">
        <v>717</v>
      </c>
      <c r="Z52">
        <v>585</v>
      </c>
      <c r="AA52">
        <v>679</v>
      </c>
      <c r="AB52">
        <v>14.661765098571777</v>
      </c>
      <c r="AC52">
        <v>0</v>
      </c>
      <c r="AD52">
        <v>0</v>
      </c>
      <c r="AE52">
        <v>0</v>
      </c>
      <c r="AF52">
        <v>4.5</v>
      </c>
      <c r="AG52">
        <v>0</v>
      </c>
      <c r="AH52">
        <v>21.25</v>
      </c>
      <c r="AI52">
        <v>0.93</v>
      </c>
      <c r="AJ52">
        <v>0.41</v>
      </c>
      <c r="AK52">
        <v>1</v>
      </c>
      <c r="AL52">
        <v>76.5</v>
      </c>
      <c r="AM52">
        <v>329.4</v>
      </c>
      <c r="AN52">
        <v>44.7</v>
      </c>
      <c r="AO52">
        <v>25.6</v>
      </c>
      <c r="AP52">
        <v>84</v>
      </c>
      <c r="AQ52">
        <v>77</v>
      </c>
      <c r="AR52">
        <v>437</v>
      </c>
      <c r="AS52">
        <v>3</v>
      </c>
      <c r="AT52">
        <v>7061</v>
      </c>
      <c r="AU52">
        <v>10415</v>
      </c>
      <c r="AV52">
        <v>1</v>
      </c>
      <c r="AW52">
        <v>77.697502136230469</v>
      </c>
      <c r="AX52">
        <v>0</v>
      </c>
      <c r="AY52">
        <v>0</v>
      </c>
      <c r="AZ52">
        <v>0</v>
      </c>
      <c r="BA52">
        <v>0</v>
      </c>
      <c r="BB52">
        <v>1</v>
      </c>
      <c r="BC52">
        <v>54.358974456787109</v>
      </c>
      <c r="BD52">
        <v>100</v>
      </c>
      <c r="BE52">
        <v>694.11767578125</v>
      </c>
      <c r="BF52">
        <v>11523.7724609375</v>
      </c>
      <c r="BG52">
        <v>12718.185546875</v>
      </c>
      <c r="BH52">
        <v>3.8004090785980225</v>
      </c>
      <c r="BI52">
        <v>6.092827320098877</v>
      </c>
      <c r="BJ52">
        <v>27.516778945922852</v>
      </c>
      <c r="BK52">
        <v>-16.949151992797852</v>
      </c>
      <c r="BL52">
        <v>187.33332824707031</v>
      </c>
      <c r="BM52">
        <v>-1.8726592063903809</v>
      </c>
      <c r="BN52">
        <v>23289.146484375</v>
      </c>
      <c r="BO52">
        <v>33.177051544189453</v>
      </c>
      <c r="BQ52">
        <v>0.70621466636657715</v>
      </c>
      <c r="BR52">
        <v>0.40911749005317688</v>
      </c>
      <c r="BS52">
        <v>2.2988505363464355</v>
      </c>
      <c r="BT52">
        <v>75.784141540527344</v>
      </c>
      <c r="BU52">
        <v>190.3370361328125</v>
      </c>
      <c r="BV52">
        <v>0</v>
      </c>
      <c r="BW52">
        <v>0</v>
      </c>
      <c r="BX52">
        <v>9729.412109375</v>
      </c>
      <c r="BY52">
        <v>8815.6865234375</v>
      </c>
      <c r="BZ52">
        <v>0.95460742712020874</v>
      </c>
      <c r="CA52">
        <v>10.208455085754395</v>
      </c>
      <c r="CB52">
        <v>77.551017761230469</v>
      </c>
      <c r="CC52">
        <v>7.2519083023071289</v>
      </c>
      <c r="CD52">
        <v>16.412214279174805</v>
      </c>
      <c r="CE52">
        <v>0</v>
      </c>
      <c r="CF52">
        <v>1.9083969593048096</v>
      </c>
      <c r="CG52">
        <v>11078.298828125</v>
      </c>
      <c r="CJ52" s="8">
        <f>ABS(L52-VLOOKUP('VK_valitsin (FI)'!$C$8,tiedot,11,FALSE))</f>
        <v>1.5</v>
      </c>
      <c r="CQ52" s="8">
        <f>ABS(S52-VLOOKUP('VK_valitsin (FI)'!$C$8,tiedot,18,FALSE))</f>
        <v>34</v>
      </c>
      <c r="DE52" s="8">
        <f>ABS(AG52-VLOOKUP('VK_valitsin (FI)'!$C$8,tiedot,32,FALSE))</f>
        <v>0</v>
      </c>
      <c r="DJ52" s="8">
        <f>ABS(AL52-VLOOKUP('VK_valitsin (FI)'!$C$8,tiedot,37,FALSE))</f>
        <v>17.700000000000003</v>
      </c>
      <c r="EB52" s="55">
        <f>ABS(BD52-VLOOKUP('VK_valitsin (FI)'!$C$8,tiedot,55,FALSE))</f>
        <v>3.98126220703125</v>
      </c>
      <c r="EF52" s="55">
        <f>ABS(BH52-VLOOKUP('VK_valitsin (FI)'!$C$8,tiedot,59,FALSE))</f>
        <v>0.46335268020629883</v>
      </c>
      <c r="EL52" s="8">
        <f>ABS(BN52-VLOOKUP('VK_valitsin (FI)'!$C$8,tiedot,65,FALSE))</f>
        <v>214.75</v>
      </c>
      <c r="FH52" s="4">
        <f>IF($B52='VK_valitsin (FI)'!$C$8,100000,VK!CJ52/VK!L$297*'VK_valitsin (FI)'!D$5)</f>
        <v>7.6223771651581819E-3</v>
      </c>
      <c r="FO52" s="4">
        <f>IF($B52='VK_valitsin (FI)'!$C$8,100000,VK!CQ52/VK!S$297*'VK_valitsin (FI)'!E$5)</f>
        <v>6.7615674966224502E-3</v>
      </c>
      <c r="GC52" s="4">
        <f>IF($B52='VK_valitsin (FI)'!$C$8,100000,VK!DE52/VK!AG$297*'VK_valitsin (FI)'!F$5)</f>
        <v>0</v>
      </c>
      <c r="GH52" s="4">
        <f>IF($B52='VK_valitsin (FI)'!$C$8,100000,VK!DJ52/VK!AL$297*'VK_valitsin (FI)'!G$5)</f>
        <v>0.31154357781618081</v>
      </c>
      <c r="GZ52" s="4">
        <f>IF($B52='VK_valitsin (FI)'!$C$8,100000,VK!EB52/VK!BD$297*'VK_valitsin (FI)'!H$5)</f>
        <v>1.725932443801987E-2</v>
      </c>
      <c r="HA52" s="4">
        <f>IF($B52='VK_valitsin (FI)'!$C$8,100000,VK!EC52/VK!BE$297*'VK_valitsin (FI)'!P$5)</f>
        <v>0</v>
      </c>
      <c r="HD52" s="4">
        <f>IF($B52='VK_valitsin (FI)'!$C$8,100000,VK!EF52/VK!BH$297*'VK_valitsin (FI)'!I$5)</f>
        <v>8.0846739145729637E-2</v>
      </c>
      <c r="HJ52" s="4">
        <f>IF($B52='VK_valitsin (FI)'!$C$8,100000,VK!EL52/VK!BN$297*'VK_valitsin (FI)'!J$5)</f>
        <v>9.7650194013670956E-3</v>
      </c>
      <c r="ID52" s="15">
        <f t="shared" si="0"/>
        <v>0.43379861046307805</v>
      </c>
      <c r="IE52" s="15">
        <f t="shared" si="1"/>
        <v>60</v>
      </c>
      <c r="IF52" s="16">
        <f t="shared" si="3"/>
        <v>5.0000000000000026E-9</v>
      </c>
      <c r="IG52" s="51" t="str">
        <f t="shared" si="2"/>
        <v>Jokioinen</v>
      </c>
    </row>
    <row r="53" spans="1:241">
      <c r="A53">
        <v>2019</v>
      </c>
      <c r="B53" t="s">
        <v>276</v>
      </c>
      <c r="C53" t="s">
        <v>171</v>
      </c>
      <c r="D53" t="s">
        <v>277</v>
      </c>
      <c r="E53" t="s">
        <v>278</v>
      </c>
      <c r="F53" t="s">
        <v>243</v>
      </c>
      <c r="G53" t="s">
        <v>244</v>
      </c>
      <c r="H53" t="s">
        <v>104</v>
      </c>
      <c r="I53" t="s">
        <v>105</v>
      </c>
      <c r="J53">
        <v>48.5</v>
      </c>
      <c r="K53">
        <v>575.1300048828125</v>
      </c>
      <c r="L53">
        <v>159.30000305175781</v>
      </c>
      <c r="M53">
        <v>4767</v>
      </c>
      <c r="N53">
        <v>8.3000001907348633</v>
      </c>
      <c r="O53">
        <v>-0.89999997615814209</v>
      </c>
      <c r="P53">
        <v>-27</v>
      </c>
      <c r="Q53">
        <v>57.6</v>
      </c>
      <c r="R53">
        <v>9.8000000000000007</v>
      </c>
      <c r="S53">
        <v>219</v>
      </c>
      <c r="T53">
        <v>0</v>
      </c>
      <c r="U53">
        <v>3562.8</v>
      </c>
      <c r="V53">
        <v>12.35</v>
      </c>
      <c r="W53">
        <v>524</v>
      </c>
      <c r="X53">
        <v>905</v>
      </c>
      <c r="Y53">
        <v>667</v>
      </c>
      <c r="Z53">
        <v>959</v>
      </c>
      <c r="AA53">
        <v>552</v>
      </c>
      <c r="AB53">
        <v>15.817307472229004</v>
      </c>
      <c r="AC53">
        <v>0</v>
      </c>
      <c r="AD53">
        <v>0</v>
      </c>
      <c r="AE53">
        <v>0</v>
      </c>
      <c r="AF53">
        <v>4.2</v>
      </c>
      <c r="AG53">
        <v>0</v>
      </c>
      <c r="AH53">
        <v>21.25</v>
      </c>
      <c r="AI53">
        <v>1.05</v>
      </c>
      <c r="AJ53">
        <v>0.5</v>
      </c>
      <c r="AK53">
        <v>1.1000000000000001</v>
      </c>
      <c r="AL53">
        <v>88.3</v>
      </c>
      <c r="AM53">
        <v>317.2</v>
      </c>
      <c r="AN53">
        <v>48.4</v>
      </c>
      <c r="AO53">
        <v>23.4</v>
      </c>
      <c r="AP53">
        <v>27</v>
      </c>
      <c r="AQ53">
        <v>66</v>
      </c>
      <c r="AR53">
        <v>704</v>
      </c>
      <c r="AS53">
        <v>2.6669999999999998</v>
      </c>
      <c r="AT53">
        <v>8122</v>
      </c>
      <c r="AU53">
        <v>10367</v>
      </c>
      <c r="AV53">
        <v>0</v>
      </c>
      <c r="AW53">
        <v>79.80364990234375</v>
      </c>
      <c r="AX53">
        <v>0</v>
      </c>
      <c r="AY53">
        <v>0</v>
      </c>
      <c r="AZ53">
        <v>0</v>
      </c>
      <c r="BA53">
        <v>0</v>
      </c>
      <c r="BB53">
        <v>1</v>
      </c>
      <c r="BC53">
        <v>80.975608825683594</v>
      </c>
      <c r="BD53">
        <v>99.0338134765625</v>
      </c>
      <c r="BE53">
        <v>721.7391357421875</v>
      </c>
      <c r="BF53">
        <v>9690.28515625</v>
      </c>
      <c r="BG53">
        <v>10768.625</v>
      </c>
      <c r="BH53">
        <v>4.2603311538696289</v>
      </c>
      <c r="BI53">
        <v>4.1652789115905762</v>
      </c>
      <c r="BJ53">
        <v>31.333333969116211</v>
      </c>
      <c r="BK53">
        <v>-16.326530456542969</v>
      </c>
      <c r="BL53">
        <v>214</v>
      </c>
      <c r="BM53">
        <v>-3.6496350765228271</v>
      </c>
      <c r="BN53">
        <v>21970.896484375</v>
      </c>
      <c r="BO53">
        <v>42.107830047607422</v>
      </c>
      <c r="BQ53">
        <v>0.67505770921707153</v>
      </c>
      <c r="BR53">
        <v>0.41955107450485229</v>
      </c>
      <c r="BS53">
        <v>3.2095658779144287</v>
      </c>
      <c r="BT53">
        <v>236.83657836914063</v>
      </c>
      <c r="BU53">
        <v>217.32745361328125</v>
      </c>
      <c r="BV53">
        <v>0</v>
      </c>
      <c r="BW53">
        <v>1</v>
      </c>
      <c r="BX53">
        <v>9508.6953125</v>
      </c>
      <c r="BY53">
        <v>8556.521484375</v>
      </c>
      <c r="BZ53">
        <v>0.86007970571517944</v>
      </c>
      <c r="CA53">
        <v>8.3071117401123047</v>
      </c>
      <c r="CB53">
        <v>78.048782348632813</v>
      </c>
      <c r="CC53">
        <v>8.0808076858520508</v>
      </c>
      <c r="CD53">
        <v>18.939393997192383</v>
      </c>
      <c r="CE53">
        <v>0.50505048036575317</v>
      </c>
      <c r="CF53">
        <v>2.7777776718139648</v>
      </c>
      <c r="CG53">
        <v>10550.103515625</v>
      </c>
      <c r="CJ53" s="8">
        <f>ABS(L53-VLOOKUP('VK_valitsin (FI)'!$C$8,tiedot,11,FALSE))</f>
        <v>20.600006103515625</v>
      </c>
      <c r="CQ53" s="8">
        <f>ABS(S53-VLOOKUP('VK_valitsin (FI)'!$C$8,tiedot,18,FALSE))</f>
        <v>67</v>
      </c>
      <c r="DE53" s="8">
        <f>ABS(AG53-VLOOKUP('VK_valitsin (FI)'!$C$8,tiedot,32,FALSE))</f>
        <v>0</v>
      </c>
      <c r="DJ53" s="8">
        <f>ABS(AL53-VLOOKUP('VK_valitsin (FI)'!$C$8,tiedot,37,FALSE))</f>
        <v>29.5</v>
      </c>
      <c r="EB53" s="55">
        <f>ABS(BD53-VLOOKUP('VK_valitsin (FI)'!$C$8,tiedot,55,FALSE))</f>
        <v>3.01507568359375</v>
      </c>
      <c r="EF53" s="55">
        <f>ABS(BH53-VLOOKUP('VK_valitsin (FI)'!$C$8,tiedot,59,FALSE))</f>
        <v>0.92327475547790527</v>
      </c>
      <c r="EL53" s="8">
        <f>ABS(BN53-VLOOKUP('VK_valitsin (FI)'!$C$8,tiedot,65,FALSE))</f>
        <v>1103.5</v>
      </c>
      <c r="FH53" s="4">
        <f>IF($B53='VK_valitsin (FI)'!$C$8,100000,VK!CJ53/VK!L$297*'VK_valitsin (FI)'!D$5)</f>
        <v>0.10468067741703778</v>
      </c>
      <c r="FO53" s="4">
        <f>IF($B53='VK_valitsin (FI)'!$C$8,100000,VK!CQ53/VK!S$297*'VK_valitsin (FI)'!E$5)</f>
        <v>1.3324265360991298E-2</v>
      </c>
      <c r="GC53" s="4">
        <f>IF($B53='VK_valitsin (FI)'!$C$8,100000,VK!DE53/VK!AG$297*'VK_valitsin (FI)'!F$5)</f>
        <v>0</v>
      </c>
      <c r="GH53" s="4">
        <f>IF($B53='VK_valitsin (FI)'!$C$8,100000,VK!DJ53/VK!AL$297*'VK_valitsin (FI)'!G$5)</f>
        <v>0.51923929636030119</v>
      </c>
      <c r="GZ53" s="4">
        <f>IF($B53='VK_valitsin (FI)'!$C$8,100000,VK!EB53/VK!BD$297*'VK_valitsin (FI)'!H$5)</f>
        <v>1.307077171064624E-2</v>
      </c>
      <c r="HA53" s="4">
        <f>IF($B53='VK_valitsin (FI)'!$C$8,100000,VK!EC53/VK!BE$297*'VK_valitsin (FI)'!P$5)</f>
        <v>0</v>
      </c>
      <c r="HD53" s="4">
        <f>IF($B53='VK_valitsin (FI)'!$C$8,100000,VK!EF53/VK!BH$297*'VK_valitsin (FI)'!I$5)</f>
        <v>0.16109489920879669</v>
      </c>
      <c r="HJ53" s="4">
        <f>IF($B53='VK_valitsin (FI)'!$C$8,100000,VK!EL53/VK!BN$297*'VK_valitsin (FI)'!J$5)</f>
        <v>5.0177876178852575E-2</v>
      </c>
      <c r="ID53" s="15">
        <f t="shared" si="0"/>
        <v>0.86158779133662577</v>
      </c>
      <c r="IE53" s="15">
        <f t="shared" si="1"/>
        <v>236</v>
      </c>
      <c r="IF53" s="16">
        <f t="shared" si="3"/>
        <v>5.1000000000000027E-9</v>
      </c>
      <c r="IG53" s="51" t="str">
        <f t="shared" si="2"/>
        <v>Joroinen</v>
      </c>
    </row>
    <row r="54" spans="1:241">
      <c r="A54">
        <v>2019</v>
      </c>
      <c r="B54" t="s">
        <v>279</v>
      </c>
      <c r="C54" t="s">
        <v>280</v>
      </c>
      <c r="D54" t="s">
        <v>279</v>
      </c>
      <c r="E54" t="s">
        <v>281</v>
      </c>
      <c r="F54" t="s">
        <v>188</v>
      </c>
      <c r="G54" t="s">
        <v>189</v>
      </c>
      <c r="H54" t="s">
        <v>104</v>
      </c>
      <c r="I54" t="s">
        <v>105</v>
      </c>
      <c r="J54">
        <v>53.299999237060547</v>
      </c>
      <c r="K54">
        <v>867.02001953125</v>
      </c>
      <c r="L54">
        <v>191.39999389648438</v>
      </c>
      <c r="M54">
        <v>4377</v>
      </c>
      <c r="N54">
        <v>5</v>
      </c>
      <c r="O54">
        <v>-2</v>
      </c>
      <c r="P54">
        <v>-23</v>
      </c>
      <c r="Q54">
        <v>59.5</v>
      </c>
      <c r="R54">
        <v>12.3</v>
      </c>
      <c r="S54">
        <v>266</v>
      </c>
      <c r="T54">
        <v>0</v>
      </c>
      <c r="U54">
        <v>3557.2</v>
      </c>
      <c r="V54">
        <v>12.53</v>
      </c>
      <c r="W54">
        <v>1586</v>
      </c>
      <c r="X54">
        <v>1138</v>
      </c>
      <c r="Y54">
        <v>1103</v>
      </c>
      <c r="Z54">
        <v>1245</v>
      </c>
      <c r="AA54">
        <v>697</v>
      </c>
      <c r="AB54">
        <v>17.914894104003906</v>
      </c>
      <c r="AC54">
        <v>0</v>
      </c>
      <c r="AD54">
        <v>2.8</v>
      </c>
      <c r="AE54">
        <v>0</v>
      </c>
      <c r="AF54">
        <v>4.4000000000000004</v>
      </c>
      <c r="AG54">
        <v>0</v>
      </c>
      <c r="AH54">
        <v>21</v>
      </c>
      <c r="AI54">
        <v>1.1000000000000001</v>
      </c>
      <c r="AJ54">
        <v>0.6</v>
      </c>
      <c r="AK54">
        <v>1.2</v>
      </c>
      <c r="AL54">
        <v>76.3</v>
      </c>
      <c r="AM54">
        <v>270.5</v>
      </c>
      <c r="AN54">
        <v>44.3</v>
      </c>
      <c r="AO54">
        <v>19.3</v>
      </c>
      <c r="AP54">
        <v>115</v>
      </c>
      <c r="AQ54">
        <v>69</v>
      </c>
      <c r="AR54">
        <v>656</v>
      </c>
      <c r="AS54">
        <v>2.1669999999999998</v>
      </c>
      <c r="AT54">
        <v>9419</v>
      </c>
      <c r="AU54">
        <v>11450</v>
      </c>
      <c r="AV54">
        <v>0</v>
      </c>
      <c r="AW54">
        <v>58.982898712158203</v>
      </c>
      <c r="AX54">
        <v>0</v>
      </c>
      <c r="AY54">
        <v>1</v>
      </c>
      <c r="AZ54">
        <v>0</v>
      </c>
      <c r="BA54">
        <v>0</v>
      </c>
      <c r="BB54">
        <v>1</v>
      </c>
      <c r="BC54">
        <v>60.344825744628906</v>
      </c>
      <c r="BD54">
        <v>100</v>
      </c>
      <c r="BE54">
        <v>664.47369384765625</v>
      </c>
      <c r="BF54">
        <v>9967.5791015625</v>
      </c>
      <c r="BG54">
        <v>10855.6943359375</v>
      </c>
      <c r="BH54">
        <v>2.6496686935424805</v>
      </c>
      <c r="BI54">
        <v>10.482792854309082</v>
      </c>
      <c r="BJ54">
        <v>25</v>
      </c>
      <c r="BK54">
        <v>6.8965516090393066</v>
      </c>
      <c r="BL54">
        <v>116.66666412353516</v>
      </c>
      <c r="BM54">
        <v>-0.30769231915473938</v>
      </c>
      <c r="BN54">
        <v>20678.435546875</v>
      </c>
      <c r="BO54">
        <v>49.37451171875</v>
      </c>
      <c r="BQ54">
        <v>0.63582360744476318</v>
      </c>
      <c r="BR54">
        <v>0.20562028884887695</v>
      </c>
      <c r="BS54">
        <v>1.9876627922058105</v>
      </c>
      <c r="BT54">
        <v>100.29700469970703</v>
      </c>
      <c r="BU54">
        <v>326.47930908203125</v>
      </c>
      <c r="BV54">
        <v>0</v>
      </c>
      <c r="BW54">
        <v>1</v>
      </c>
      <c r="BX54">
        <v>8282.89453125</v>
      </c>
      <c r="BY54">
        <v>7605.26318359375</v>
      </c>
      <c r="BZ54">
        <v>0.70824766159057617</v>
      </c>
      <c r="CA54">
        <v>7.4023303985595703</v>
      </c>
      <c r="CB54">
        <v>54.838710784912109</v>
      </c>
      <c r="CC54">
        <v>5.2469134330749512</v>
      </c>
      <c r="CD54">
        <v>13.888889312744141</v>
      </c>
      <c r="CE54">
        <v>0</v>
      </c>
      <c r="CF54">
        <v>2.4691357612609863</v>
      </c>
      <c r="CG54">
        <v>11418.7373046875</v>
      </c>
      <c r="CJ54" s="8">
        <f>ABS(L54-VLOOKUP('VK_valitsin (FI)'!$C$8,tiedot,11,FALSE))</f>
        <v>52.699996948242188</v>
      </c>
      <c r="CQ54" s="8">
        <f>ABS(S54-VLOOKUP('VK_valitsin (FI)'!$C$8,tiedot,18,FALSE))</f>
        <v>114</v>
      </c>
      <c r="DE54" s="8">
        <f>ABS(AG54-VLOOKUP('VK_valitsin (FI)'!$C$8,tiedot,32,FALSE))</f>
        <v>0</v>
      </c>
      <c r="DJ54" s="8">
        <f>ABS(AL54-VLOOKUP('VK_valitsin (FI)'!$C$8,tiedot,37,FALSE))</f>
        <v>17.5</v>
      </c>
      <c r="EB54" s="55">
        <f>ABS(BD54-VLOOKUP('VK_valitsin (FI)'!$C$8,tiedot,55,FALSE))</f>
        <v>3.98126220703125</v>
      </c>
      <c r="EF54" s="55">
        <f>ABS(BH54-VLOOKUP('VK_valitsin (FI)'!$C$8,tiedot,59,FALSE))</f>
        <v>0.68738770484924316</v>
      </c>
      <c r="EL54" s="8">
        <f>ABS(BN54-VLOOKUP('VK_valitsin (FI)'!$C$8,tiedot,65,FALSE))</f>
        <v>2395.9609375</v>
      </c>
      <c r="FH54" s="4">
        <f>IF($B54='VK_valitsin (FI)'!$C$8,100000,VK!CJ54/VK!L$297*'VK_valitsin (FI)'!D$5)</f>
        <v>0.26779950222812476</v>
      </c>
      <c r="FO54" s="4">
        <f>IF($B54='VK_valitsin (FI)'!$C$8,100000,VK!CQ54/VK!S$297*'VK_valitsin (FI)'!E$5)</f>
        <v>2.2671138076910565E-2</v>
      </c>
      <c r="GC54" s="4">
        <f>IF($B54='VK_valitsin (FI)'!$C$8,100000,VK!DE54/VK!AG$297*'VK_valitsin (FI)'!F$5)</f>
        <v>0</v>
      </c>
      <c r="GH54" s="4">
        <f>IF($B54='VK_valitsin (FI)'!$C$8,100000,VK!DJ54/VK!AL$297*'VK_valitsin (FI)'!G$5)</f>
        <v>0.30802331140017869</v>
      </c>
      <c r="GZ54" s="4">
        <f>IF($B54='VK_valitsin (FI)'!$C$8,100000,VK!EB54/VK!BD$297*'VK_valitsin (FI)'!H$5)</f>
        <v>1.725932443801987E-2</v>
      </c>
      <c r="HA54" s="4">
        <f>IF($B54='VK_valitsin (FI)'!$C$8,100000,VK!EC54/VK!BE$297*'VK_valitsin (FI)'!P$5)</f>
        <v>0</v>
      </c>
      <c r="HD54" s="4">
        <f>IF($B54='VK_valitsin (FI)'!$C$8,100000,VK!EF54/VK!BH$297*'VK_valitsin (FI)'!I$5)</f>
        <v>0.11993683610761834</v>
      </c>
      <c r="HJ54" s="4">
        <f>IF($B54='VK_valitsin (FI)'!$C$8,100000,VK!EL54/VK!BN$297*'VK_valitsin (FI)'!J$5)</f>
        <v>0.1089481026291278</v>
      </c>
      <c r="ID54" s="15">
        <f t="shared" si="0"/>
        <v>0.84463822007998002</v>
      </c>
      <c r="IE54" s="15">
        <f t="shared" si="1"/>
        <v>231</v>
      </c>
      <c r="IF54" s="16">
        <f t="shared" si="3"/>
        <v>5.2000000000000027E-9</v>
      </c>
      <c r="IG54" s="51" t="str">
        <f t="shared" si="2"/>
        <v>Joutsa</v>
      </c>
    </row>
    <row r="55" spans="1:241">
      <c r="A55">
        <v>2019</v>
      </c>
      <c r="B55" t="s">
        <v>282</v>
      </c>
      <c r="C55" t="s">
        <v>164</v>
      </c>
      <c r="D55" t="s">
        <v>209</v>
      </c>
      <c r="E55" t="s">
        <v>210</v>
      </c>
      <c r="F55" t="s">
        <v>211</v>
      </c>
      <c r="G55" t="s">
        <v>212</v>
      </c>
      <c r="H55" t="s">
        <v>104</v>
      </c>
      <c r="I55" t="s">
        <v>105</v>
      </c>
      <c r="J55">
        <v>53.299999237060547</v>
      </c>
      <c r="K55">
        <v>1501.699951171875</v>
      </c>
      <c r="L55">
        <v>229.30000305175781</v>
      </c>
      <c r="M55">
        <v>4606</v>
      </c>
      <c r="N55">
        <v>3.0999999046325684</v>
      </c>
      <c r="O55">
        <v>-2.2000000476837158</v>
      </c>
      <c r="P55">
        <v>-37</v>
      </c>
      <c r="Q55">
        <v>46.300000000000004</v>
      </c>
      <c r="R55">
        <v>18.5</v>
      </c>
      <c r="S55">
        <v>366</v>
      </c>
      <c r="T55">
        <v>0</v>
      </c>
      <c r="U55">
        <v>3012.8</v>
      </c>
      <c r="V55">
        <v>11.48</v>
      </c>
      <c r="W55">
        <v>1220</v>
      </c>
      <c r="X55">
        <v>1805</v>
      </c>
      <c r="Y55">
        <v>585</v>
      </c>
      <c r="Z55">
        <v>1201</v>
      </c>
      <c r="AA55">
        <v>531</v>
      </c>
      <c r="AB55">
        <v>15.333333015441895</v>
      </c>
      <c r="AC55">
        <v>0</v>
      </c>
      <c r="AD55">
        <v>0</v>
      </c>
      <c r="AE55">
        <v>0</v>
      </c>
      <c r="AF55">
        <v>5</v>
      </c>
      <c r="AG55">
        <v>0</v>
      </c>
      <c r="AH55">
        <v>20.75</v>
      </c>
      <c r="AI55">
        <v>1</v>
      </c>
      <c r="AJ55">
        <v>0.45</v>
      </c>
      <c r="AK55">
        <v>0.99</v>
      </c>
      <c r="AL55">
        <v>63.8</v>
      </c>
      <c r="AM55">
        <v>260.2</v>
      </c>
      <c r="AN55">
        <v>46.9</v>
      </c>
      <c r="AO55">
        <v>16.899999999999999</v>
      </c>
      <c r="AP55">
        <v>98</v>
      </c>
      <c r="AQ55">
        <v>99</v>
      </c>
      <c r="AR55">
        <v>1079</v>
      </c>
      <c r="AS55">
        <v>2.3330000000000002</v>
      </c>
      <c r="AT55">
        <v>11354</v>
      </c>
      <c r="AU55">
        <v>12897</v>
      </c>
      <c r="AV55">
        <v>1</v>
      </c>
      <c r="AW55">
        <v>88.050163269042969</v>
      </c>
      <c r="AX55">
        <v>0</v>
      </c>
      <c r="AY55">
        <v>1</v>
      </c>
      <c r="AZ55">
        <v>0</v>
      </c>
      <c r="BA55">
        <v>0</v>
      </c>
      <c r="BB55">
        <v>1</v>
      </c>
      <c r="BC55">
        <v>79.797981262207031</v>
      </c>
      <c r="BD55">
        <v>100</v>
      </c>
      <c r="BE55">
        <v>1230.26318359375</v>
      </c>
      <c r="BF55">
        <v>14962.46484375</v>
      </c>
      <c r="BG55">
        <v>16457.6796875</v>
      </c>
      <c r="BH55">
        <v>2.1054277420043945</v>
      </c>
      <c r="BI55">
        <v>-13.451376914978027</v>
      </c>
      <c r="BJ55">
        <v>25</v>
      </c>
      <c r="BK55">
        <v>-4</v>
      </c>
      <c r="BL55">
        <v>116.66666412353516</v>
      </c>
      <c r="BM55">
        <v>-7.9510703086853027</v>
      </c>
      <c r="BN55">
        <v>19226.263671875</v>
      </c>
      <c r="BO55">
        <v>59.419197082519531</v>
      </c>
      <c r="BQ55">
        <v>0.61115938425064087</v>
      </c>
      <c r="BR55">
        <v>0.10855405777692795</v>
      </c>
      <c r="BS55">
        <v>2.0408163070678711</v>
      </c>
      <c r="BT55">
        <v>80.76422119140625</v>
      </c>
      <c r="BU55">
        <v>319.80026245117188</v>
      </c>
      <c r="BV55">
        <v>0</v>
      </c>
      <c r="BW55">
        <v>1</v>
      </c>
      <c r="BX55">
        <v>10500</v>
      </c>
      <c r="BY55">
        <v>9546.052734375</v>
      </c>
      <c r="BZ55">
        <v>0.52105951309204102</v>
      </c>
      <c r="CA55">
        <v>6.5349545478820801</v>
      </c>
      <c r="CB55">
        <v>116.66666412353516</v>
      </c>
      <c r="CC55">
        <v>8.3056478500366211</v>
      </c>
      <c r="CD55">
        <v>7.6411962509155273</v>
      </c>
      <c r="CE55">
        <v>0</v>
      </c>
      <c r="CF55">
        <v>3.3222591876983643</v>
      </c>
      <c r="CG55">
        <v>12683.4287109375</v>
      </c>
      <c r="CJ55" s="8">
        <f>ABS(L55-VLOOKUP('VK_valitsin (FI)'!$C$8,tiedot,11,FALSE))</f>
        <v>90.600006103515625</v>
      </c>
      <c r="CQ55" s="8">
        <f>ABS(S55-VLOOKUP('VK_valitsin (FI)'!$C$8,tiedot,18,FALSE))</f>
        <v>214</v>
      </c>
      <c r="DE55" s="8">
        <f>ABS(AG55-VLOOKUP('VK_valitsin (FI)'!$C$8,tiedot,32,FALSE))</f>
        <v>0</v>
      </c>
      <c r="DJ55" s="8">
        <f>ABS(AL55-VLOOKUP('VK_valitsin (FI)'!$C$8,tiedot,37,FALSE))</f>
        <v>5</v>
      </c>
      <c r="EB55" s="55">
        <f>ABS(BD55-VLOOKUP('VK_valitsin (FI)'!$C$8,tiedot,55,FALSE))</f>
        <v>3.98126220703125</v>
      </c>
      <c r="EF55" s="55">
        <f>ABS(BH55-VLOOKUP('VK_valitsin (FI)'!$C$8,tiedot,59,FALSE))</f>
        <v>1.2316286563873291</v>
      </c>
      <c r="EL55" s="8">
        <f>ABS(BN55-VLOOKUP('VK_valitsin (FI)'!$C$8,tiedot,65,FALSE))</f>
        <v>3848.1328125</v>
      </c>
      <c r="FH55" s="4">
        <f>IF($B55='VK_valitsin (FI)'!$C$8,100000,VK!CJ55/VK!L$297*'VK_valitsin (FI)'!D$5)</f>
        <v>0.46039161179108623</v>
      </c>
      <c r="FO55" s="4">
        <f>IF($B55='VK_valitsin (FI)'!$C$8,100000,VK!CQ55/VK!S$297*'VK_valitsin (FI)'!E$5)</f>
        <v>4.2558101302270709E-2</v>
      </c>
      <c r="GC55" s="4">
        <f>IF($B55='VK_valitsin (FI)'!$C$8,100000,VK!DE55/VK!AG$297*'VK_valitsin (FI)'!F$5)</f>
        <v>0</v>
      </c>
      <c r="GH55" s="4">
        <f>IF($B55='VK_valitsin (FI)'!$C$8,100000,VK!DJ55/VK!AL$297*'VK_valitsin (FI)'!G$5)</f>
        <v>8.8006660400051062E-2</v>
      </c>
      <c r="GZ55" s="4">
        <f>IF($B55='VK_valitsin (FI)'!$C$8,100000,VK!EB55/VK!BD$297*'VK_valitsin (FI)'!H$5)</f>
        <v>1.725932443801987E-2</v>
      </c>
      <c r="HA55" s="4">
        <f>IF($B55='VK_valitsin (FI)'!$C$8,100000,VK!EC55/VK!BE$297*'VK_valitsin (FI)'!P$5)</f>
        <v>0</v>
      </c>
      <c r="HD55" s="4">
        <f>IF($B55='VK_valitsin (FI)'!$C$8,100000,VK!EF55/VK!BH$297*'VK_valitsin (FI)'!I$5)</f>
        <v>0.21489712903574626</v>
      </c>
      <c r="HJ55" s="4">
        <f>IF($B55='VK_valitsin (FI)'!$C$8,100000,VK!EL55/VK!BN$297*'VK_valitsin (FI)'!J$5)</f>
        <v>0.17498063596321223</v>
      </c>
      <c r="ID55" s="15">
        <f t="shared" si="0"/>
        <v>0.99809346823038636</v>
      </c>
      <c r="IE55" s="15">
        <f t="shared" si="1"/>
        <v>266</v>
      </c>
      <c r="IF55" s="16">
        <f t="shared" si="3"/>
        <v>5.3000000000000028E-9</v>
      </c>
      <c r="IG55" s="51" t="str">
        <f t="shared" si="2"/>
        <v>Juuka</v>
      </c>
    </row>
    <row r="56" spans="1:241">
      <c r="A56">
        <v>2019</v>
      </c>
      <c r="B56" t="s">
        <v>283</v>
      </c>
      <c r="C56" t="s">
        <v>101</v>
      </c>
      <c r="D56" t="s">
        <v>284</v>
      </c>
      <c r="E56" t="s">
        <v>162</v>
      </c>
      <c r="F56" t="s">
        <v>88</v>
      </c>
      <c r="G56" t="s">
        <v>89</v>
      </c>
      <c r="H56" t="s">
        <v>104</v>
      </c>
      <c r="I56" t="s">
        <v>105</v>
      </c>
      <c r="J56">
        <v>48.700000762939453</v>
      </c>
      <c r="K56">
        <v>258.5</v>
      </c>
      <c r="L56">
        <v>163.10000610351563</v>
      </c>
      <c r="M56">
        <v>1844</v>
      </c>
      <c r="N56">
        <v>7.0999999046325684</v>
      </c>
      <c r="O56">
        <v>-2.0999999046325684</v>
      </c>
      <c r="P56">
        <v>-25</v>
      </c>
      <c r="Q56">
        <v>45.6</v>
      </c>
      <c r="R56">
        <v>6.8000000000000007</v>
      </c>
      <c r="S56">
        <v>113</v>
      </c>
      <c r="T56">
        <v>0</v>
      </c>
      <c r="U56">
        <v>3882.3</v>
      </c>
      <c r="V56">
        <v>13.28</v>
      </c>
      <c r="W56">
        <v>87</v>
      </c>
      <c r="X56">
        <v>1043</v>
      </c>
      <c r="Y56">
        <v>913</v>
      </c>
      <c r="Z56">
        <v>1271</v>
      </c>
      <c r="AA56">
        <v>610</v>
      </c>
      <c r="AB56">
        <v>11.390243530273438</v>
      </c>
      <c r="AC56">
        <v>0</v>
      </c>
      <c r="AD56">
        <v>0</v>
      </c>
      <c r="AE56">
        <v>0</v>
      </c>
      <c r="AF56">
        <v>6.8</v>
      </c>
      <c r="AG56">
        <v>0</v>
      </c>
      <c r="AH56">
        <v>21</v>
      </c>
      <c r="AI56">
        <v>1.1499999999999999</v>
      </c>
      <c r="AJ56">
        <v>0.45</v>
      </c>
      <c r="AK56">
        <v>1.05</v>
      </c>
      <c r="AL56">
        <v>59.5</v>
      </c>
      <c r="AM56">
        <v>285</v>
      </c>
      <c r="AN56">
        <v>45.7</v>
      </c>
      <c r="AO56">
        <v>19.8</v>
      </c>
      <c r="AP56">
        <v>68</v>
      </c>
      <c r="AQ56">
        <v>72</v>
      </c>
      <c r="AR56">
        <v>372</v>
      </c>
      <c r="AS56">
        <v>1.333</v>
      </c>
      <c r="AT56">
        <v>10588</v>
      </c>
      <c r="AU56">
        <v>11457</v>
      </c>
      <c r="AV56">
        <v>1</v>
      </c>
      <c r="AW56">
        <v>46.468173980712891</v>
      </c>
      <c r="AX56">
        <v>0</v>
      </c>
      <c r="AY56">
        <v>0</v>
      </c>
      <c r="AZ56">
        <v>0</v>
      </c>
      <c r="BA56">
        <v>0</v>
      </c>
      <c r="BB56">
        <v>1</v>
      </c>
      <c r="BC56">
        <v>85.289894104003906</v>
      </c>
      <c r="BD56">
        <v>91.516166687011719</v>
      </c>
      <c r="BE56">
        <v>11.904762268066406</v>
      </c>
      <c r="BF56">
        <v>13805.5224609375</v>
      </c>
      <c r="BG56">
        <v>15006.001953125</v>
      </c>
      <c r="BH56">
        <v>2.7104120254516602</v>
      </c>
      <c r="BI56">
        <v>-32.469501495361328</v>
      </c>
      <c r="BJ56">
        <v>21.052631378173828</v>
      </c>
      <c r="BK56">
        <v>-41.379310607910156</v>
      </c>
      <c r="BL56">
        <v>104</v>
      </c>
      <c r="BM56">
        <v>-1.1363636255264282</v>
      </c>
      <c r="BN56">
        <v>21872.26953125</v>
      </c>
      <c r="BO56">
        <v>38.135604858398438</v>
      </c>
      <c r="BQ56">
        <v>0.67624729871749878</v>
      </c>
      <c r="BR56">
        <v>0.21691973507404327</v>
      </c>
      <c r="BS56">
        <v>0.81344902515411377</v>
      </c>
      <c r="BT56">
        <v>85.683296203613281</v>
      </c>
      <c r="BU56">
        <v>208.24295043945313</v>
      </c>
      <c r="BV56">
        <v>0</v>
      </c>
      <c r="BW56">
        <v>0</v>
      </c>
      <c r="BX56">
        <v>8928.5712890625</v>
      </c>
      <c r="BY56">
        <v>8214.2861328125</v>
      </c>
      <c r="BZ56">
        <v>0.9219089150428772</v>
      </c>
      <c r="CA56">
        <v>9.4360084533691406</v>
      </c>
      <c r="CB56">
        <v>100</v>
      </c>
      <c r="CC56">
        <v>9.7701148986816406</v>
      </c>
      <c r="CD56">
        <v>13.793103218078613</v>
      </c>
      <c r="CE56">
        <v>0</v>
      </c>
      <c r="CF56">
        <v>1.1494252681732178</v>
      </c>
      <c r="CG56">
        <v>11622.216796875</v>
      </c>
      <c r="CJ56" s="8">
        <f>ABS(L56-VLOOKUP('VK_valitsin (FI)'!$C$8,tiedot,11,FALSE))</f>
        <v>24.400009155273438</v>
      </c>
      <c r="CQ56" s="8">
        <f>ABS(S56-VLOOKUP('VK_valitsin (FI)'!$C$8,tiedot,18,FALSE))</f>
        <v>39</v>
      </c>
      <c r="DE56" s="8">
        <f>ABS(AG56-VLOOKUP('VK_valitsin (FI)'!$C$8,tiedot,32,FALSE))</f>
        <v>0</v>
      </c>
      <c r="DJ56" s="8">
        <f>ABS(AL56-VLOOKUP('VK_valitsin (FI)'!$C$8,tiedot,37,FALSE))</f>
        <v>0.70000000000000284</v>
      </c>
      <c r="EB56" s="55">
        <f>ABS(BD56-VLOOKUP('VK_valitsin (FI)'!$C$8,tiedot,55,FALSE))</f>
        <v>4.5025711059570313</v>
      </c>
      <c r="EF56" s="55">
        <f>ABS(BH56-VLOOKUP('VK_valitsin (FI)'!$C$8,tiedot,59,FALSE))</f>
        <v>0.62664437294006348</v>
      </c>
      <c r="EL56" s="8">
        <f>ABS(BN56-VLOOKUP('VK_valitsin (FI)'!$C$8,tiedot,65,FALSE))</f>
        <v>1202.126953125</v>
      </c>
      <c r="FH56" s="4">
        <f>IF($B56='VK_valitsin (FI)'!$C$8,100000,VK!CJ56/VK!L$297*'VK_valitsin (FI)'!D$5)</f>
        <v>0.12399071507653787</v>
      </c>
      <c r="FO56" s="4">
        <f>IF($B56='VK_valitsin (FI)'!$C$8,100000,VK!CQ56/VK!S$297*'VK_valitsin (FI)'!E$5)</f>
        <v>7.7559156578904569E-3</v>
      </c>
      <c r="GC56" s="4">
        <f>IF($B56='VK_valitsin (FI)'!$C$8,100000,VK!DE56/VK!AG$297*'VK_valitsin (FI)'!F$5)</f>
        <v>0</v>
      </c>
      <c r="GH56" s="4">
        <f>IF($B56='VK_valitsin (FI)'!$C$8,100000,VK!DJ56/VK!AL$297*'VK_valitsin (FI)'!G$5)</f>
        <v>1.2320932456007197E-2</v>
      </c>
      <c r="GZ56" s="4">
        <f>IF($B56='VK_valitsin (FI)'!$C$8,100000,VK!EB56/VK!BD$297*'VK_valitsin (FI)'!H$5)</f>
        <v>1.9519270894974329E-2</v>
      </c>
      <c r="HA56" s="4">
        <f>IF($B56='VK_valitsin (FI)'!$C$8,100000,VK!EC56/VK!BE$297*'VK_valitsin (FI)'!P$5)</f>
        <v>0</v>
      </c>
      <c r="HD56" s="4">
        <f>IF($B56='VK_valitsin (FI)'!$C$8,100000,VK!EF56/VK!BH$297*'VK_valitsin (FI)'!I$5)</f>
        <v>0.10933821324540149</v>
      </c>
      <c r="HJ56" s="4">
        <f>IF($B56='VK_valitsin (FI)'!$C$8,100000,VK!EL56/VK!BN$297*'VK_valitsin (FI)'!J$5)</f>
        <v>5.4662598464130095E-2</v>
      </c>
      <c r="ID56" s="15">
        <f t="shared" si="0"/>
        <v>0.32758765119494143</v>
      </c>
      <c r="IE56" s="15">
        <f t="shared" si="1"/>
        <v>25</v>
      </c>
      <c r="IF56" s="16">
        <f t="shared" si="3"/>
        <v>5.4000000000000029E-9</v>
      </c>
      <c r="IG56" s="51" t="str">
        <f t="shared" si="2"/>
        <v>Juupajoki</v>
      </c>
    </row>
    <row r="57" spans="1:241">
      <c r="A57">
        <v>2019</v>
      </c>
      <c r="B57" t="s">
        <v>285</v>
      </c>
      <c r="C57" t="s">
        <v>286</v>
      </c>
      <c r="D57" t="s">
        <v>287</v>
      </c>
      <c r="E57" t="s">
        <v>224</v>
      </c>
      <c r="F57" t="s">
        <v>132</v>
      </c>
      <c r="G57" t="s">
        <v>133</v>
      </c>
      <c r="H57" t="s">
        <v>104</v>
      </c>
      <c r="I57" t="s">
        <v>105</v>
      </c>
      <c r="J57">
        <v>51.5</v>
      </c>
      <c r="K57">
        <v>1163.1800537109375</v>
      </c>
      <c r="L57">
        <v>167.89999389648438</v>
      </c>
      <c r="M57">
        <v>6116</v>
      </c>
      <c r="N57">
        <v>5.3000001907348633</v>
      </c>
      <c r="O57">
        <v>-1.7999999523162842</v>
      </c>
      <c r="P57">
        <v>-50</v>
      </c>
      <c r="Q57">
        <v>51.6</v>
      </c>
      <c r="R57">
        <v>9.7000000000000011</v>
      </c>
      <c r="S57">
        <v>374</v>
      </c>
      <c r="T57">
        <v>0</v>
      </c>
      <c r="U57">
        <v>3239.5</v>
      </c>
      <c r="V57">
        <v>11.04</v>
      </c>
      <c r="W57">
        <v>930</v>
      </c>
      <c r="X57">
        <v>814</v>
      </c>
      <c r="Y57">
        <v>698</v>
      </c>
      <c r="Z57">
        <v>895</v>
      </c>
      <c r="AA57">
        <v>838</v>
      </c>
      <c r="AB57">
        <v>16.121212005615234</v>
      </c>
      <c r="AC57">
        <v>0</v>
      </c>
      <c r="AD57">
        <v>0</v>
      </c>
      <c r="AE57">
        <v>2.7</v>
      </c>
      <c r="AF57">
        <v>4.8</v>
      </c>
      <c r="AG57">
        <v>1</v>
      </c>
      <c r="AH57">
        <v>20.75</v>
      </c>
      <c r="AI57">
        <v>0.95</v>
      </c>
      <c r="AJ57">
        <v>0.43</v>
      </c>
      <c r="AK57">
        <v>1.03</v>
      </c>
      <c r="AL57">
        <v>61</v>
      </c>
      <c r="AM57">
        <v>287.7</v>
      </c>
      <c r="AN57">
        <v>46.9</v>
      </c>
      <c r="AO57">
        <v>19.7</v>
      </c>
      <c r="AP57">
        <v>69</v>
      </c>
      <c r="AQ57">
        <v>45</v>
      </c>
      <c r="AR57">
        <v>711</v>
      </c>
      <c r="AS57">
        <v>2.1669999999999998</v>
      </c>
      <c r="AT57">
        <v>7545</v>
      </c>
      <c r="AU57">
        <v>10911</v>
      </c>
      <c r="AV57">
        <v>0</v>
      </c>
      <c r="AW57">
        <v>95.073387145996094</v>
      </c>
      <c r="AX57">
        <v>0</v>
      </c>
      <c r="AY57">
        <v>0</v>
      </c>
      <c r="AZ57">
        <v>0</v>
      </c>
      <c r="BA57">
        <v>0</v>
      </c>
      <c r="BB57">
        <v>1</v>
      </c>
      <c r="BC57">
        <v>66.467063903808594</v>
      </c>
      <c r="BD57">
        <v>100</v>
      </c>
      <c r="BE57">
        <v>121.21212005615234</v>
      </c>
      <c r="BF57">
        <v>14195.2314453125</v>
      </c>
      <c r="BG57">
        <v>15629.6572265625</v>
      </c>
      <c r="BH57">
        <v>2.6330933570861816</v>
      </c>
      <c r="BI57">
        <v>-6.3666563034057617</v>
      </c>
      <c r="BJ57">
        <v>21.768707275390625</v>
      </c>
      <c r="BK57">
        <v>-4.3478260040283203</v>
      </c>
      <c r="BL57">
        <v>107.59999847412109</v>
      </c>
      <c r="BM57">
        <v>-1.9271948337554932</v>
      </c>
      <c r="BN57">
        <v>20491.833984375</v>
      </c>
      <c r="BO57">
        <v>51.686752319335938</v>
      </c>
      <c r="BQ57">
        <v>0.63734465837478638</v>
      </c>
      <c r="BR57">
        <v>0.31066057085990906</v>
      </c>
      <c r="BS57">
        <v>2.5670373439788818</v>
      </c>
      <c r="BT57">
        <v>132.60301208496094</v>
      </c>
      <c r="BU57">
        <v>347.28579711914063</v>
      </c>
      <c r="BV57">
        <v>0</v>
      </c>
      <c r="BW57">
        <v>1</v>
      </c>
      <c r="BX57">
        <v>9534.0908203125</v>
      </c>
      <c r="BY57">
        <v>8659.0908203125</v>
      </c>
      <c r="BZ57">
        <v>0.71942448616027832</v>
      </c>
      <c r="CA57">
        <v>7.4885544776916504</v>
      </c>
      <c r="CB57">
        <v>86.363639831542969</v>
      </c>
      <c r="CC57">
        <v>7.8602619171142578</v>
      </c>
      <c r="CD57">
        <v>10.917030334472656</v>
      </c>
      <c r="CE57">
        <v>1.3100436925888062</v>
      </c>
      <c r="CF57">
        <v>2.4017467498779297</v>
      </c>
      <c r="CG57">
        <v>11747.478515625</v>
      </c>
      <c r="CJ57" s="8">
        <f>ABS(L57-VLOOKUP('VK_valitsin (FI)'!$C$8,tiedot,11,FALSE))</f>
        <v>29.199996948242188</v>
      </c>
      <c r="CQ57" s="8">
        <f>ABS(S57-VLOOKUP('VK_valitsin (FI)'!$C$8,tiedot,18,FALSE))</f>
        <v>222</v>
      </c>
      <c r="DE57" s="8">
        <f>ABS(AG57-VLOOKUP('VK_valitsin (FI)'!$C$8,tiedot,32,FALSE))</f>
        <v>1</v>
      </c>
      <c r="DJ57" s="8">
        <f>ABS(AL57-VLOOKUP('VK_valitsin (FI)'!$C$8,tiedot,37,FALSE))</f>
        <v>2.2000000000000028</v>
      </c>
      <c r="EB57" s="55">
        <f>ABS(BD57-VLOOKUP('VK_valitsin (FI)'!$C$8,tiedot,55,FALSE))</f>
        <v>3.98126220703125</v>
      </c>
      <c r="EF57" s="55">
        <f>ABS(BH57-VLOOKUP('VK_valitsin (FI)'!$C$8,tiedot,59,FALSE))</f>
        <v>0.70396304130554199</v>
      </c>
      <c r="EL57" s="8">
        <f>ABS(BN57-VLOOKUP('VK_valitsin (FI)'!$C$8,tiedot,65,FALSE))</f>
        <v>2582.5625</v>
      </c>
      <c r="FH57" s="4">
        <f>IF($B57='VK_valitsin (FI)'!$C$8,100000,VK!CJ57/VK!L$297*'VK_valitsin (FI)'!D$5)</f>
        <v>0.14838225997397991</v>
      </c>
      <c r="FO57" s="4">
        <f>IF($B57='VK_valitsin (FI)'!$C$8,100000,VK!CQ57/VK!S$297*'VK_valitsin (FI)'!E$5)</f>
        <v>4.4149058360299524E-2</v>
      </c>
      <c r="GC57" s="4">
        <f>IF($B57='VK_valitsin (FI)'!$C$8,100000,VK!DE57/VK!AG$297*'VK_valitsin (FI)'!F$5)</f>
        <v>0.10940897735217005</v>
      </c>
      <c r="GH57" s="4">
        <f>IF($B57='VK_valitsin (FI)'!$C$8,100000,VK!DJ57/VK!AL$297*'VK_valitsin (FI)'!G$5)</f>
        <v>3.8722930576022517E-2</v>
      </c>
      <c r="GZ57" s="4">
        <f>IF($B57='VK_valitsin (FI)'!$C$8,100000,VK!EB57/VK!BD$297*'VK_valitsin (FI)'!H$5)</f>
        <v>1.725932443801987E-2</v>
      </c>
      <c r="HA57" s="4">
        <f>IF($B57='VK_valitsin (FI)'!$C$8,100000,VK!EC57/VK!BE$297*'VK_valitsin (FI)'!P$5)</f>
        <v>0</v>
      </c>
      <c r="HD57" s="4">
        <f>IF($B57='VK_valitsin (FI)'!$C$8,100000,VK!EF57/VK!BH$297*'VK_valitsin (FI)'!I$5)</f>
        <v>0.12282893527954597</v>
      </c>
      <c r="HJ57" s="4">
        <f>IF($B57='VK_valitsin (FI)'!$C$8,100000,VK!EL57/VK!BN$297*'VK_valitsin (FI)'!J$5)</f>
        <v>0.11743316841789572</v>
      </c>
      <c r="ID57" s="15">
        <f t="shared" si="0"/>
        <v>0.59818465989793357</v>
      </c>
      <c r="IE57" s="15">
        <f t="shared" si="1"/>
        <v>133</v>
      </c>
      <c r="IF57" s="16">
        <f t="shared" si="3"/>
        <v>5.5000000000000029E-9</v>
      </c>
      <c r="IG57" s="51" t="str">
        <f t="shared" si="2"/>
        <v>Juva</v>
      </c>
    </row>
    <row r="58" spans="1:241">
      <c r="A58">
        <v>2019</v>
      </c>
      <c r="B58" t="s">
        <v>186</v>
      </c>
      <c r="C58" t="s">
        <v>288</v>
      </c>
      <c r="D58" t="s">
        <v>186</v>
      </c>
      <c r="E58" t="s">
        <v>187</v>
      </c>
      <c r="F58" t="s">
        <v>188</v>
      </c>
      <c r="G58" t="s">
        <v>189</v>
      </c>
      <c r="H58" t="s">
        <v>144</v>
      </c>
      <c r="I58" t="s">
        <v>145</v>
      </c>
      <c r="J58">
        <v>40.099998474121094</v>
      </c>
      <c r="K58">
        <v>1170.969970703125</v>
      </c>
      <c r="L58">
        <v>134</v>
      </c>
      <c r="M58">
        <v>142400</v>
      </c>
      <c r="N58">
        <v>121.59999847412109</v>
      </c>
      <c r="O58">
        <v>0.80000001192092896</v>
      </c>
      <c r="P58">
        <v>600</v>
      </c>
      <c r="Q58">
        <v>95.2</v>
      </c>
      <c r="R58">
        <v>12.700000000000001</v>
      </c>
      <c r="S58">
        <v>477</v>
      </c>
      <c r="T58">
        <v>1</v>
      </c>
      <c r="U58">
        <v>3681.2</v>
      </c>
      <c r="V58">
        <v>12.53</v>
      </c>
      <c r="W58">
        <v>1727</v>
      </c>
      <c r="X58">
        <v>129</v>
      </c>
      <c r="Y58">
        <v>818</v>
      </c>
      <c r="Z58">
        <v>295</v>
      </c>
      <c r="AA58">
        <v>479</v>
      </c>
      <c r="AB58">
        <v>18.981662750244141</v>
      </c>
      <c r="AC58">
        <v>0.6</v>
      </c>
      <c r="AD58">
        <v>1</v>
      </c>
      <c r="AE58">
        <v>1.6</v>
      </c>
      <c r="AF58">
        <v>3.6</v>
      </c>
      <c r="AG58">
        <v>0</v>
      </c>
      <c r="AH58">
        <v>20</v>
      </c>
      <c r="AI58">
        <v>1.3</v>
      </c>
      <c r="AJ58">
        <v>0.55000000000000004</v>
      </c>
      <c r="AK58">
        <v>1.55</v>
      </c>
      <c r="AL58">
        <v>59.1</v>
      </c>
      <c r="AM58">
        <v>426.4</v>
      </c>
      <c r="AN58">
        <v>43.2</v>
      </c>
      <c r="AO58">
        <v>36.700000000000003</v>
      </c>
      <c r="AP58">
        <v>30</v>
      </c>
      <c r="AQ58">
        <v>8</v>
      </c>
      <c r="AR58">
        <v>398</v>
      </c>
      <c r="AS58">
        <v>4.1669999999999998</v>
      </c>
      <c r="AT58">
        <v>9120</v>
      </c>
      <c r="AU58">
        <v>9866</v>
      </c>
      <c r="AV58">
        <v>1</v>
      </c>
      <c r="AW58">
        <v>0</v>
      </c>
      <c r="AX58">
        <v>0</v>
      </c>
      <c r="AY58">
        <v>1</v>
      </c>
      <c r="AZ58">
        <v>1</v>
      </c>
      <c r="BA58">
        <v>0</v>
      </c>
      <c r="BB58">
        <v>0</v>
      </c>
      <c r="BC58">
        <v>96.73321533203125</v>
      </c>
      <c r="BD58">
        <v>75.640632629394531</v>
      </c>
      <c r="BE58">
        <v>1173.9544677734375</v>
      </c>
      <c r="BF58">
        <v>12031.216796875</v>
      </c>
      <c r="BG58">
        <v>15771.1396484375</v>
      </c>
      <c r="BH58">
        <v>3.4833309650421143</v>
      </c>
      <c r="BI58">
        <v>0.50666797161102295</v>
      </c>
      <c r="BJ58">
        <v>24.453023910522461</v>
      </c>
      <c r="BK58">
        <v>-2.4732620716094971</v>
      </c>
      <c r="BL58">
        <v>463.56668090820313</v>
      </c>
      <c r="BM58">
        <v>-2.5654181838035583E-2</v>
      </c>
      <c r="BN58">
        <v>22735.46484375</v>
      </c>
      <c r="BO58">
        <v>24.879602432250977</v>
      </c>
      <c r="BQ58">
        <v>0.48357445001602173</v>
      </c>
      <c r="BR58">
        <v>0.20575842261314392</v>
      </c>
      <c r="BS58">
        <v>5.2338480949401855</v>
      </c>
      <c r="BT58">
        <v>190.73033142089844</v>
      </c>
      <c r="BU58">
        <v>528.21630859375</v>
      </c>
      <c r="BV58">
        <v>1</v>
      </c>
      <c r="BW58">
        <v>5</v>
      </c>
      <c r="BX58">
        <v>9320.7431640625</v>
      </c>
      <c r="BY58">
        <v>7110.44921875</v>
      </c>
      <c r="BZ58">
        <v>1.0245786905288696</v>
      </c>
      <c r="CA58">
        <v>8.2099723815917969</v>
      </c>
      <c r="CB58">
        <v>72.378341674804688</v>
      </c>
      <c r="CC58">
        <v>8.8273029327392578</v>
      </c>
      <c r="CD58">
        <v>13.377812385559082</v>
      </c>
      <c r="CE58">
        <v>0.46189376711845398</v>
      </c>
      <c r="CF58">
        <v>2.02720046043396</v>
      </c>
      <c r="CG58">
        <v>10003.53125</v>
      </c>
      <c r="CJ58" s="8">
        <f>ABS(L58-VLOOKUP('VK_valitsin (FI)'!$C$8,tiedot,11,FALSE))</f>
        <v>4.6999969482421875</v>
      </c>
      <c r="CQ58" s="8">
        <f>ABS(S58-VLOOKUP('VK_valitsin (FI)'!$C$8,tiedot,18,FALSE))</f>
        <v>325</v>
      </c>
      <c r="DE58" s="8">
        <f>ABS(AG58-VLOOKUP('VK_valitsin (FI)'!$C$8,tiedot,32,FALSE))</f>
        <v>0</v>
      </c>
      <c r="DJ58" s="8">
        <f>ABS(AL58-VLOOKUP('VK_valitsin (FI)'!$C$8,tiedot,37,FALSE))</f>
        <v>0.30000000000000426</v>
      </c>
      <c r="EB58" s="55">
        <f>ABS(BD58-VLOOKUP('VK_valitsin (FI)'!$C$8,tiedot,55,FALSE))</f>
        <v>20.378105163574219</v>
      </c>
      <c r="EF58" s="55">
        <f>ABS(BH58-VLOOKUP('VK_valitsin (FI)'!$C$8,tiedot,59,FALSE))</f>
        <v>0.14627456665039063</v>
      </c>
      <c r="EL58" s="8">
        <f>ABS(BN58-VLOOKUP('VK_valitsin (FI)'!$C$8,tiedot,65,FALSE))</f>
        <v>338.931640625</v>
      </c>
      <c r="FH58" s="4">
        <f>IF($B58='VK_valitsin (FI)'!$C$8,100000,VK!CJ58/VK!L$297*'VK_valitsin (FI)'!D$5)</f>
        <v>2.3883432943062929E-2</v>
      </c>
      <c r="FO58" s="4">
        <f>IF($B58='VK_valitsin (FI)'!$C$8,100000,VK!CQ58/VK!S$297*'VK_valitsin (FI)'!E$5)</f>
        <v>6.4632630482420475E-2</v>
      </c>
      <c r="GC58" s="4">
        <f>IF($B58='VK_valitsin (FI)'!$C$8,100000,VK!DE58/VK!AG$297*'VK_valitsin (FI)'!F$5)</f>
        <v>0</v>
      </c>
      <c r="GH58" s="4">
        <f>IF($B58='VK_valitsin (FI)'!$C$8,100000,VK!DJ58/VK!AL$297*'VK_valitsin (FI)'!G$5)</f>
        <v>5.2803996240031381E-3</v>
      </c>
      <c r="GZ58" s="4">
        <f>IF($B58='VK_valitsin (FI)'!$C$8,100000,VK!EB58/VK!BD$297*'VK_valitsin (FI)'!H$5)</f>
        <v>8.8341915242121288E-2</v>
      </c>
      <c r="HA58" s="4">
        <f>IF($B58='VK_valitsin (FI)'!$C$8,100000,VK!EC58/VK!BE$297*'VK_valitsin (FI)'!P$5)</f>
        <v>0</v>
      </c>
      <c r="HD58" s="4">
        <f>IF($B58='VK_valitsin (FI)'!$C$8,100000,VK!EF58/VK!BH$297*'VK_valitsin (FI)'!I$5)</f>
        <v>2.5522290554947376E-2</v>
      </c>
      <c r="HJ58" s="4">
        <f>IF($B58='VK_valitsin (FI)'!$C$8,100000,VK!EL58/VK!BN$297*'VK_valitsin (FI)'!J$5)</f>
        <v>1.5411753417649847E-2</v>
      </c>
      <c r="ID58" s="15">
        <f t="shared" si="0"/>
        <v>0.22307242786420506</v>
      </c>
      <c r="IE58" s="15">
        <f t="shared" si="1"/>
        <v>5</v>
      </c>
      <c r="IF58" s="16">
        <f t="shared" si="3"/>
        <v>5.600000000000003E-9</v>
      </c>
      <c r="IG58" s="51" t="str">
        <f t="shared" si="2"/>
        <v>Jyväskylä</v>
      </c>
    </row>
    <row r="59" spans="1:241">
      <c r="A59">
        <v>2019</v>
      </c>
      <c r="B59" t="s">
        <v>289</v>
      </c>
      <c r="C59" t="s">
        <v>226</v>
      </c>
      <c r="D59" t="s">
        <v>290</v>
      </c>
      <c r="E59" t="s">
        <v>291</v>
      </c>
      <c r="F59" t="s">
        <v>150</v>
      </c>
      <c r="G59" t="s">
        <v>151</v>
      </c>
      <c r="H59" t="s">
        <v>104</v>
      </c>
      <c r="I59" t="s">
        <v>105</v>
      </c>
      <c r="J59">
        <v>48.200000762939453</v>
      </c>
      <c r="K59">
        <v>214.36000061035156</v>
      </c>
      <c r="L59">
        <v>160.69999694824219</v>
      </c>
      <c r="M59">
        <v>1739</v>
      </c>
      <c r="N59">
        <v>8.1000003814697266</v>
      </c>
      <c r="O59">
        <v>-3.9000000953674316</v>
      </c>
      <c r="P59">
        <v>-37</v>
      </c>
      <c r="Q59">
        <v>34.9</v>
      </c>
      <c r="R59">
        <v>8.1</v>
      </c>
      <c r="S59">
        <v>94</v>
      </c>
      <c r="T59">
        <v>0</v>
      </c>
      <c r="U59">
        <v>3527.3</v>
      </c>
      <c r="V59">
        <v>10.29</v>
      </c>
      <c r="W59">
        <v>154</v>
      </c>
      <c r="X59">
        <v>1487</v>
      </c>
      <c r="Y59">
        <v>205</v>
      </c>
      <c r="Z59">
        <v>1251</v>
      </c>
      <c r="AA59">
        <v>902</v>
      </c>
      <c r="AB59">
        <v>15.34782600402832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22.5</v>
      </c>
      <c r="AI59">
        <v>1.03</v>
      </c>
      <c r="AJ59">
        <v>0.45</v>
      </c>
      <c r="AK59">
        <v>1.03</v>
      </c>
      <c r="AL59">
        <v>66.3</v>
      </c>
      <c r="AM59">
        <v>280.5</v>
      </c>
      <c r="AN59">
        <v>49</v>
      </c>
      <c r="AO59">
        <v>18.399999999999999</v>
      </c>
      <c r="AP59">
        <v>102</v>
      </c>
      <c r="AQ59">
        <v>81</v>
      </c>
      <c r="AR59">
        <v>498</v>
      </c>
      <c r="AS59">
        <v>3.3330000000000002</v>
      </c>
      <c r="AT59">
        <v>7087</v>
      </c>
      <c r="AU59">
        <v>12388</v>
      </c>
      <c r="AV59">
        <v>0</v>
      </c>
      <c r="AW59">
        <v>67.139389038085938</v>
      </c>
      <c r="AX59">
        <v>0</v>
      </c>
      <c r="AY59">
        <v>0</v>
      </c>
      <c r="AZ59">
        <v>0</v>
      </c>
      <c r="BA59">
        <v>0</v>
      </c>
      <c r="BB59">
        <v>1</v>
      </c>
      <c r="BC59">
        <v>93.846153259277344</v>
      </c>
      <c r="BD59">
        <v>91.549293518066406</v>
      </c>
      <c r="BE59">
        <v>163.26530456542969</v>
      </c>
      <c r="BF59">
        <v>7510.69677734375</v>
      </c>
      <c r="BG59">
        <v>10912.0576171875</v>
      </c>
      <c r="BH59">
        <v>3.7362852096557617</v>
      </c>
      <c r="BI59">
        <v>131.94230651855469</v>
      </c>
      <c r="BJ59">
        <v>17.30769157409668</v>
      </c>
      <c r="BK59">
        <v>9.5238094329833984</v>
      </c>
      <c r="BL59">
        <v>152</v>
      </c>
      <c r="BM59">
        <v>-2</v>
      </c>
      <c r="BN59">
        <v>20972.81640625</v>
      </c>
      <c r="BO59">
        <v>46.946723937988281</v>
      </c>
      <c r="BQ59">
        <v>0.6963772177696228</v>
      </c>
      <c r="BR59">
        <v>0.17251293361186981</v>
      </c>
      <c r="BS59">
        <v>1.8976423740386963</v>
      </c>
      <c r="BT59">
        <v>64.979873657226563</v>
      </c>
      <c r="BU59">
        <v>195.51466369628906</v>
      </c>
      <c r="BV59">
        <v>0</v>
      </c>
      <c r="BW59">
        <v>0</v>
      </c>
      <c r="BX59">
        <v>7234.69384765625</v>
      </c>
      <c r="BY59">
        <v>4979.591796875</v>
      </c>
      <c r="BZ59">
        <v>1.3225991725921631</v>
      </c>
      <c r="CA59">
        <v>8.4531335830688477</v>
      </c>
      <c r="CB59">
        <v>21.739130020141602</v>
      </c>
      <c r="CC59">
        <v>3.4013605117797852</v>
      </c>
      <c r="CD59">
        <v>25.850339889526367</v>
      </c>
      <c r="CE59">
        <v>0</v>
      </c>
      <c r="CF59">
        <v>0</v>
      </c>
      <c r="CG59">
        <v>11835.2568359375</v>
      </c>
      <c r="CJ59" s="8">
        <f>ABS(L59-VLOOKUP('VK_valitsin (FI)'!$C$8,tiedot,11,FALSE))</f>
        <v>22</v>
      </c>
      <c r="CQ59" s="8">
        <f>ABS(S59-VLOOKUP('VK_valitsin (FI)'!$C$8,tiedot,18,FALSE))</f>
        <v>58</v>
      </c>
      <c r="DE59" s="8">
        <f>ABS(AG59-VLOOKUP('VK_valitsin (FI)'!$C$8,tiedot,32,FALSE))</f>
        <v>0</v>
      </c>
      <c r="DJ59" s="8">
        <f>ABS(AL59-VLOOKUP('VK_valitsin (FI)'!$C$8,tiedot,37,FALSE))</f>
        <v>7.5</v>
      </c>
      <c r="EB59" s="55">
        <f>ABS(BD59-VLOOKUP('VK_valitsin (FI)'!$C$8,tiedot,55,FALSE))</f>
        <v>4.4694442749023438</v>
      </c>
      <c r="EF59" s="55">
        <f>ABS(BH59-VLOOKUP('VK_valitsin (FI)'!$C$8,tiedot,59,FALSE))</f>
        <v>0.39922881126403809</v>
      </c>
      <c r="EL59" s="8">
        <f>ABS(BN59-VLOOKUP('VK_valitsin (FI)'!$C$8,tiedot,65,FALSE))</f>
        <v>2101.580078125</v>
      </c>
      <c r="FH59" s="4">
        <f>IF($B59='VK_valitsin (FI)'!$C$8,100000,VK!CJ59/VK!L$297*'VK_valitsin (FI)'!D$5)</f>
        <v>0.11179486508898667</v>
      </c>
      <c r="FO59" s="4">
        <f>IF($B59='VK_valitsin (FI)'!$C$8,100000,VK!CQ59/VK!S$297*'VK_valitsin (FI)'!E$5)</f>
        <v>1.1534438670708884E-2</v>
      </c>
      <c r="GC59" s="4">
        <f>IF($B59='VK_valitsin (FI)'!$C$8,100000,VK!DE59/VK!AG$297*'VK_valitsin (FI)'!F$5)</f>
        <v>0</v>
      </c>
      <c r="GH59" s="4">
        <f>IF($B59='VK_valitsin (FI)'!$C$8,100000,VK!DJ59/VK!AL$297*'VK_valitsin (FI)'!G$5)</f>
        <v>0.13200999060007659</v>
      </c>
      <c r="GZ59" s="4">
        <f>IF($B59='VK_valitsin (FI)'!$C$8,100000,VK!EB59/VK!BD$297*'VK_valitsin (FI)'!H$5)</f>
        <v>1.9375661482922399E-2</v>
      </c>
      <c r="HA59" s="4">
        <f>IF($B59='VK_valitsin (FI)'!$C$8,100000,VK!EC59/VK!BE$297*'VK_valitsin (FI)'!P$5)</f>
        <v>0</v>
      </c>
      <c r="HD59" s="4">
        <f>IF($B59='VK_valitsin (FI)'!$C$8,100000,VK!EF59/VK!BH$297*'VK_valitsin (FI)'!I$5)</f>
        <v>6.9658273152435404E-2</v>
      </c>
      <c r="HJ59" s="4">
        <f>IF($B59='VK_valitsin (FI)'!$C$8,100000,VK!EL59/VK!BN$297*'VK_valitsin (FI)'!J$5)</f>
        <v>9.5562143126506183E-2</v>
      </c>
      <c r="ID59" s="15">
        <f t="shared" si="0"/>
        <v>0.43993537782163616</v>
      </c>
      <c r="IE59" s="15">
        <f t="shared" si="1"/>
        <v>65</v>
      </c>
      <c r="IF59" s="16">
        <f t="shared" si="3"/>
        <v>5.7000000000000031E-9</v>
      </c>
      <c r="IG59" s="51" t="str">
        <f t="shared" si="2"/>
        <v>Jämijärvi</v>
      </c>
    </row>
    <row r="60" spans="1:241">
      <c r="A60">
        <v>2019</v>
      </c>
      <c r="B60" t="s">
        <v>292</v>
      </c>
      <c r="C60" t="s">
        <v>293</v>
      </c>
      <c r="D60" t="s">
        <v>292</v>
      </c>
      <c r="E60" t="s">
        <v>294</v>
      </c>
      <c r="F60" t="s">
        <v>188</v>
      </c>
      <c r="G60" t="s">
        <v>189</v>
      </c>
      <c r="H60" t="s">
        <v>90</v>
      </c>
      <c r="I60" t="s">
        <v>91</v>
      </c>
      <c r="J60">
        <v>49.099998474121094</v>
      </c>
      <c r="K60">
        <v>1571.3699951171875</v>
      </c>
      <c r="L60">
        <v>171</v>
      </c>
      <c r="M60">
        <v>20182</v>
      </c>
      <c r="N60">
        <v>12.800000190734863</v>
      </c>
      <c r="O60">
        <v>-2.0999999046325684</v>
      </c>
      <c r="P60">
        <v>-272</v>
      </c>
      <c r="Q60">
        <v>74.900000000000006</v>
      </c>
      <c r="R60">
        <v>13.700000000000001</v>
      </c>
      <c r="S60">
        <v>609</v>
      </c>
      <c r="T60">
        <v>1</v>
      </c>
      <c r="U60">
        <v>4204.8999999999996</v>
      </c>
      <c r="V60">
        <v>12.53</v>
      </c>
      <c r="W60">
        <v>1261</v>
      </c>
      <c r="X60">
        <v>801</v>
      </c>
      <c r="Y60">
        <v>868</v>
      </c>
      <c r="Z60">
        <v>935</v>
      </c>
      <c r="AA60">
        <v>685</v>
      </c>
      <c r="AB60">
        <v>18.191965103149414</v>
      </c>
      <c r="AC60">
        <v>0</v>
      </c>
      <c r="AD60">
        <v>0.8</v>
      </c>
      <c r="AE60">
        <v>1.6</v>
      </c>
      <c r="AF60">
        <v>3.9</v>
      </c>
      <c r="AG60">
        <v>0</v>
      </c>
      <c r="AH60">
        <v>21</v>
      </c>
      <c r="AI60">
        <v>1</v>
      </c>
      <c r="AJ60">
        <v>0.45</v>
      </c>
      <c r="AK60">
        <v>1.05</v>
      </c>
      <c r="AL60">
        <v>66</v>
      </c>
      <c r="AM60">
        <v>309.8</v>
      </c>
      <c r="AN60">
        <v>47.5</v>
      </c>
      <c r="AO60">
        <v>23.2</v>
      </c>
      <c r="AP60">
        <v>67</v>
      </c>
      <c r="AQ60">
        <v>49</v>
      </c>
      <c r="AR60">
        <v>377</v>
      </c>
      <c r="AS60">
        <v>2</v>
      </c>
      <c r="AT60">
        <v>7314</v>
      </c>
      <c r="AU60">
        <v>10997</v>
      </c>
      <c r="AV60">
        <v>1</v>
      </c>
      <c r="AW60">
        <v>51.218147277832031</v>
      </c>
      <c r="AX60">
        <v>0</v>
      </c>
      <c r="AY60">
        <v>0</v>
      </c>
      <c r="AZ60">
        <v>0</v>
      </c>
      <c r="BA60">
        <v>0</v>
      </c>
      <c r="BB60">
        <v>1</v>
      </c>
      <c r="BC60">
        <v>87.033744812011719</v>
      </c>
      <c r="BD60">
        <v>99.294532775878906</v>
      </c>
      <c r="BE60">
        <v>933.17974853515625</v>
      </c>
      <c r="BF60">
        <v>15360.9833984375</v>
      </c>
      <c r="BG60">
        <v>16909.30078125</v>
      </c>
      <c r="BH60">
        <v>2.838569164276123</v>
      </c>
      <c r="BI60">
        <v>-13.240485191345215</v>
      </c>
      <c r="BJ60">
        <v>25.386997222900391</v>
      </c>
      <c r="BK60">
        <v>-19.211822509765625</v>
      </c>
      <c r="BL60">
        <v>263.71429443359375</v>
      </c>
      <c r="BM60">
        <v>-1.2629162073135376</v>
      </c>
      <c r="BN60">
        <v>23518.357421875</v>
      </c>
      <c r="BO60">
        <v>33.391944885253906</v>
      </c>
      <c r="BQ60">
        <v>0.65389949083328247</v>
      </c>
      <c r="BR60">
        <v>0.15855713188648224</v>
      </c>
      <c r="BS60">
        <v>2.1157467365264893</v>
      </c>
      <c r="BT60">
        <v>61.787731170654297</v>
      </c>
      <c r="BU60">
        <v>422.45565795898438</v>
      </c>
      <c r="BV60">
        <v>0</v>
      </c>
      <c r="BW60">
        <v>2</v>
      </c>
      <c r="BX60">
        <v>11160.138671875</v>
      </c>
      <c r="BY60">
        <v>10138.2490234375</v>
      </c>
      <c r="BZ60">
        <v>0.81260532140731812</v>
      </c>
      <c r="CA60">
        <v>8.5224456787109375</v>
      </c>
      <c r="CB60">
        <v>76.829269409179688</v>
      </c>
      <c r="CC60">
        <v>7.3255815505981445</v>
      </c>
      <c r="CD60">
        <v>12.5</v>
      </c>
      <c r="CE60">
        <v>0.46511629223823547</v>
      </c>
      <c r="CF60">
        <v>1.8023256063461304</v>
      </c>
      <c r="CG60">
        <v>11104.31640625</v>
      </c>
      <c r="CJ60" s="8">
        <f>ABS(L60-VLOOKUP('VK_valitsin (FI)'!$C$8,tiedot,11,FALSE))</f>
        <v>32.300003051757813</v>
      </c>
      <c r="CQ60" s="8">
        <f>ABS(S60-VLOOKUP('VK_valitsin (FI)'!$C$8,tiedot,18,FALSE))</f>
        <v>457</v>
      </c>
      <c r="DE60" s="8">
        <f>ABS(AG60-VLOOKUP('VK_valitsin (FI)'!$C$8,tiedot,32,FALSE))</f>
        <v>0</v>
      </c>
      <c r="DJ60" s="8">
        <f>ABS(AL60-VLOOKUP('VK_valitsin (FI)'!$C$8,tiedot,37,FALSE))</f>
        <v>7.2000000000000028</v>
      </c>
      <c r="EB60" s="55">
        <f>ABS(BD60-VLOOKUP('VK_valitsin (FI)'!$C$8,tiedot,55,FALSE))</f>
        <v>3.2757949829101563</v>
      </c>
      <c r="EF60" s="55">
        <f>ABS(BH60-VLOOKUP('VK_valitsin (FI)'!$C$8,tiedot,59,FALSE))</f>
        <v>0.49848723411560059</v>
      </c>
      <c r="EL60" s="8">
        <f>ABS(BN60-VLOOKUP('VK_valitsin (FI)'!$C$8,tiedot,65,FALSE))</f>
        <v>443.9609375</v>
      </c>
      <c r="FH60" s="4">
        <f>IF($B60='VK_valitsin (FI)'!$C$8,100000,VK!CJ60/VK!L$297*'VK_valitsin (FI)'!D$5)</f>
        <v>0.16413520379750557</v>
      </c>
      <c r="FO60" s="4">
        <f>IF($B60='VK_valitsin (FI)'!$C$8,100000,VK!CQ60/VK!S$297*'VK_valitsin (FI)'!E$5)</f>
        <v>9.0883421939895875E-2</v>
      </c>
      <c r="GC60" s="4">
        <f>IF($B60='VK_valitsin (FI)'!$C$8,100000,VK!DE60/VK!AG$297*'VK_valitsin (FI)'!F$5)</f>
        <v>0</v>
      </c>
      <c r="GH60" s="4">
        <f>IF($B60='VK_valitsin (FI)'!$C$8,100000,VK!DJ60/VK!AL$297*'VK_valitsin (FI)'!G$5)</f>
        <v>0.12672959097607359</v>
      </c>
      <c r="GZ60" s="4">
        <f>IF($B60='VK_valitsin (FI)'!$C$8,100000,VK!EB60/VK!BD$297*'VK_valitsin (FI)'!H$5)</f>
        <v>1.420102607224241E-2</v>
      </c>
      <c r="HA60" s="4">
        <f>IF($B60='VK_valitsin (FI)'!$C$8,100000,VK!EC60/VK!BE$297*'VK_valitsin (FI)'!P$5)</f>
        <v>0</v>
      </c>
      <c r="HD60" s="4">
        <f>IF($B60='VK_valitsin (FI)'!$C$8,100000,VK!EF60/VK!BH$297*'VK_valitsin (FI)'!I$5)</f>
        <v>8.697708917120528E-2</v>
      </c>
      <c r="HJ60" s="4">
        <f>IF($B60='VK_valitsin (FI)'!$C$8,100000,VK!EL60/VK!BN$297*'VK_valitsin (FI)'!J$5)</f>
        <v>2.0187600317283463E-2</v>
      </c>
      <c r="ID60" s="15">
        <f t="shared" si="0"/>
        <v>0.50311393807420624</v>
      </c>
      <c r="IE60" s="15">
        <f t="shared" si="1"/>
        <v>89</v>
      </c>
      <c r="IF60" s="16">
        <f t="shared" si="3"/>
        <v>5.8000000000000031E-9</v>
      </c>
      <c r="IG60" s="51" t="str">
        <f t="shared" si="2"/>
        <v>Jämsä</v>
      </c>
    </row>
    <row r="61" spans="1:241">
      <c r="A61">
        <v>2019</v>
      </c>
      <c r="B61" t="s">
        <v>295</v>
      </c>
      <c r="C61" t="s">
        <v>296</v>
      </c>
      <c r="D61" t="s">
        <v>142</v>
      </c>
      <c r="E61" t="s">
        <v>143</v>
      </c>
      <c r="F61" t="s">
        <v>120</v>
      </c>
      <c r="G61" t="s">
        <v>121</v>
      </c>
      <c r="H61" t="s">
        <v>144</v>
      </c>
      <c r="I61" t="s">
        <v>145</v>
      </c>
      <c r="J61">
        <v>41</v>
      </c>
      <c r="K61">
        <v>37.540000915527344</v>
      </c>
      <c r="L61">
        <v>109.40000152587891</v>
      </c>
      <c r="M61">
        <v>43711</v>
      </c>
      <c r="N61">
        <v>1164.4000244140625</v>
      </c>
      <c r="O61">
        <v>0.69999998807907104</v>
      </c>
      <c r="P61">
        <v>206</v>
      </c>
      <c r="Q61">
        <v>99.9</v>
      </c>
      <c r="R61">
        <v>8.1</v>
      </c>
      <c r="S61">
        <v>31</v>
      </c>
      <c r="T61">
        <v>0</v>
      </c>
      <c r="U61">
        <v>4434.6000000000004</v>
      </c>
      <c r="V61">
        <v>16.3</v>
      </c>
      <c r="W61">
        <v>587</v>
      </c>
      <c r="X61">
        <v>8</v>
      </c>
      <c r="Y61">
        <v>617</v>
      </c>
      <c r="Z61">
        <v>118</v>
      </c>
      <c r="AA61">
        <v>541</v>
      </c>
      <c r="AB61">
        <v>18.06944465637207</v>
      </c>
      <c r="AC61">
        <v>0</v>
      </c>
      <c r="AD61">
        <v>0.7</v>
      </c>
      <c r="AE61">
        <v>0.9</v>
      </c>
      <c r="AF61">
        <v>4.4000000000000004</v>
      </c>
      <c r="AG61">
        <v>0</v>
      </c>
      <c r="AH61">
        <v>19.75</v>
      </c>
      <c r="AI61">
        <v>1.35</v>
      </c>
      <c r="AJ61">
        <v>0.55000000000000004</v>
      </c>
      <c r="AK61">
        <v>1.1499999999999999</v>
      </c>
      <c r="AL61">
        <v>61.8</v>
      </c>
      <c r="AM61">
        <v>389.2</v>
      </c>
      <c r="AN61">
        <v>40.6</v>
      </c>
      <c r="AO61">
        <v>34.1</v>
      </c>
      <c r="AP61">
        <v>41</v>
      </c>
      <c r="AQ61">
        <v>27</v>
      </c>
      <c r="AR61">
        <v>271</v>
      </c>
      <c r="AS61">
        <v>4.1669999999999998</v>
      </c>
      <c r="AT61">
        <v>5320</v>
      </c>
      <c r="AU61">
        <v>9674</v>
      </c>
      <c r="AV61">
        <v>1</v>
      </c>
      <c r="AW61">
        <v>36.087680816650391</v>
      </c>
      <c r="AX61">
        <v>0</v>
      </c>
      <c r="AY61">
        <v>0</v>
      </c>
      <c r="AZ61">
        <v>0</v>
      </c>
      <c r="BA61">
        <v>0</v>
      </c>
      <c r="BB61">
        <v>1</v>
      </c>
      <c r="BC61">
        <v>97.255577087402344</v>
      </c>
      <c r="BD61">
        <v>77.837112426757813</v>
      </c>
      <c r="BE61">
        <v>886.60498046875</v>
      </c>
      <c r="BF61">
        <v>13053.634765625</v>
      </c>
      <c r="BG61">
        <v>16622.486328125</v>
      </c>
      <c r="BH61">
        <v>4.1269750595092773</v>
      </c>
      <c r="BI61">
        <v>1.8761886358261108</v>
      </c>
      <c r="BJ61">
        <v>25.690814971923828</v>
      </c>
      <c r="BK61">
        <v>4.1666665077209473</v>
      </c>
      <c r="BL61">
        <v>419.72726440429688</v>
      </c>
      <c r="BM61">
        <v>1.0382375717163086</v>
      </c>
      <c r="BN61">
        <v>27403.65625</v>
      </c>
      <c r="BO61">
        <v>13.067513465881348</v>
      </c>
      <c r="BQ61">
        <v>0.52451330423355103</v>
      </c>
      <c r="BR61">
        <v>1.0226259231567383</v>
      </c>
      <c r="BS61">
        <v>5.9229941368103027</v>
      </c>
      <c r="BT61">
        <v>103.38359069824219</v>
      </c>
      <c r="BU61">
        <v>414.42657470703125</v>
      </c>
      <c r="BV61">
        <v>0</v>
      </c>
      <c r="BW61">
        <v>3</v>
      </c>
      <c r="BX61">
        <v>10272.6962890625</v>
      </c>
      <c r="BY61">
        <v>8067.146484375</v>
      </c>
      <c r="BZ61">
        <v>1.2010706663131714</v>
      </c>
      <c r="CA61">
        <v>9.1281366348266602</v>
      </c>
      <c r="CB61">
        <v>79.619049072265625</v>
      </c>
      <c r="CC61">
        <v>10.476190567016602</v>
      </c>
      <c r="CD61">
        <v>12.731829643249512</v>
      </c>
      <c r="CE61">
        <v>0.35087719559669495</v>
      </c>
      <c r="CF61">
        <v>1.8295739889144897</v>
      </c>
      <c r="CG61">
        <v>9399.0947265625</v>
      </c>
      <c r="CJ61" s="8">
        <f>ABS(L61-VLOOKUP('VK_valitsin (FI)'!$C$8,tiedot,11,FALSE))</f>
        <v>29.299995422363281</v>
      </c>
      <c r="CQ61" s="8">
        <f>ABS(S61-VLOOKUP('VK_valitsin (FI)'!$C$8,tiedot,18,FALSE))</f>
        <v>121</v>
      </c>
      <c r="DE61" s="8">
        <f>ABS(AG61-VLOOKUP('VK_valitsin (FI)'!$C$8,tiedot,32,FALSE))</f>
        <v>0</v>
      </c>
      <c r="DJ61" s="8">
        <f>ABS(AL61-VLOOKUP('VK_valitsin (FI)'!$C$8,tiedot,37,FALSE))</f>
        <v>3</v>
      </c>
      <c r="EB61" s="55">
        <f>ABS(BD61-VLOOKUP('VK_valitsin (FI)'!$C$8,tiedot,55,FALSE))</f>
        <v>18.181625366210938</v>
      </c>
      <c r="EF61" s="55">
        <f>ABS(BH61-VLOOKUP('VK_valitsin (FI)'!$C$8,tiedot,59,FALSE))</f>
        <v>0.78991866111755371</v>
      </c>
      <c r="EL61" s="8">
        <f>ABS(BN61-VLOOKUP('VK_valitsin (FI)'!$C$8,tiedot,65,FALSE))</f>
        <v>4329.259765625</v>
      </c>
      <c r="FH61" s="4">
        <f>IF($B61='VK_valitsin (FI)'!$C$8,100000,VK!CJ61/VK!L$297*'VK_valitsin (FI)'!D$5)</f>
        <v>0.14889041069777409</v>
      </c>
      <c r="FO61" s="4">
        <f>IF($B61='VK_valitsin (FI)'!$C$8,100000,VK!CQ61/VK!S$297*'VK_valitsin (FI)'!E$5)</f>
        <v>2.4063225502685779E-2</v>
      </c>
      <c r="GC61" s="4">
        <f>IF($B61='VK_valitsin (FI)'!$C$8,100000,VK!DE61/VK!AG$297*'VK_valitsin (FI)'!F$5)</f>
        <v>0</v>
      </c>
      <c r="GH61" s="4">
        <f>IF($B61='VK_valitsin (FI)'!$C$8,100000,VK!DJ61/VK!AL$297*'VK_valitsin (FI)'!G$5)</f>
        <v>5.2803996240030633E-2</v>
      </c>
      <c r="GZ61" s="4">
        <f>IF($B61='VK_valitsin (FI)'!$C$8,100000,VK!EB61/VK!BD$297*'VK_valitsin (FI)'!H$5)</f>
        <v>7.8819870354623761E-2</v>
      </c>
      <c r="HA61" s="4">
        <f>IF($B61='VK_valitsin (FI)'!$C$8,100000,VK!EC61/VK!BE$297*'VK_valitsin (FI)'!P$5)</f>
        <v>0</v>
      </c>
      <c r="HD61" s="4">
        <f>IF($B61='VK_valitsin (FI)'!$C$8,100000,VK!EF61/VK!BH$297*'VK_valitsin (FI)'!I$5)</f>
        <v>0.13782665056190327</v>
      </c>
      <c r="HJ61" s="4">
        <f>IF($B61='VK_valitsin (FI)'!$C$8,100000,VK!EL61/VK!BN$297*'VK_valitsin (FI)'!J$5)</f>
        <v>0.19685823331728097</v>
      </c>
      <c r="ID61" s="15">
        <f t="shared" si="0"/>
        <v>0.63926239257429862</v>
      </c>
      <c r="IE61" s="15">
        <f t="shared" si="1"/>
        <v>157</v>
      </c>
      <c r="IF61" s="16">
        <f t="shared" si="3"/>
        <v>5.9000000000000032E-9</v>
      </c>
      <c r="IG61" s="51" t="str">
        <f t="shared" si="2"/>
        <v>Järvenpää</v>
      </c>
    </row>
    <row r="62" spans="1:241">
      <c r="A62">
        <v>2019</v>
      </c>
      <c r="B62" t="s">
        <v>297</v>
      </c>
      <c r="C62" t="s">
        <v>298</v>
      </c>
      <c r="D62" t="s">
        <v>299</v>
      </c>
      <c r="E62" t="s">
        <v>300</v>
      </c>
      <c r="F62" t="s">
        <v>126</v>
      </c>
      <c r="G62" t="s">
        <v>127</v>
      </c>
      <c r="H62" t="s">
        <v>144</v>
      </c>
      <c r="I62" t="s">
        <v>145</v>
      </c>
      <c r="J62">
        <v>42.299999237060547</v>
      </c>
      <c r="K62">
        <v>150.64999389648438</v>
      </c>
      <c r="L62">
        <v>120.40000152587891</v>
      </c>
      <c r="M62">
        <v>33937</v>
      </c>
      <c r="N62">
        <v>225.30000305175781</v>
      </c>
      <c r="O62">
        <v>1.3999999761581421</v>
      </c>
      <c r="P62">
        <v>367</v>
      </c>
      <c r="Q62">
        <v>95.600000000000009</v>
      </c>
      <c r="R62">
        <v>6.7</v>
      </c>
      <c r="S62">
        <v>111</v>
      </c>
      <c r="T62">
        <v>0</v>
      </c>
      <c r="U62">
        <v>4281.2</v>
      </c>
      <c r="V62">
        <v>12.51</v>
      </c>
      <c r="W62">
        <v>1247</v>
      </c>
      <c r="X62">
        <v>68</v>
      </c>
      <c r="Y62">
        <v>563</v>
      </c>
      <c r="Z62">
        <v>161</v>
      </c>
      <c r="AA62">
        <v>588</v>
      </c>
      <c r="AB62">
        <v>18.905155181884766</v>
      </c>
      <c r="AC62">
        <v>0.5</v>
      </c>
      <c r="AD62">
        <v>0.7</v>
      </c>
      <c r="AE62">
        <v>0.8</v>
      </c>
      <c r="AF62">
        <v>5.3</v>
      </c>
      <c r="AG62">
        <v>0</v>
      </c>
      <c r="AH62">
        <v>19.75</v>
      </c>
      <c r="AI62">
        <v>1</v>
      </c>
      <c r="AJ62">
        <v>0.41</v>
      </c>
      <c r="AK62">
        <v>1</v>
      </c>
      <c r="AL62">
        <v>80.3</v>
      </c>
      <c r="AM62">
        <v>424.3</v>
      </c>
      <c r="AN62">
        <v>37.799999999999997</v>
      </c>
      <c r="AO62">
        <v>38.700000000000003</v>
      </c>
      <c r="AP62">
        <v>31</v>
      </c>
      <c r="AQ62">
        <v>12</v>
      </c>
      <c r="AR62">
        <v>444</v>
      </c>
      <c r="AS62">
        <v>4</v>
      </c>
      <c r="AT62">
        <v>6357</v>
      </c>
      <c r="AU62">
        <v>9153</v>
      </c>
      <c r="AV62">
        <v>1</v>
      </c>
      <c r="AW62">
        <v>7.552978515625</v>
      </c>
      <c r="AX62">
        <v>0</v>
      </c>
      <c r="AY62">
        <v>1</v>
      </c>
      <c r="AZ62">
        <v>0</v>
      </c>
      <c r="BA62">
        <v>0</v>
      </c>
      <c r="BB62">
        <v>1</v>
      </c>
      <c r="BC62">
        <v>86.496025085449219</v>
      </c>
      <c r="BD62">
        <v>93.791389465332031</v>
      </c>
      <c r="BE62">
        <v>486.46395874023438</v>
      </c>
      <c r="BF62">
        <v>7804.96728515625</v>
      </c>
      <c r="BG62">
        <v>13010.353515625</v>
      </c>
      <c r="BH62">
        <v>5.681124210357666</v>
      </c>
      <c r="BI62">
        <v>4.141232967376709</v>
      </c>
      <c r="BJ62">
        <v>26.904262542724609</v>
      </c>
      <c r="BK62">
        <v>-2.3529412746429443</v>
      </c>
      <c r="BL62">
        <v>390.60000610351563</v>
      </c>
      <c r="BM62">
        <v>0.17688679695129395</v>
      </c>
      <c r="BN62">
        <v>26377.451171875</v>
      </c>
      <c r="BO62">
        <v>16.289619445800781</v>
      </c>
      <c r="BQ62">
        <v>0.60031825304031372</v>
      </c>
      <c r="BR62">
        <v>4.487727165222168</v>
      </c>
      <c r="BS62">
        <v>5.1006274223327637</v>
      </c>
      <c r="BT62">
        <v>80.97357177734375</v>
      </c>
      <c r="BU62">
        <v>304.59381103515625</v>
      </c>
      <c r="BV62">
        <v>0</v>
      </c>
      <c r="BW62">
        <v>3</v>
      </c>
      <c r="BX62">
        <v>10447.3134765625</v>
      </c>
      <c r="BY62">
        <v>6267.388671875</v>
      </c>
      <c r="BZ62">
        <v>1.2228541374206543</v>
      </c>
      <c r="CA62">
        <v>10.012670516967773</v>
      </c>
      <c r="CB62">
        <v>98.072288513183594</v>
      </c>
      <c r="CC62">
        <v>11.977633476257324</v>
      </c>
      <c r="CD62">
        <v>12.919363975524902</v>
      </c>
      <c r="CE62">
        <v>0.1765744537115097</v>
      </c>
      <c r="CF62">
        <v>2.4720423221588135</v>
      </c>
      <c r="CG62">
        <v>8745.63671875</v>
      </c>
      <c r="CJ62" s="8">
        <f>ABS(L62-VLOOKUP('VK_valitsin (FI)'!$C$8,tiedot,11,FALSE))</f>
        <v>18.299995422363281</v>
      </c>
      <c r="CQ62" s="8">
        <f>ABS(S62-VLOOKUP('VK_valitsin (FI)'!$C$8,tiedot,18,FALSE))</f>
        <v>41</v>
      </c>
      <c r="DE62" s="8">
        <f>ABS(AG62-VLOOKUP('VK_valitsin (FI)'!$C$8,tiedot,32,FALSE))</f>
        <v>0</v>
      </c>
      <c r="DJ62" s="8">
        <f>ABS(AL62-VLOOKUP('VK_valitsin (FI)'!$C$8,tiedot,37,FALSE))</f>
        <v>21.5</v>
      </c>
      <c r="EB62" s="55">
        <f>ABS(BD62-VLOOKUP('VK_valitsin (FI)'!$C$8,tiedot,55,FALSE))</f>
        <v>2.2273483276367188</v>
      </c>
      <c r="EF62" s="55">
        <f>ABS(BH62-VLOOKUP('VK_valitsin (FI)'!$C$8,tiedot,59,FALSE))</f>
        <v>2.3440678119659424</v>
      </c>
      <c r="EL62" s="8">
        <f>ABS(BN62-VLOOKUP('VK_valitsin (FI)'!$C$8,tiedot,65,FALSE))</f>
        <v>3303.0546875</v>
      </c>
      <c r="FH62" s="4">
        <f>IF($B62='VK_valitsin (FI)'!$C$8,100000,VK!CJ62/VK!L$297*'VK_valitsin (FI)'!D$5)</f>
        <v>9.2992978153280767E-2</v>
      </c>
      <c r="FO62" s="4">
        <f>IF($B62='VK_valitsin (FI)'!$C$8,100000,VK!CQ62/VK!S$297*'VK_valitsin (FI)'!E$5)</f>
        <v>8.1536549223976598E-3</v>
      </c>
      <c r="GC62" s="4">
        <f>IF($B62='VK_valitsin (FI)'!$C$8,100000,VK!DE62/VK!AG$297*'VK_valitsin (FI)'!F$5)</f>
        <v>0</v>
      </c>
      <c r="GH62" s="4">
        <f>IF($B62='VK_valitsin (FI)'!$C$8,100000,VK!DJ62/VK!AL$297*'VK_valitsin (FI)'!G$5)</f>
        <v>0.37842863972021956</v>
      </c>
      <c r="GZ62" s="4">
        <f>IF($B62='VK_valitsin (FI)'!$C$8,100000,VK!EB62/VK!BD$297*'VK_valitsin (FI)'!H$5)</f>
        <v>9.655864252113391E-3</v>
      </c>
      <c r="HA62" s="4">
        <f>IF($B62='VK_valitsin (FI)'!$C$8,100000,VK!EC62/VK!BE$297*'VK_valitsin (FI)'!P$5)</f>
        <v>0</v>
      </c>
      <c r="HD62" s="4">
        <f>IF($B62='VK_valitsin (FI)'!$C$8,100000,VK!EF62/VK!BH$297*'VK_valitsin (FI)'!I$5)</f>
        <v>0.4089978261257407</v>
      </c>
      <c r="HJ62" s="4">
        <f>IF($B62='VK_valitsin (FI)'!$C$8,100000,VK!EL62/VK!BN$297*'VK_valitsin (FI)'!J$5)</f>
        <v>0.15019507849692212</v>
      </c>
      <c r="ID62" s="15">
        <f t="shared" si="0"/>
        <v>1.0484240476706743</v>
      </c>
      <c r="IE62" s="15">
        <f t="shared" si="1"/>
        <v>274</v>
      </c>
      <c r="IF62" s="16">
        <f t="shared" si="3"/>
        <v>6.0000000000000033E-9</v>
      </c>
      <c r="IG62" s="51" t="str">
        <f t="shared" si="2"/>
        <v>Kaarina</v>
      </c>
    </row>
    <row r="63" spans="1:241">
      <c r="A63">
        <v>2019</v>
      </c>
      <c r="B63" t="s">
        <v>301</v>
      </c>
      <c r="C63" t="s">
        <v>302</v>
      </c>
      <c r="D63" t="s">
        <v>303</v>
      </c>
      <c r="E63" t="s">
        <v>304</v>
      </c>
      <c r="F63" t="s">
        <v>243</v>
      </c>
      <c r="G63" t="s">
        <v>244</v>
      </c>
      <c r="H63" t="s">
        <v>104</v>
      </c>
      <c r="I63" t="s">
        <v>105</v>
      </c>
      <c r="J63">
        <v>51.700000762939453</v>
      </c>
      <c r="K63">
        <v>674.07000732421875</v>
      </c>
      <c r="L63">
        <v>222.5</v>
      </c>
      <c r="M63">
        <v>2893</v>
      </c>
      <c r="N63">
        <v>4.3000001907348633</v>
      </c>
      <c r="O63">
        <v>-3.2000000476837158</v>
      </c>
      <c r="P63">
        <v>-39</v>
      </c>
      <c r="Q63">
        <v>46.400000000000006</v>
      </c>
      <c r="R63">
        <v>14.100000000000001</v>
      </c>
      <c r="S63">
        <v>185</v>
      </c>
      <c r="T63">
        <v>0</v>
      </c>
      <c r="U63">
        <v>3263.7</v>
      </c>
      <c r="V63">
        <v>12.35</v>
      </c>
      <c r="W63">
        <v>1900</v>
      </c>
      <c r="X63">
        <v>750</v>
      </c>
      <c r="Y63">
        <v>950</v>
      </c>
      <c r="Z63">
        <v>1343</v>
      </c>
      <c r="AA63">
        <v>989</v>
      </c>
      <c r="AB63">
        <v>16.875</v>
      </c>
      <c r="AC63">
        <v>0</v>
      </c>
      <c r="AD63">
        <v>0</v>
      </c>
      <c r="AE63">
        <v>0</v>
      </c>
      <c r="AF63">
        <v>4.7</v>
      </c>
      <c r="AG63">
        <v>0</v>
      </c>
      <c r="AH63">
        <v>22</v>
      </c>
      <c r="AI63">
        <v>1.5</v>
      </c>
      <c r="AJ63">
        <v>0.75</v>
      </c>
      <c r="AK63">
        <v>1.55</v>
      </c>
      <c r="AL63">
        <v>70.900000000000006</v>
      </c>
      <c r="AM63">
        <v>249.4</v>
      </c>
      <c r="AN63">
        <v>48.9</v>
      </c>
      <c r="AO63">
        <v>14</v>
      </c>
      <c r="AP63">
        <v>86</v>
      </c>
      <c r="AQ63">
        <v>70</v>
      </c>
      <c r="AR63">
        <v>908</v>
      </c>
      <c r="AS63">
        <v>1</v>
      </c>
      <c r="AT63">
        <v>10130</v>
      </c>
      <c r="AU63">
        <v>13014</v>
      </c>
      <c r="AV63">
        <v>0</v>
      </c>
      <c r="AW63">
        <v>41.228717803955078</v>
      </c>
      <c r="AX63">
        <v>0</v>
      </c>
      <c r="AY63">
        <v>0</v>
      </c>
      <c r="AZ63">
        <v>0</v>
      </c>
      <c r="BA63">
        <v>0</v>
      </c>
      <c r="BB63">
        <v>1</v>
      </c>
      <c r="BC63">
        <v>92.771087646484375</v>
      </c>
      <c r="BD63">
        <v>100</v>
      </c>
      <c r="BE63">
        <v>427.35043334960938</v>
      </c>
      <c r="BF63">
        <v>11560.763671875</v>
      </c>
      <c r="BG63">
        <v>12476.9443359375</v>
      </c>
      <c r="BH63">
        <v>2.8673696517944336</v>
      </c>
      <c r="BI63">
        <v>-15.395514488220215</v>
      </c>
      <c r="BJ63">
        <v>20.512821197509766</v>
      </c>
      <c r="BK63">
        <v>-8</v>
      </c>
      <c r="BL63">
        <v>170</v>
      </c>
      <c r="BM63">
        <v>4.1666665077209473</v>
      </c>
      <c r="BN63">
        <v>19765.91015625</v>
      </c>
      <c r="BO63">
        <v>56.905750274658203</v>
      </c>
      <c r="BQ63">
        <v>0.61251294612884521</v>
      </c>
      <c r="BR63">
        <v>3.4566193819046021E-2</v>
      </c>
      <c r="BS63">
        <v>1.7974420785903931</v>
      </c>
      <c r="BT63">
        <v>75.008644104003906</v>
      </c>
      <c r="BU63">
        <v>199.44694519042969</v>
      </c>
      <c r="BV63">
        <v>0</v>
      </c>
      <c r="BW63">
        <v>0</v>
      </c>
      <c r="BX63">
        <v>8846.154296875</v>
      </c>
      <c r="BY63">
        <v>8196.5810546875</v>
      </c>
      <c r="BZ63">
        <v>0.79502248764038086</v>
      </c>
      <c r="CA63">
        <v>4.3207740783691406</v>
      </c>
      <c r="CB63">
        <v>113.04347991943359</v>
      </c>
      <c r="CC63">
        <v>17.600000381469727</v>
      </c>
      <c r="CD63">
        <v>12.800000190734863</v>
      </c>
      <c r="CE63">
        <v>0</v>
      </c>
      <c r="CF63">
        <v>5.5999999046325684</v>
      </c>
      <c r="CG63">
        <v>14046.46875</v>
      </c>
      <c r="CJ63" s="8">
        <f>ABS(L63-VLOOKUP('VK_valitsin (FI)'!$C$8,tiedot,11,FALSE))</f>
        <v>83.800003051757813</v>
      </c>
      <c r="CQ63" s="8">
        <f>ABS(S63-VLOOKUP('VK_valitsin (FI)'!$C$8,tiedot,18,FALSE))</f>
        <v>33</v>
      </c>
      <c r="DE63" s="8">
        <f>ABS(AG63-VLOOKUP('VK_valitsin (FI)'!$C$8,tiedot,32,FALSE))</f>
        <v>0</v>
      </c>
      <c r="DJ63" s="8">
        <f>ABS(AL63-VLOOKUP('VK_valitsin (FI)'!$C$8,tiedot,37,FALSE))</f>
        <v>12.100000000000009</v>
      </c>
      <c r="EB63" s="55">
        <f>ABS(BD63-VLOOKUP('VK_valitsin (FI)'!$C$8,tiedot,55,FALSE))</f>
        <v>3.98126220703125</v>
      </c>
      <c r="EF63" s="55">
        <f>ABS(BH63-VLOOKUP('VK_valitsin (FI)'!$C$8,tiedot,59,FALSE))</f>
        <v>0.46968674659729004</v>
      </c>
      <c r="EL63" s="8">
        <f>ABS(BN63-VLOOKUP('VK_valitsin (FI)'!$C$8,tiedot,65,FALSE))</f>
        <v>3308.486328125</v>
      </c>
      <c r="FH63" s="4">
        <f>IF($B63='VK_valitsin (FI)'!$C$8,100000,VK!CJ63/VK!L$297*'VK_valitsin (FI)'!D$5)</f>
        <v>0.42583681980126981</v>
      </c>
      <c r="FO63" s="4">
        <f>IF($B63='VK_valitsin (FI)'!$C$8,100000,VK!CQ63/VK!S$297*'VK_valitsin (FI)'!E$5)</f>
        <v>6.5626978643688483E-3</v>
      </c>
      <c r="GC63" s="4">
        <f>IF($B63='VK_valitsin (FI)'!$C$8,100000,VK!DE63/VK!AG$297*'VK_valitsin (FI)'!F$5)</f>
        <v>0</v>
      </c>
      <c r="GH63" s="4">
        <f>IF($B63='VK_valitsin (FI)'!$C$8,100000,VK!DJ63/VK!AL$297*'VK_valitsin (FI)'!G$5)</f>
        <v>0.21297611816812373</v>
      </c>
      <c r="GZ63" s="4">
        <f>IF($B63='VK_valitsin (FI)'!$C$8,100000,VK!EB63/VK!BD$297*'VK_valitsin (FI)'!H$5)</f>
        <v>1.725932443801987E-2</v>
      </c>
      <c r="HA63" s="4">
        <f>IF($B63='VK_valitsin (FI)'!$C$8,100000,VK!EC63/VK!BE$297*'VK_valitsin (FI)'!P$5)</f>
        <v>0</v>
      </c>
      <c r="HD63" s="4">
        <f>IF($B63='VK_valitsin (FI)'!$C$8,100000,VK!EF63/VK!BH$297*'VK_valitsin (FI)'!I$5)</f>
        <v>8.1951920220793659E-2</v>
      </c>
      <c r="HJ63" s="4">
        <f>IF($B63='VK_valitsin (FI)'!$C$8,100000,VK!EL63/VK!BN$297*'VK_valitsin (FI)'!J$5)</f>
        <v>0.15044206371733831</v>
      </c>
      <c r="ID63" s="15">
        <f t="shared" si="0"/>
        <v>0.89502895030991414</v>
      </c>
      <c r="IE63" s="15">
        <f t="shared" si="1"/>
        <v>245</v>
      </c>
      <c r="IF63" s="16">
        <f t="shared" si="3"/>
        <v>6.1000000000000033E-9</v>
      </c>
      <c r="IG63" s="51" t="str">
        <f t="shared" si="2"/>
        <v>Kaavi</v>
      </c>
    </row>
    <row r="64" spans="1:241">
      <c r="A64">
        <v>2019</v>
      </c>
      <c r="B64" t="s">
        <v>305</v>
      </c>
      <c r="C64" t="s">
        <v>306</v>
      </c>
      <c r="D64" t="s">
        <v>305</v>
      </c>
      <c r="E64" t="s">
        <v>293</v>
      </c>
      <c r="F64" t="s">
        <v>227</v>
      </c>
      <c r="G64" t="s">
        <v>228</v>
      </c>
      <c r="H64" t="s">
        <v>144</v>
      </c>
      <c r="I64" t="s">
        <v>145</v>
      </c>
      <c r="J64">
        <v>43.5</v>
      </c>
      <c r="K64">
        <v>1834.780029296875</v>
      </c>
      <c r="L64">
        <v>145.19999694824219</v>
      </c>
      <c r="M64">
        <v>36709</v>
      </c>
      <c r="N64">
        <v>20</v>
      </c>
      <c r="O64">
        <v>-0.69999998807907104</v>
      </c>
      <c r="P64">
        <v>-253</v>
      </c>
      <c r="Q64">
        <v>88.2</v>
      </c>
      <c r="R64">
        <v>10.8</v>
      </c>
      <c r="S64">
        <v>455</v>
      </c>
      <c r="T64">
        <v>1</v>
      </c>
      <c r="U64">
        <v>3770.7</v>
      </c>
      <c r="V64">
        <v>11.07</v>
      </c>
      <c r="W64">
        <v>653</v>
      </c>
      <c r="X64">
        <v>99</v>
      </c>
      <c r="Y64">
        <v>720</v>
      </c>
      <c r="Z64">
        <v>306</v>
      </c>
      <c r="AA64">
        <v>597</v>
      </c>
      <c r="AB64">
        <v>17.164764404296875</v>
      </c>
      <c r="AC64">
        <v>1.1000000000000001</v>
      </c>
      <c r="AD64">
        <v>1.3</v>
      </c>
      <c r="AE64">
        <v>2.4</v>
      </c>
      <c r="AF64">
        <v>4.3</v>
      </c>
      <c r="AG64">
        <v>0</v>
      </c>
      <c r="AH64">
        <v>21</v>
      </c>
      <c r="AI64">
        <v>1.1000000000000001</v>
      </c>
      <c r="AJ64">
        <v>0.55000000000000004</v>
      </c>
      <c r="AK64">
        <v>1.55</v>
      </c>
      <c r="AL64">
        <v>56.8</v>
      </c>
      <c r="AM64">
        <v>369.1</v>
      </c>
      <c r="AN64">
        <v>47</v>
      </c>
      <c r="AO64">
        <v>30.2</v>
      </c>
      <c r="AP64">
        <v>14</v>
      </c>
      <c r="AQ64">
        <v>119</v>
      </c>
      <c r="AR64">
        <v>852</v>
      </c>
      <c r="AS64">
        <v>3.6669999999999998</v>
      </c>
      <c r="AT64">
        <v>4893</v>
      </c>
      <c r="AU64">
        <v>9845</v>
      </c>
      <c r="AV64">
        <v>1</v>
      </c>
      <c r="AW64">
        <v>139.03370666503906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99.67132568359375</v>
      </c>
      <c r="BD64">
        <v>68.44769287109375</v>
      </c>
      <c r="BE64">
        <v>874.88543701171875</v>
      </c>
      <c r="BF64">
        <v>14449.20703125</v>
      </c>
      <c r="BG64">
        <v>19070.88671875</v>
      </c>
      <c r="BH64">
        <v>3.376218318939209</v>
      </c>
      <c r="BI64">
        <v>4.2445521354675293</v>
      </c>
      <c r="BJ64">
        <v>27.004219055175781</v>
      </c>
      <c r="BK64">
        <v>-6.1032862663269043</v>
      </c>
      <c r="BL64">
        <v>287.23077392578125</v>
      </c>
      <c r="BM64">
        <v>-0.43988269567489624</v>
      </c>
      <c r="BN64">
        <v>22841.75</v>
      </c>
      <c r="BO64">
        <v>42.901920318603516</v>
      </c>
      <c r="BQ64">
        <v>0.55806475877761841</v>
      </c>
      <c r="BR64">
        <v>0.12258574366569519</v>
      </c>
      <c r="BS64">
        <v>3.508676290512085</v>
      </c>
      <c r="BT64">
        <v>207.79644775390625</v>
      </c>
      <c r="BU64">
        <v>476.313720703125</v>
      </c>
      <c r="BV64">
        <v>1</v>
      </c>
      <c r="BW64">
        <v>2</v>
      </c>
      <c r="BX64">
        <v>10832.263671875</v>
      </c>
      <c r="BY64">
        <v>8207.1494140625</v>
      </c>
      <c r="BZ64">
        <v>1.0896509885787964</v>
      </c>
      <c r="CA64">
        <v>9.2484130859375</v>
      </c>
      <c r="CB64">
        <v>84.75</v>
      </c>
      <c r="CC64">
        <v>9.7496318817138672</v>
      </c>
      <c r="CD64">
        <v>12.665684700012207</v>
      </c>
      <c r="CE64">
        <v>0.76583212614059448</v>
      </c>
      <c r="CF64">
        <v>2.0913107395172119</v>
      </c>
      <c r="CG64">
        <v>9618.474609375</v>
      </c>
      <c r="CJ64" s="8">
        <f>ABS(L64-VLOOKUP('VK_valitsin (FI)'!$C$8,tiedot,11,FALSE))</f>
        <v>6.5</v>
      </c>
      <c r="CQ64" s="8">
        <f>ABS(S64-VLOOKUP('VK_valitsin (FI)'!$C$8,tiedot,18,FALSE))</f>
        <v>303</v>
      </c>
      <c r="DE64" s="8">
        <f>ABS(AG64-VLOOKUP('VK_valitsin (FI)'!$C$8,tiedot,32,FALSE))</f>
        <v>0</v>
      </c>
      <c r="DJ64" s="8">
        <f>ABS(AL64-VLOOKUP('VK_valitsin (FI)'!$C$8,tiedot,37,FALSE))</f>
        <v>2</v>
      </c>
      <c r="EB64" s="55">
        <f>ABS(BD64-VLOOKUP('VK_valitsin (FI)'!$C$8,tiedot,55,FALSE))</f>
        <v>27.571044921875</v>
      </c>
      <c r="EF64" s="55">
        <f>ABS(BH64-VLOOKUP('VK_valitsin (FI)'!$C$8,tiedot,59,FALSE))</f>
        <v>3.9161920547485352E-2</v>
      </c>
      <c r="EL64" s="8">
        <f>ABS(BN64-VLOOKUP('VK_valitsin (FI)'!$C$8,tiedot,65,FALSE))</f>
        <v>232.646484375</v>
      </c>
      <c r="FH64" s="4">
        <f>IF($B64='VK_valitsin (FI)'!$C$8,100000,VK!CJ64/VK!L$297*'VK_valitsin (FI)'!D$5)</f>
        <v>3.3030301049018787E-2</v>
      </c>
      <c r="FO64" s="4">
        <f>IF($B64='VK_valitsin (FI)'!$C$8,100000,VK!CQ64/VK!S$297*'VK_valitsin (FI)'!E$5)</f>
        <v>6.0257498572841246E-2</v>
      </c>
      <c r="GC64" s="4">
        <f>IF($B64='VK_valitsin (FI)'!$C$8,100000,VK!DE64/VK!AG$297*'VK_valitsin (FI)'!F$5)</f>
        <v>0</v>
      </c>
      <c r="GH64" s="4">
        <f>IF($B64='VK_valitsin (FI)'!$C$8,100000,VK!DJ64/VK!AL$297*'VK_valitsin (FI)'!G$5)</f>
        <v>3.5202664160020429E-2</v>
      </c>
      <c r="GZ64" s="4">
        <f>IF($B64='VK_valitsin (FI)'!$C$8,100000,VK!EB64/VK!BD$297*'VK_valitsin (FI)'!H$5)</f>
        <v>0.11952430778396245</v>
      </c>
      <c r="HA64" s="4">
        <f>IF($B64='VK_valitsin (FI)'!$C$8,100000,VK!EC64/VK!BE$297*'VK_valitsin (FI)'!P$5)</f>
        <v>0</v>
      </c>
      <c r="HD64" s="4">
        <f>IF($B64='VK_valitsin (FI)'!$C$8,100000,VK!EF64/VK!BH$297*'VK_valitsin (FI)'!I$5)</f>
        <v>6.8330533310796571E-3</v>
      </c>
      <c r="HJ64" s="4">
        <f>IF($B64='VK_valitsin (FI)'!$C$8,100000,VK!EL64/VK!BN$297*'VK_valitsin (FI)'!J$5)</f>
        <v>1.0578800622033629E-2</v>
      </c>
      <c r="ID64" s="15">
        <f t="shared" si="0"/>
        <v>0.26542663171895625</v>
      </c>
      <c r="IE64" s="15">
        <f t="shared" si="1"/>
        <v>12</v>
      </c>
      <c r="IF64" s="16">
        <f t="shared" si="3"/>
        <v>6.2000000000000034E-9</v>
      </c>
      <c r="IG64" s="51" t="str">
        <f t="shared" si="2"/>
        <v>Kajaani</v>
      </c>
    </row>
    <row r="65" spans="1:241">
      <c r="A65">
        <v>2019</v>
      </c>
      <c r="B65" t="s">
        <v>307</v>
      </c>
      <c r="C65" t="s">
        <v>308</v>
      </c>
      <c r="D65" t="s">
        <v>100</v>
      </c>
      <c r="E65" t="s">
        <v>101</v>
      </c>
      <c r="F65" t="s">
        <v>102</v>
      </c>
      <c r="G65" t="s">
        <v>103</v>
      </c>
      <c r="H65" t="s">
        <v>90</v>
      </c>
      <c r="I65" t="s">
        <v>91</v>
      </c>
      <c r="J65">
        <v>44.200000762939453</v>
      </c>
      <c r="K65">
        <v>924.04998779296875</v>
      </c>
      <c r="L65">
        <v>147.69999694824219</v>
      </c>
      <c r="M65">
        <v>12373</v>
      </c>
      <c r="N65">
        <v>13.399999618530273</v>
      </c>
      <c r="O65">
        <v>-0.10000000149011612</v>
      </c>
      <c r="P65">
        <v>-22</v>
      </c>
      <c r="Q65">
        <v>76.3</v>
      </c>
      <c r="R65">
        <v>7.9</v>
      </c>
      <c r="S65">
        <v>276</v>
      </c>
      <c r="T65">
        <v>0</v>
      </c>
      <c r="U65">
        <v>3357.3</v>
      </c>
      <c r="V65">
        <v>11.72</v>
      </c>
      <c r="W65">
        <v>1013</v>
      </c>
      <c r="X65">
        <v>755</v>
      </c>
      <c r="Y65">
        <v>430</v>
      </c>
      <c r="Z65">
        <v>469</v>
      </c>
      <c r="AA65">
        <v>645</v>
      </c>
      <c r="AB65">
        <v>15.763157844543457</v>
      </c>
      <c r="AC65">
        <v>0</v>
      </c>
      <c r="AD65">
        <v>0</v>
      </c>
      <c r="AE65">
        <v>0</v>
      </c>
      <c r="AF65">
        <v>9.6</v>
      </c>
      <c r="AG65">
        <v>0</v>
      </c>
      <c r="AH65">
        <v>21</v>
      </c>
      <c r="AI65">
        <v>1.1000000000000001</v>
      </c>
      <c r="AJ65">
        <v>0.5</v>
      </c>
      <c r="AK65">
        <v>1.1000000000000001</v>
      </c>
      <c r="AL65">
        <v>42.3</v>
      </c>
      <c r="AM65">
        <v>312.5</v>
      </c>
      <c r="AN65">
        <v>48.2</v>
      </c>
      <c r="AO65">
        <v>22.1</v>
      </c>
      <c r="AP65">
        <v>101</v>
      </c>
      <c r="AQ65">
        <v>63</v>
      </c>
      <c r="AR65">
        <v>776</v>
      </c>
      <c r="AS65">
        <v>2.8330000000000002</v>
      </c>
      <c r="AT65">
        <v>5510</v>
      </c>
      <c r="AU65">
        <v>10608</v>
      </c>
      <c r="AV65">
        <v>0</v>
      </c>
      <c r="AW65">
        <v>111.12754821777344</v>
      </c>
      <c r="AX65">
        <v>0</v>
      </c>
      <c r="AY65">
        <v>0</v>
      </c>
      <c r="AZ65">
        <v>0</v>
      </c>
      <c r="BA65">
        <v>1</v>
      </c>
      <c r="BB65">
        <v>1</v>
      </c>
      <c r="BC65">
        <v>51.980197906494141</v>
      </c>
      <c r="BD65">
        <v>64.5367431640625</v>
      </c>
      <c r="BE65">
        <v>346.15383911132813</v>
      </c>
      <c r="BF65">
        <v>11601.541015625</v>
      </c>
      <c r="BG65">
        <v>17565.693359375</v>
      </c>
      <c r="BH65">
        <v>2.8443870544433594</v>
      </c>
      <c r="BI65">
        <v>-10.843589782714844</v>
      </c>
      <c r="BJ65">
        <v>31.94444465637207</v>
      </c>
      <c r="BK65">
        <v>-0.63291138410568237</v>
      </c>
      <c r="BL65">
        <v>170.88888549804688</v>
      </c>
      <c r="BM65">
        <v>-0.49122807383537292</v>
      </c>
      <c r="BN65">
        <v>20765.92578125</v>
      </c>
      <c r="BO65">
        <v>43.376846313476563</v>
      </c>
      <c r="BQ65">
        <v>0.60308736562728882</v>
      </c>
      <c r="BR65">
        <v>0.4606805145740509</v>
      </c>
      <c r="BS65">
        <v>2.5135376453399658</v>
      </c>
      <c r="BT65">
        <v>143.78080749511719</v>
      </c>
      <c r="BU65">
        <v>556.21112060546875</v>
      </c>
      <c r="BV65">
        <v>0</v>
      </c>
      <c r="BW65">
        <v>1</v>
      </c>
      <c r="BX65">
        <v>7430.28857421875</v>
      </c>
      <c r="BY65">
        <v>4907.4521484375</v>
      </c>
      <c r="BZ65">
        <v>1.2688919305801392</v>
      </c>
      <c r="CA65">
        <v>11.460437774658203</v>
      </c>
      <c r="CB65">
        <v>39.490444183349609</v>
      </c>
      <c r="CC65">
        <v>4.3723554611206055</v>
      </c>
      <c r="CD65">
        <v>7.4753174781799316</v>
      </c>
      <c r="CE65">
        <v>0.21156558394432068</v>
      </c>
      <c r="CF65">
        <v>1.7630465030670166</v>
      </c>
      <c r="CG65">
        <v>9238.25</v>
      </c>
      <c r="CJ65" s="8">
        <f>ABS(L65-VLOOKUP('VK_valitsin (FI)'!$C$8,tiedot,11,FALSE))</f>
        <v>9</v>
      </c>
      <c r="CQ65" s="8">
        <f>ABS(S65-VLOOKUP('VK_valitsin (FI)'!$C$8,tiedot,18,FALSE))</f>
        <v>124</v>
      </c>
      <c r="DE65" s="8">
        <f>ABS(AG65-VLOOKUP('VK_valitsin (FI)'!$C$8,tiedot,32,FALSE))</f>
        <v>0</v>
      </c>
      <c r="DJ65" s="8">
        <f>ABS(AL65-VLOOKUP('VK_valitsin (FI)'!$C$8,tiedot,37,FALSE))</f>
        <v>16.5</v>
      </c>
      <c r="EB65" s="55">
        <f>ABS(BD65-VLOOKUP('VK_valitsin (FI)'!$C$8,tiedot,55,FALSE))</f>
        <v>31.48199462890625</v>
      </c>
      <c r="EF65" s="55">
        <f>ABS(BH65-VLOOKUP('VK_valitsin (FI)'!$C$8,tiedot,59,FALSE))</f>
        <v>0.49266934394836426</v>
      </c>
      <c r="EL65" s="8">
        <f>ABS(BN65-VLOOKUP('VK_valitsin (FI)'!$C$8,tiedot,65,FALSE))</f>
        <v>2308.470703125</v>
      </c>
      <c r="FH65" s="4">
        <f>IF($B65='VK_valitsin (FI)'!$C$8,100000,VK!CJ65/VK!L$297*'VK_valitsin (FI)'!D$5)</f>
        <v>4.5734262990949091E-2</v>
      </c>
      <c r="FO65" s="4">
        <f>IF($B65='VK_valitsin (FI)'!$C$8,100000,VK!CQ65/VK!S$297*'VK_valitsin (FI)'!E$5)</f>
        <v>2.4659834399446582E-2</v>
      </c>
      <c r="GC65" s="4">
        <f>IF($B65='VK_valitsin (FI)'!$C$8,100000,VK!DE65/VK!AG$297*'VK_valitsin (FI)'!F$5)</f>
        <v>0</v>
      </c>
      <c r="GH65" s="4">
        <f>IF($B65='VK_valitsin (FI)'!$C$8,100000,VK!DJ65/VK!AL$297*'VK_valitsin (FI)'!G$5)</f>
        <v>0.2904219793201685</v>
      </c>
      <c r="GZ65" s="4">
        <f>IF($B65='VK_valitsin (FI)'!$C$8,100000,VK!EB65/VK!BD$297*'VK_valitsin (FI)'!H$5)</f>
        <v>0.13647881777208123</v>
      </c>
      <c r="HA65" s="4">
        <f>IF($B65='VK_valitsin (FI)'!$C$8,100000,VK!EC65/VK!BE$297*'VK_valitsin (FI)'!P$5)</f>
        <v>0</v>
      </c>
      <c r="HD65" s="4">
        <f>IF($B65='VK_valitsin (FI)'!$C$8,100000,VK!EF65/VK!BH$297*'VK_valitsin (FI)'!I$5)</f>
        <v>8.5961971597007497E-2</v>
      </c>
      <c r="HJ65" s="4">
        <f>IF($B65='VK_valitsin (FI)'!$C$8,100000,VK!EL65/VK!BN$297*'VK_valitsin (FI)'!J$5)</f>
        <v>0.10496978441677841</v>
      </c>
      <c r="ID65" s="15">
        <f t="shared" si="0"/>
        <v>0.68822665679643125</v>
      </c>
      <c r="IE65" s="15">
        <f t="shared" si="1"/>
        <v>176</v>
      </c>
      <c r="IF65" s="16">
        <f t="shared" si="3"/>
        <v>6.3000000000000035E-9</v>
      </c>
      <c r="IG65" s="51" t="str">
        <f t="shared" si="2"/>
        <v>Kalajoki</v>
      </c>
    </row>
    <row r="66" spans="1:241">
      <c r="A66">
        <v>2019</v>
      </c>
      <c r="B66" t="s">
        <v>309</v>
      </c>
      <c r="C66" t="s">
        <v>310</v>
      </c>
      <c r="D66" t="s">
        <v>233</v>
      </c>
      <c r="E66" t="s">
        <v>234</v>
      </c>
      <c r="F66" t="s">
        <v>88</v>
      </c>
      <c r="G66" t="s">
        <v>89</v>
      </c>
      <c r="H66" t="s">
        <v>144</v>
      </c>
      <c r="I66" t="s">
        <v>145</v>
      </c>
      <c r="J66">
        <v>41.900001525878906</v>
      </c>
      <c r="K66">
        <v>658.07000732421875</v>
      </c>
      <c r="L66">
        <v>123.59999847412109</v>
      </c>
      <c r="M66">
        <v>31868</v>
      </c>
      <c r="N66">
        <v>48.400001525878906</v>
      </c>
      <c r="O66">
        <v>0.60000002384185791</v>
      </c>
      <c r="P66">
        <v>115</v>
      </c>
      <c r="Q66">
        <v>85.9</v>
      </c>
      <c r="R66">
        <v>7</v>
      </c>
      <c r="S66">
        <v>303</v>
      </c>
      <c r="T66">
        <v>0</v>
      </c>
      <c r="U66">
        <v>4112.6000000000004</v>
      </c>
      <c r="V66">
        <v>13.28</v>
      </c>
      <c r="W66">
        <v>911</v>
      </c>
      <c r="X66">
        <v>84</v>
      </c>
      <c r="Y66">
        <v>720</v>
      </c>
      <c r="Z66">
        <v>195</v>
      </c>
      <c r="AA66">
        <v>716</v>
      </c>
      <c r="AB66">
        <v>18.228570938110352</v>
      </c>
      <c r="AC66">
        <v>0.4</v>
      </c>
      <c r="AD66">
        <v>0.6</v>
      </c>
      <c r="AE66">
        <v>1</v>
      </c>
      <c r="AF66">
        <v>4.5999999999999996</v>
      </c>
      <c r="AG66">
        <v>0</v>
      </c>
      <c r="AH66">
        <v>21</v>
      </c>
      <c r="AI66">
        <v>0.93</v>
      </c>
      <c r="AJ66">
        <v>0.43</v>
      </c>
      <c r="AK66">
        <v>1.03</v>
      </c>
      <c r="AL66">
        <v>57.6</v>
      </c>
      <c r="AM66">
        <v>407.4</v>
      </c>
      <c r="AN66">
        <v>41.8</v>
      </c>
      <c r="AO66">
        <v>35</v>
      </c>
      <c r="AP66">
        <v>59</v>
      </c>
      <c r="AQ66">
        <v>28</v>
      </c>
      <c r="AR66">
        <v>168</v>
      </c>
      <c r="AS66">
        <v>3.6669999999999998</v>
      </c>
      <c r="AT66">
        <v>6237</v>
      </c>
      <c r="AU66">
        <v>8898</v>
      </c>
      <c r="AV66">
        <v>1</v>
      </c>
      <c r="AW66">
        <v>16.746625900268555</v>
      </c>
      <c r="AX66">
        <v>0</v>
      </c>
      <c r="AY66">
        <v>0</v>
      </c>
      <c r="AZ66">
        <v>0</v>
      </c>
      <c r="BA66">
        <v>0</v>
      </c>
      <c r="BB66">
        <v>1</v>
      </c>
      <c r="BC66">
        <v>98.059005737304688</v>
      </c>
      <c r="BD66">
        <v>73.810890197753906</v>
      </c>
      <c r="BE66">
        <v>817.81915283203125</v>
      </c>
      <c r="BF66">
        <v>11016.1484375</v>
      </c>
      <c r="BG66">
        <v>14775.4140625</v>
      </c>
      <c r="BH66">
        <v>4.0776205062866211</v>
      </c>
      <c r="BI66">
        <v>-1.4667874574661255</v>
      </c>
      <c r="BJ66">
        <v>21.852731704711914</v>
      </c>
      <c r="BK66">
        <v>-3.3632287979125977</v>
      </c>
      <c r="BL66">
        <v>279.07144165039063</v>
      </c>
      <c r="BM66">
        <v>0.3271537721157074</v>
      </c>
      <c r="BN66">
        <v>24863.537109375</v>
      </c>
      <c r="BO66">
        <v>22.739057540893555</v>
      </c>
      <c r="BQ66">
        <v>0.59988075494766235</v>
      </c>
      <c r="BR66">
        <v>0.24162168800830841</v>
      </c>
      <c r="BS66">
        <v>2.4507343769073486</v>
      </c>
      <c r="BT66">
        <v>84.379318237304688</v>
      </c>
      <c r="BU66">
        <v>276.67251586914063</v>
      </c>
      <c r="BV66">
        <v>0</v>
      </c>
      <c r="BW66">
        <v>1</v>
      </c>
      <c r="BX66">
        <v>8510.638671875</v>
      </c>
      <c r="BY66">
        <v>6345.30126953125</v>
      </c>
      <c r="BZ66">
        <v>1.3524538278579712</v>
      </c>
      <c r="CA66">
        <v>11.547634124755859</v>
      </c>
      <c r="CB66">
        <v>43.155452728271484</v>
      </c>
      <c r="CC66">
        <v>4.9456520080566406</v>
      </c>
      <c r="CD66">
        <v>15.65217399597168</v>
      </c>
      <c r="CE66">
        <v>0</v>
      </c>
      <c r="CF66">
        <v>1.1141303777694702</v>
      </c>
      <c r="CG66">
        <v>8914.64453125</v>
      </c>
      <c r="CJ66" s="8">
        <f>ABS(L66-VLOOKUP('VK_valitsin (FI)'!$C$8,tiedot,11,FALSE))</f>
        <v>15.099998474121094</v>
      </c>
      <c r="CQ66" s="8">
        <f>ABS(S66-VLOOKUP('VK_valitsin (FI)'!$C$8,tiedot,18,FALSE))</f>
        <v>151</v>
      </c>
      <c r="DE66" s="8">
        <f>ABS(AG66-VLOOKUP('VK_valitsin (FI)'!$C$8,tiedot,32,FALSE))</f>
        <v>0</v>
      </c>
      <c r="DJ66" s="8">
        <f>ABS(AL66-VLOOKUP('VK_valitsin (FI)'!$C$8,tiedot,37,FALSE))</f>
        <v>1.1999999999999957</v>
      </c>
      <c r="EB66" s="55">
        <f>ABS(BD66-VLOOKUP('VK_valitsin (FI)'!$C$8,tiedot,55,FALSE))</f>
        <v>22.207847595214844</v>
      </c>
      <c r="EF66" s="55">
        <f>ABS(BH66-VLOOKUP('VK_valitsin (FI)'!$C$8,tiedot,59,FALSE))</f>
        <v>0.74056410789489746</v>
      </c>
      <c r="EL66" s="8">
        <f>ABS(BN66-VLOOKUP('VK_valitsin (FI)'!$C$8,tiedot,65,FALSE))</f>
        <v>1789.140625</v>
      </c>
      <c r="FH66" s="4">
        <f>IF($B66='VK_valitsin (FI)'!$C$8,100000,VK!CJ66/VK!L$297*'VK_valitsin (FI)'!D$5)</f>
        <v>7.6731922375376016E-2</v>
      </c>
      <c r="FO66" s="4">
        <f>IF($B66='VK_valitsin (FI)'!$C$8,100000,VK!CQ66/VK!S$297*'VK_valitsin (FI)'!E$5)</f>
        <v>3.0029314470293823E-2</v>
      </c>
      <c r="GC66" s="4">
        <f>IF($B66='VK_valitsin (FI)'!$C$8,100000,VK!DE66/VK!AG$297*'VK_valitsin (FI)'!F$5)</f>
        <v>0</v>
      </c>
      <c r="GH66" s="4">
        <f>IF($B66='VK_valitsin (FI)'!$C$8,100000,VK!DJ66/VK!AL$297*'VK_valitsin (FI)'!G$5)</f>
        <v>2.1121598496012178E-2</v>
      </c>
      <c r="GZ66" s="4">
        <f>IF($B66='VK_valitsin (FI)'!$C$8,100000,VK!EB66/VK!BD$297*'VK_valitsin (FI)'!H$5)</f>
        <v>9.6274102730281128E-2</v>
      </c>
      <c r="HA66" s="4">
        <f>IF($B66='VK_valitsin (FI)'!$C$8,100000,VK!EC66/VK!BE$297*'VK_valitsin (FI)'!P$5)</f>
        <v>0</v>
      </c>
      <c r="HD66" s="4">
        <f>IF($B66='VK_valitsin (FI)'!$C$8,100000,VK!EF66/VK!BH$297*'VK_valitsin (FI)'!I$5)</f>
        <v>0.12921516548692846</v>
      </c>
      <c r="HJ66" s="4">
        <f>IF($B66='VK_valitsin (FI)'!$C$8,100000,VK!EL66/VK!BN$297*'VK_valitsin (FI)'!J$5)</f>
        <v>8.1355031035618391E-2</v>
      </c>
      <c r="ID66" s="15">
        <f t="shared" si="0"/>
        <v>0.43472714099450993</v>
      </c>
      <c r="IE66" s="15">
        <f t="shared" si="1"/>
        <v>61</v>
      </c>
      <c r="IF66" s="16">
        <f t="shared" si="3"/>
        <v>6.4000000000000035E-9</v>
      </c>
      <c r="IG66" s="51" t="str">
        <f t="shared" si="2"/>
        <v>Kangasala</v>
      </c>
    </row>
    <row r="67" spans="1:241">
      <c r="A67">
        <v>2019</v>
      </c>
      <c r="B67" t="s">
        <v>311</v>
      </c>
      <c r="C67" t="s">
        <v>312</v>
      </c>
      <c r="D67" t="s">
        <v>216</v>
      </c>
      <c r="E67" t="s">
        <v>217</v>
      </c>
      <c r="F67" t="s">
        <v>132</v>
      </c>
      <c r="G67" t="s">
        <v>133</v>
      </c>
      <c r="H67" t="s">
        <v>104</v>
      </c>
      <c r="I67" t="s">
        <v>105</v>
      </c>
      <c r="J67">
        <v>51.799999237060547</v>
      </c>
      <c r="K67">
        <v>1068.8399658203125</v>
      </c>
      <c r="L67">
        <v>189.19999694824219</v>
      </c>
      <c r="M67">
        <v>5356</v>
      </c>
      <c r="N67">
        <v>5</v>
      </c>
      <c r="O67">
        <v>-1.7999999523162842</v>
      </c>
      <c r="P67">
        <v>-6</v>
      </c>
      <c r="Q67">
        <v>50.6</v>
      </c>
      <c r="R67">
        <v>10</v>
      </c>
      <c r="S67">
        <v>378</v>
      </c>
      <c r="T67">
        <v>0</v>
      </c>
      <c r="U67">
        <v>3456.5</v>
      </c>
      <c r="V67">
        <v>11.04</v>
      </c>
      <c r="W67">
        <v>1383</v>
      </c>
      <c r="X67">
        <v>1012</v>
      </c>
      <c r="Y67">
        <v>593</v>
      </c>
      <c r="Z67">
        <v>1134</v>
      </c>
      <c r="AA67">
        <v>623</v>
      </c>
      <c r="AB67">
        <v>11.55555534362793</v>
      </c>
      <c r="AC67">
        <v>0</v>
      </c>
      <c r="AD67">
        <v>0</v>
      </c>
      <c r="AE67">
        <v>0</v>
      </c>
      <c r="AF67">
        <v>4.8</v>
      </c>
      <c r="AG67">
        <v>0</v>
      </c>
      <c r="AH67">
        <v>20.75</v>
      </c>
      <c r="AI67">
        <v>0.93</v>
      </c>
      <c r="AJ67">
        <v>0.45</v>
      </c>
      <c r="AK67">
        <v>1.05</v>
      </c>
      <c r="AL67">
        <v>75.3</v>
      </c>
      <c r="AM67">
        <v>291.3</v>
      </c>
      <c r="AN67">
        <v>45</v>
      </c>
      <c r="AO67">
        <v>21.7</v>
      </c>
      <c r="AP67">
        <v>100</v>
      </c>
      <c r="AQ67">
        <v>41</v>
      </c>
      <c r="AR67">
        <v>638</v>
      </c>
      <c r="AS67">
        <v>2.1669999999999998</v>
      </c>
      <c r="AT67">
        <v>11103</v>
      </c>
      <c r="AU67">
        <v>11672</v>
      </c>
      <c r="AV67">
        <v>1</v>
      </c>
      <c r="AW67">
        <v>54.458999633789063</v>
      </c>
      <c r="AX67">
        <v>0</v>
      </c>
      <c r="AY67">
        <v>0</v>
      </c>
      <c r="AZ67">
        <v>0</v>
      </c>
      <c r="BA67">
        <v>0</v>
      </c>
      <c r="BB67">
        <v>1</v>
      </c>
      <c r="BC67">
        <v>82.911392211914063</v>
      </c>
      <c r="BD67">
        <v>100</v>
      </c>
      <c r="BE67">
        <v>121.07623291015625</v>
      </c>
      <c r="BF67">
        <v>8617.25</v>
      </c>
      <c r="BG67">
        <v>9855.9423828125</v>
      </c>
      <c r="BH67">
        <v>3.1351568698883057</v>
      </c>
      <c r="BI67">
        <v>-1.8143845796585083</v>
      </c>
      <c r="BJ67">
        <v>23.333333969116211</v>
      </c>
      <c r="BK67">
        <v>-11.363636016845703</v>
      </c>
      <c r="BL67">
        <v>78.5</v>
      </c>
      <c r="BM67">
        <v>0</v>
      </c>
      <c r="BN67">
        <v>20361.076171875</v>
      </c>
      <c r="BO67">
        <v>49.809051513671875</v>
      </c>
      <c r="BQ67">
        <v>0.60866320133209229</v>
      </c>
      <c r="BR67">
        <v>0.13069455325603485</v>
      </c>
      <c r="BS67">
        <v>1.3442867994308472</v>
      </c>
      <c r="BT67">
        <v>93.539955139160156</v>
      </c>
      <c r="BU67">
        <v>321.13516235351563</v>
      </c>
      <c r="BV67">
        <v>0</v>
      </c>
      <c r="BW67">
        <v>1</v>
      </c>
      <c r="BX67">
        <v>7421.52490234375</v>
      </c>
      <c r="BY67">
        <v>6488.7890625</v>
      </c>
      <c r="BZ67">
        <v>0.72815531492233276</v>
      </c>
      <c r="CA67">
        <v>7.3188948631286621</v>
      </c>
      <c r="CB67">
        <v>105.12820434570313</v>
      </c>
      <c r="CC67">
        <v>10.204081535339355</v>
      </c>
      <c r="CD67">
        <v>10.204081535339355</v>
      </c>
      <c r="CE67">
        <v>0</v>
      </c>
      <c r="CF67">
        <v>2.5510203838348389</v>
      </c>
      <c r="CG67">
        <v>11498.2958984375</v>
      </c>
      <c r="CJ67" s="8">
        <f>ABS(L67-VLOOKUP('VK_valitsin (FI)'!$C$8,tiedot,11,FALSE))</f>
        <v>50.5</v>
      </c>
      <c r="CQ67" s="8">
        <f>ABS(S67-VLOOKUP('VK_valitsin (FI)'!$C$8,tiedot,18,FALSE))</f>
        <v>226</v>
      </c>
      <c r="DE67" s="8">
        <f>ABS(AG67-VLOOKUP('VK_valitsin (FI)'!$C$8,tiedot,32,FALSE))</f>
        <v>0</v>
      </c>
      <c r="DJ67" s="8">
        <f>ABS(AL67-VLOOKUP('VK_valitsin (FI)'!$C$8,tiedot,37,FALSE))</f>
        <v>16.5</v>
      </c>
      <c r="EB67" s="55">
        <f>ABS(BD67-VLOOKUP('VK_valitsin (FI)'!$C$8,tiedot,55,FALSE))</f>
        <v>3.98126220703125</v>
      </c>
      <c r="EF67" s="55">
        <f>ABS(BH67-VLOOKUP('VK_valitsin (FI)'!$C$8,tiedot,59,FALSE))</f>
        <v>0.20189952850341797</v>
      </c>
      <c r="EL67" s="8">
        <f>ABS(BN67-VLOOKUP('VK_valitsin (FI)'!$C$8,tiedot,65,FALSE))</f>
        <v>2713.3203125</v>
      </c>
      <c r="FH67" s="4">
        <f>IF($B67='VK_valitsin (FI)'!$C$8,100000,VK!CJ67/VK!L$297*'VK_valitsin (FI)'!D$5)</f>
        <v>0.25662003122699212</v>
      </c>
      <c r="FO67" s="4">
        <f>IF($B67='VK_valitsin (FI)'!$C$8,100000,VK!CQ67/VK!S$297*'VK_valitsin (FI)'!E$5)</f>
        <v>4.4944536889313928E-2</v>
      </c>
      <c r="GC67" s="4">
        <f>IF($B67='VK_valitsin (FI)'!$C$8,100000,VK!DE67/VK!AG$297*'VK_valitsin (FI)'!F$5)</f>
        <v>0</v>
      </c>
      <c r="GH67" s="4">
        <f>IF($B67='VK_valitsin (FI)'!$C$8,100000,VK!DJ67/VK!AL$297*'VK_valitsin (FI)'!G$5)</f>
        <v>0.2904219793201685</v>
      </c>
      <c r="GZ67" s="4">
        <f>IF($B67='VK_valitsin (FI)'!$C$8,100000,VK!EB67/VK!BD$297*'VK_valitsin (FI)'!H$5)</f>
        <v>1.725932443801987E-2</v>
      </c>
      <c r="HA67" s="4">
        <f>IF($B67='VK_valitsin (FI)'!$C$8,100000,VK!EC67/VK!BE$297*'VK_valitsin (FI)'!P$5)</f>
        <v>0</v>
      </c>
      <c r="HD67" s="4">
        <f>IF($B67='VK_valitsin (FI)'!$C$8,100000,VK!EF67/VK!BH$297*'VK_valitsin (FI)'!I$5)</f>
        <v>3.5227849566542208E-2</v>
      </c>
      <c r="HJ67" s="4">
        <f>IF($B67='VK_valitsin (FI)'!$C$8,100000,VK!EL67/VK!BN$297*'VK_valitsin (FI)'!J$5)</f>
        <v>0.12337893128608116</v>
      </c>
      <c r="ID67" s="15">
        <f t="shared" ref="ID67:ID130" si="4">SUM(FF67:IC67)+IF67</f>
        <v>0.76785265922711776</v>
      </c>
      <c r="IE67" s="15">
        <f t="shared" si="1"/>
        <v>212</v>
      </c>
      <c r="IF67" s="16">
        <f t="shared" si="3"/>
        <v>6.5000000000000036E-9</v>
      </c>
      <c r="IG67" s="51" t="str">
        <f t="shared" si="2"/>
        <v>Kangasniemi</v>
      </c>
    </row>
    <row r="68" spans="1:241">
      <c r="A68">
        <v>2019</v>
      </c>
      <c r="B68" t="s">
        <v>313</v>
      </c>
      <c r="C68" t="s">
        <v>314</v>
      </c>
      <c r="D68" t="s">
        <v>290</v>
      </c>
      <c r="E68" t="s">
        <v>291</v>
      </c>
      <c r="F68" t="s">
        <v>150</v>
      </c>
      <c r="G68" t="s">
        <v>151</v>
      </c>
      <c r="H68" t="s">
        <v>90</v>
      </c>
      <c r="I68" t="s">
        <v>91</v>
      </c>
      <c r="J68">
        <v>46.599998474121094</v>
      </c>
      <c r="K68">
        <v>1021</v>
      </c>
      <c r="L68">
        <v>158.39999389648438</v>
      </c>
      <c r="M68">
        <v>12906</v>
      </c>
      <c r="N68">
        <v>12.600000381469727</v>
      </c>
      <c r="O68">
        <v>-1.7999999523162842</v>
      </c>
      <c r="P68">
        <v>-200</v>
      </c>
      <c r="Q68">
        <v>69.400000000000006</v>
      </c>
      <c r="R68">
        <v>11.100000000000001</v>
      </c>
      <c r="S68">
        <v>340</v>
      </c>
      <c r="T68">
        <v>1</v>
      </c>
      <c r="U68">
        <v>3515.7</v>
      </c>
      <c r="V68">
        <v>10.29</v>
      </c>
      <c r="W68">
        <v>1403.93212890625</v>
      </c>
      <c r="X68">
        <v>671.62261962890625</v>
      </c>
      <c r="Y68">
        <v>1199.950927734375</v>
      </c>
      <c r="Z68">
        <v>607.70416259765625</v>
      </c>
      <c r="AA68">
        <v>558.8870849609375</v>
      </c>
      <c r="AB68">
        <v>16.645282745361328</v>
      </c>
      <c r="AC68">
        <v>0</v>
      </c>
      <c r="AD68">
        <v>1</v>
      </c>
      <c r="AE68">
        <v>1.6</v>
      </c>
      <c r="AF68">
        <v>4.2</v>
      </c>
      <c r="AG68">
        <v>0</v>
      </c>
      <c r="AH68">
        <v>21.5</v>
      </c>
      <c r="AI68">
        <v>1.2</v>
      </c>
      <c r="AJ68">
        <v>0.45</v>
      </c>
      <c r="AK68">
        <v>1.05</v>
      </c>
      <c r="AL68">
        <v>60.1</v>
      </c>
      <c r="AM68">
        <v>310.39999999999998</v>
      </c>
      <c r="AN68">
        <v>47.2</v>
      </c>
      <c r="AO68">
        <v>22.8</v>
      </c>
      <c r="AP68">
        <v>80</v>
      </c>
      <c r="AQ68">
        <v>53</v>
      </c>
      <c r="AR68">
        <v>419</v>
      </c>
      <c r="AS68">
        <v>4.6669999999999998</v>
      </c>
      <c r="AT68">
        <v>10844</v>
      </c>
      <c r="AU68">
        <v>11623</v>
      </c>
      <c r="AV68">
        <v>1</v>
      </c>
      <c r="AW68">
        <v>80.020301818847656</v>
      </c>
      <c r="AX68">
        <v>0</v>
      </c>
      <c r="AY68">
        <v>0</v>
      </c>
      <c r="AZ68">
        <v>0</v>
      </c>
      <c r="BA68">
        <v>0</v>
      </c>
      <c r="BB68">
        <v>1</v>
      </c>
      <c r="BC68">
        <v>80.890052795410156</v>
      </c>
      <c r="BD68">
        <v>81.104034423828125</v>
      </c>
      <c r="BE68">
        <v>560.05584716796875</v>
      </c>
      <c r="BF68">
        <v>11170.8603515625</v>
      </c>
      <c r="BG68">
        <v>14143.0947265625</v>
      </c>
      <c r="BH68">
        <v>3.3342323303222656</v>
      </c>
      <c r="BI68">
        <v>-4.5936555862426758</v>
      </c>
      <c r="BJ68">
        <v>28.294572830200195</v>
      </c>
      <c r="BK68">
        <v>-17.94871711730957</v>
      </c>
      <c r="BL68">
        <v>139.22222900390625</v>
      </c>
      <c r="BM68">
        <v>1.296296238899231</v>
      </c>
      <c r="BN68">
        <v>21198.486328125</v>
      </c>
      <c r="BO68">
        <v>41.560836791992188</v>
      </c>
      <c r="BQ68">
        <v>0.63009452819824219</v>
      </c>
      <c r="BR68">
        <v>0.1084766760468483</v>
      </c>
      <c r="BS68">
        <v>3.5642337799072266</v>
      </c>
      <c r="BT68">
        <v>74.9263916015625</v>
      </c>
      <c r="BU68">
        <v>337.1300048828125</v>
      </c>
      <c r="BV68">
        <v>0</v>
      </c>
      <c r="BW68">
        <v>2</v>
      </c>
      <c r="BX68">
        <v>8500</v>
      </c>
      <c r="BY68">
        <v>6713.68701171875</v>
      </c>
      <c r="BZ68">
        <v>0.99178677797317505</v>
      </c>
      <c r="CA68">
        <v>8.4766778945922852</v>
      </c>
      <c r="CB68">
        <v>110.9375</v>
      </c>
      <c r="CC68">
        <v>12.705667495727539</v>
      </c>
      <c r="CD68">
        <v>14.533821105957031</v>
      </c>
      <c r="CE68">
        <v>9.140767902135849E-2</v>
      </c>
      <c r="CF68">
        <v>4.2047533988952637</v>
      </c>
      <c r="CG68">
        <v>11921.208984375</v>
      </c>
      <c r="CJ68" s="8">
        <f>ABS(L68-VLOOKUP('VK_valitsin (FI)'!$C$8,tiedot,11,FALSE))</f>
        <v>19.699996948242188</v>
      </c>
      <c r="CQ68" s="8">
        <f>ABS(S68-VLOOKUP('VK_valitsin (FI)'!$C$8,tiedot,18,FALSE))</f>
        <v>188</v>
      </c>
      <c r="DE68" s="8">
        <f>ABS(AG68-VLOOKUP('VK_valitsin (FI)'!$C$8,tiedot,32,FALSE))</f>
        <v>0</v>
      </c>
      <c r="DJ68" s="8">
        <f>ABS(AL68-VLOOKUP('VK_valitsin (FI)'!$C$8,tiedot,37,FALSE))</f>
        <v>1.3000000000000043</v>
      </c>
      <c r="EB68" s="55">
        <f>ABS(BD68-VLOOKUP('VK_valitsin (FI)'!$C$8,tiedot,55,FALSE))</f>
        <v>14.914703369140625</v>
      </c>
      <c r="EF68" s="55">
        <f>ABS(BH68-VLOOKUP('VK_valitsin (FI)'!$C$8,tiedot,59,FALSE))</f>
        <v>2.8240680694580078E-3</v>
      </c>
      <c r="EL68" s="8">
        <f>ABS(BN68-VLOOKUP('VK_valitsin (FI)'!$C$8,tiedot,65,FALSE))</f>
        <v>1875.91015625</v>
      </c>
      <c r="FH68" s="4">
        <f>IF($B68='VK_valitsin (FI)'!$C$8,100000,VK!CJ68/VK!L$297*'VK_valitsin (FI)'!D$5)</f>
        <v>0.10010720459464474</v>
      </c>
      <c r="FO68" s="4">
        <f>IF($B68='VK_valitsin (FI)'!$C$8,100000,VK!CQ68/VK!S$297*'VK_valitsin (FI)'!E$5)</f>
        <v>3.7387490863677077E-2</v>
      </c>
      <c r="GC68" s="4">
        <f>IF($B68='VK_valitsin (FI)'!$C$8,100000,VK!DE68/VK!AG$297*'VK_valitsin (FI)'!F$5)</f>
        <v>0</v>
      </c>
      <c r="GH68" s="4">
        <f>IF($B68='VK_valitsin (FI)'!$C$8,100000,VK!DJ68/VK!AL$297*'VK_valitsin (FI)'!G$5)</f>
        <v>2.288173170401335E-2</v>
      </c>
      <c r="GZ68" s="4">
        <f>IF($B68='VK_valitsin (FI)'!$C$8,100000,VK!EB68/VK!BD$297*'VK_valitsin (FI)'!H$5)</f>
        <v>6.4657309907949378E-2</v>
      </c>
      <c r="HA68" s="4">
        <f>IF($B68='VK_valitsin (FI)'!$C$8,100000,VK!EC68/VK!BE$297*'VK_valitsin (FI)'!P$5)</f>
        <v>0</v>
      </c>
      <c r="HD68" s="4">
        <f>IF($B68='VK_valitsin (FI)'!$C$8,100000,VK!EF68/VK!BH$297*'VK_valitsin (FI)'!I$5)</f>
        <v>4.927492691735424E-4</v>
      </c>
      <c r="HJ68" s="4">
        <f>IF($B68='VK_valitsin (FI)'!$C$8,100000,VK!EL68/VK!BN$297*'VK_valitsin (FI)'!J$5)</f>
        <v>8.5300577746229705E-2</v>
      </c>
      <c r="ID68" s="15">
        <f t="shared" si="4"/>
        <v>0.31082707068568782</v>
      </c>
      <c r="IE68" s="15">
        <f t="shared" ref="IE68:IE131" si="5">_xlfn.RANK.EQ(ID68,$ID$3:$ID$295,1)</f>
        <v>21</v>
      </c>
      <c r="IF68" s="16">
        <f t="shared" si="3"/>
        <v>6.6000000000000037E-9</v>
      </c>
      <c r="IG68" s="51" t="str">
        <f t="shared" ref="IG68:IG131" si="6">B68</f>
        <v>Kankaanpää</v>
      </c>
    </row>
    <row r="69" spans="1:241">
      <c r="A69">
        <v>2019</v>
      </c>
      <c r="B69" t="s">
        <v>315</v>
      </c>
      <c r="C69" t="s">
        <v>316</v>
      </c>
      <c r="D69" t="s">
        <v>317</v>
      </c>
      <c r="E69" t="s">
        <v>318</v>
      </c>
      <c r="F69" t="s">
        <v>188</v>
      </c>
      <c r="G69" t="s">
        <v>189</v>
      </c>
      <c r="H69" t="s">
        <v>104</v>
      </c>
      <c r="I69" t="s">
        <v>105</v>
      </c>
      <c r="J69">
        <v>51.5</v>
      </c>
      <c r="K69">
        <v>445.010009765625</v>
      </c>
      <c r="L69">
        <v>208.19999694824219</v>
      </c>
      <c r="M69">
        <v>1339</v>
      </c>
      <c r="N69">
        <v>3</v>
      </c>
      <c r="O69">
        <v>-1</v>
      </c>
      <c r="P69">
        <v>5</v>
      </c>
      <c r="Q69">
        <v>37.1</v>
      </c>
      <c r="R69">
        <v>13.600000000000001</v>
      </c>
      <c r="S69">
        <v>135</v>
      </c>
      <c r="T69">
        <v>0</v>
      </c>
      <c r="U69">
        <v>3214.3</v>
      </c>
      <c r="V69">
        <v>12.53</v>
      </c>
      <c r="W69">
        <v>0</v>
      </c>
      <c r="X69">
        <v>1600</v>
      </c>
      <c r="Y69">
        <v>800</v>
      </c>
      <c r="Z69">
        <v>1628</v>
      </c>
      <c r="AA69">
        <v>796</v>
      </c>
      <c r="AB69">
        <v>13.448275566101074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21</v>
      </c>
      <c r="AI69">
        <v>0.95</v>
      </c>
      <c r="AJ69">
        <v>0.5</v>
      </c>
      <c r="AK69">
        <v>1.1000000000000001</v>
      </c>
      <c r="AL69">
        <v>62.7</v>
      </c>
      <c r="AM69">
        <v>257.3</v>
      </c>
      <c r="AN69">
        <v>45.5</v>
      </c>
      <c r="AO69">
        <v>16.600000000000001</v>
      </c>
      <c r="AP69">
        <v>144</v>
      </c>
      <c r="AQ69">
        <v>99</v>
      </c>
      <c r="AR69">
        <v>945</v>
      </c>
      <c r="AS69">
        <v>3.3330000000000002</v>
      </c>
      <c r="AT69">
        <v>7385</v>
      </c>
      <c r="AU69">
        <v>15545</v>
      </c>
      <c r="AV69">
        <v>0</v>
      </c>
      <c r="AW69">
        <v>85.597526550292969</v>
      </c>
      <c r="AX69">
        <v>0</v>
      </c>
      <c r="AY69">
        <v>0</v>
      </c>
      <c r="AZ69">
        <v>0</v>
      </c>
      <c r="BA69">
        <v>0</v>
      </c>
      <c r="BB69">
        <v>1</v>
      </c>
      <c r="BC69">
        <v>100</v>
      </c>
      <c r="BD69">
        <v>100</v>
      </c>
      <c r="BE69">
        <v>490.19607543945313</v>
      </c>
      <c r="BF69">
        <v>9100.291015625</v>
      </c>
      <c r="BG69">
        <v>10226.099609375</v>
      </c>
      <c r="BH69">
        <v>2.3881254196166992</v>
      </c>
      <c r="BI69">
        <v>-7.1877241134643555E-2</v>
      </c>
      <c r="BJ69">
        <v>15.384614944458008</v>
      </c>
      <c r="BK69">
        <v>0</v>
      </c>
      <c r="BL69">
        <v>143</v>
      </c>
      <c r="BM69">
        <v>-8</v>
      </c>
      <c r="BN69">
        <v>19096.091796875</v>
      </c>
      <c r="BO69">
        <v>57.102058410644531</v>
      </c>
      <c r="BQ69">
        <v>0.63405525684356689</v>
      </c>
      <c r="BR69">
        <v>7.4682600796222687E-2</v>
      </c>
      <c r="BS69">
        <v>1.8670649528503418</v>
      </c>
      <c r="BT69">
        <v>126.21359252929688</v>
      </c>
      <c r="BU69">
        <v>218.07319641113281</v>
      </c>
      <c r="BV69">
        <v>0</v>
      </c>
      <c r="BW69">
        <v>0</v>
      </c>
      <c r="BX69">
        <v>6411.7646484375</v>
      </c>
      <c r="BY69">
        <v>5705.88232421875</v>
      </c>
      <c r="BZ69">
        <v>0.97087377309799194</v>
      </c>
      <c r="CA69">
        <v>8.5884990692138672</v>
      </c>
      <c r="CB69">
        <v>115.38461303710938</v>
      </c>
      <c r="CC69">
        <v>13.043478012084961</v>
      </c>
      <c r="CD69">
        <v>20</v>
      </c>
      <c r="CE69">
        <v>0</v>
      </c>
      <c r="CF69">
        <v>2.6086957454681396</v>
      </c>
      <c r="CG69">
        <v>14841.0302734375</v>
      </c>
      <c r="CJ69" s="8">
        <f>ABS(L69-VLOOKUP('VK_valitsin (FI)'!$C$8,tiedot,11,FALSE))</f>
        <v>69.5</v>
      </c>
      <c r="CQ69" s="8">
        <f>ABS(S69-VLOOKUP('VK_valitsin (FI)'!$C$8,tiedot,18,FALSE))</f>
        <v>17</v>
      </c>
      <c r="DE69" s="8">
        <f>ABS(AG69-VLOOKUP('VK_valitsin (FI)'!$C$8,tiedot,32,FALSE))</f>
        <v>0</v>
      </c>
      <c r="DJ69" s="8">
        <f>ABS(AL69-VLOOKUP('VK_valitsin (FI)'!$C$8,tiedot,37,FALSE))</f>
        <v>3.9000000000000057</v>
      </c>
      <c r="EB69" s="55">
        <f>ABS(BD69-VLOOKUP('VK_valitsin (FI)'!$C$8,tiedot,55,FALSE))</f>
        <v>3.98126220703125</v>
      </c>
      <c r="EF69" s="55">
        <f>ABS(BH69-VLOOKUP('VK_valitsin (FI)'!$C$8,tiedot,59,FALSE))</f>
        <v>0.94893097877502441</v>
      </c>
      <c r="EL69" s="8">
        <f>ABS(BN69-VLOOKUP('VK_valitsin (FI)'!$C$8,tiedot,65,FALSE))</f>
        <v>3978.3046875</v>
      </c>
      <c r="FH69" s="4">
        <f>IF($B69='VK_valitsin (FI)'!$C$8,100000,VK!CJ69/VK!L$297*'VK_valitsin (FI)'!D$5)</f>
        <v>0.35317014198566243</v>
      </c>
      <c r="FO69" s="4">
        <f>IF($B69='VK_valitsin (FI)'!$C$8,100000,VK!CQ69/VK!S$297*'VK_valitsin (FI)'!E$5)</f>
        <v>3.3807837483112251E-3</v>
      </c>
      <c r="GC69" s="4">
        <f>IF($B69='VK_valitsin (FI)'!$C$8,100000,VK!DE69/VK!AG$297*'VK_valitsin (FI)'!F$5)</f>
        <v>0</v>
      </c>
      <c r="GH69" s="4">
        <f>IF($B69='VK_valitsin (FI)'!$C$8,100000,VK!DJ69/VK!AL$297*'VK_valitsin (FI)'!G$5)</f>
        <v>6.8645195112039925E-2</v>
      </c>
      <c r="GZ69" s="4">
        <f>IF($B69='VK_valitsin (FI)'!$C$8,100000,VK!EB69/VK!BD$297*'VK_valitsin (FI)'!H$5)</f>
        <v>1.725932443801987E-2</v>
      </c>
      <c r="HA69" s="4">
        <f>IF($B69='VK_valitsin (FI)'!$C$8,100000,VK!EC69/VK!BE$297*'VK_valitsin (FI)'!P$5)</f>
        <v>0</v>
      </c>
      <c r="HD69" s="4">
        <f>IF($B69='VK_valitsin (FI)'!$C$8,100000,VK!EF69/VK!BH$297*'VK_valitsin (FI)'!I$5)</f>
        <v>0.16557145039965906</v>
      </c>
      <c r="HJ69" s="4">
        <f>IF($B69='VK_valitsin (FI)'!$C$8,100000,VK!EL69/VK!BN$297*'VK_valitsin (FI)'!J$5)</f>
        <v>0.18089975533404964</v>
      </c>
      <c r="ID69" s="15">
        <f t="shared" si="4"/>
        <v>0.78892665771774217</v>
      </c>
      <c r="IE69" s="15">
        <f t="shared" si="5"/>
        <v>216</v>
      </c>
      <c r="IF69" s="16">
        <f t="shared" ref="IF69:IF132" si="7">IF68+0.0000000001</f>
        <v>6.7000000000000037E-9</v>
      </c>
      <c r="IG69" s="51" t="str">
        <f t="shared" si="6"/>
        <v>Kannonkoski</v>
      </c>
    </row>
    <row r="70" spans="1:241">
      <c r="A70">
        <v>2019</v>
      </c>
      <c r="B70" t="s">
        <v>319</v>
      </c>
      <c r="C70" t="s">
        <v>320</v>
      </c>
      <c r="D70" t="s">
        <v>321</v>
      </c>
      <c r="E70" t="s">
        <v>322</v>
      </c>
      <c r="F70" t="s">
        <v>176</v>
      </c>
      <c r="G70" t="s">
        <v>177</v>
      </c>
      <c r="H70" t="s">
        <v>104</v>
      </c>
      <c r="I70" t="s">
        <v>105</v>
      </c>
      <c r="J70">
        <v>43.200000762939453</v>
      </c>
      <c r="K70">
        <v>468.32998657226563</v>
      </c>
      <c r="L70">
        <v>145.69999694824219</v>
      </c>
      <c r="M70">
        <v>5464</v>
      </c>
      <c r="N70">
        <v>11.699999809265137</v>
      </c>
      <c r="O70">
        <v>-0.69999998807907104</v>
      </c>
      <c r="P70">
        <v>-48</v>
      </c>
      <c r="Q70">
        <v>73.5</v>
      </c>
      <c r="R70">
        <v>8.1</v>
      </c>
      <c r="S70">
        <v>144</v>
      </c>
      <c r="T70">
        <v>0</v>
      </c>
      <c r="U70">
        <v>3258.1</v>
      </c>
      <c r="V70">
        <v>10.61</v>
      </c>
      <c r="W70">
        <v>88</v>
      </c>
      <c r="X70">
        <v>555</v>
      </c>
      <c r="Y70">
        <v>774</v>
      </c>
      <c r="Z70">
        <v>368</v>
      </c>
      <c r="AA70">
        <v>466</v>
      </c>
      <c r="AB70">
        <v>15.080246925354004</v>
      </c>
      <c r="AC70">
        <v>0</v>
      </c>
      <c r="AD70">
        <v>0</v>
      </c>
      <c r="AE70">
        <v>0</v>
      </c>
      <c r="AF70">
        <v>4.3</v>
      </c>
      <c r="AG70">
        <v>0</v>
      </c>
      <c r="AH70">
        <v>21.5</v>
      </c>
      <c r="AI70">
        <v>1.1499999999999999</v>
      </c>
      <c r="AJ70">
        <v>0.55000000000000004</v>
      </c>
      <c r="AK70">
        <v>1</v>
      </c>
      <c r="AL70">
        <v>59</v>
      </c>
      <c r="AM70">
        <v>305.7</v>
      </c>
      <c r="AN70">
        <v>48.4</v>
      </c>
      <c r="AO70">
        <v>20.7</v>
      </c>
      <c r="AP70">
        <v>51</v>
      </c>
      <c r="AQ70">
        <v>45</v>
      </c>
      <c r="AR70">
        <v>808</v>
      </c>
      <c r="AS70">
        <v>2.5</v>
      </c>
      <c r="AT70">
        <v>5705</v>
      </c>
      <c r="AU70">
        <v>8869</v>
      </c>
      <c r="AV70">
        <v>0</v>
      </c>
      <c r="AW70">
        <v>144.82008361816406</v>
      </c>
      <c r="AX70">
        <v>0</v>
      </c>
      <c r="AY70">
        <v>0</v>
      </c>
      <c r="AZ70">
        <v>0</v>
      </c>
      <c r="BA70">
        <v>0</v>
      </c>
      <c r="BB70">
        <v>1</v>
      </c>
      <c r="BC70">
        <v>80.701751708984375</v>
      </c>
      <c r="BD70">
        <v>100</v>
      </c>
      <c r="BE70">
        <v>323.456787109375</v>
      </c>
      <c r="BF70">
        <v>9797.0283203125</v>
      </c>
      <c r="BG70">
        <v>11705.3779296875</v>
      </c>
      <c r="BH70">
        <v>4.3731698989868164</v>
      </c>
      <c r="BI70">
        <v>-2.8516397476196289</v>
      </c>
      <c r="BJ70">
        <v>20.320856094360352</v>
      </c>
      <c r="BK70">
        <v>-22.784811019897461</v>
      </c>
      <c r="BL70">
        <v>156.5</v>
      </c>
      <c r="BM70">
        <v>2.0512821674346924</v>
      </c>
      <c r="BN70">
        <v>20987.611328125</v>
      </c>
      <c r="BO70">
        <v>43.492664337158203</v>
      </c>
      <c r="BQ70">
        <v>0.58382135629653931</v>
      </c>
      <c r="BR70">
        <v>0.43923866748809814</v>
      </c>
      <c r="BS70">
        <v>1.7569546699523926</v>
      </c>
      <c r="BT70">
        <v>88.030746459960938</v>
      </c>
      <c r="BU70">
        <v>378.66030883789063</v>
      </c>
      <c r="BV70">
        <v>0</v>
      </c>
      <c r="BW70">
        <v>1</v>
      </c>
      <c r="BX70">
        <v>6906.1728515625</v>
      </c>
      <c r="BY70">
        <v>5780.2470703125</v>
      </c>
      <c r="BZ70">
        <v>1.1163982152938843</v>
      </c>
      <c r="CA70">
        <v>10.926061630249023</v>
      </c>
      <c r="CB70">
        <v>47.540985107421875</v>
      </c>
      <c r="CC70">
        <v>4.690117359161377</v>
      </c>
      <c r="CD70">
        <v>9.3802347183227539</v>
      </c>
      <c r="CE70">
        <v>0.16750419139862061</v>
      </c>
      <c r="CF70">
        <v>1.5075377225875854</v>
      </c>
      <c r="CG70">
        <v>9171.7294921875</v>
      </c>
      <c r="CJ70" s="8">
        <f>ABS(L70-VLOOKUP('VK_valitsin (FI)'!$C$8,tiedot,11,FALSE))</f>
        <v>7</v>
      </c>
      <c r="CQ70" s="8">
        <f>ABS(S70-VLOOKUP('VK_valitsin (FI)'!$C$8,tiedot,18,FALSE))</f>
        <v>8</v>
      </c>
      <c r="DE70" s="8">
        <f>ABS(AG70-VLOOKUP('VK_valitsin (FI)'!$C$8,tiedot,32,FALSE))</f>
        <v>0</v>
      </c>
      <c r="DJ70" s="8">
        <f>ABS(AL70-VLOOKUP('VK_valitsin (FI)'!$C$8,tiedot,37,FALSE))</f>
        <v>0.20000000000000284</v>
      </c>
      <c r="EB70" s="55">
        <f>ABS(BD70-VLOOKUP('VK_valitsin (FI)'!$C$8,tiedot,55,FALSE))</f>
        <v>3.98126220703125</v>
      </c>
      <c r="EF70" s="55">
        <f>ABS(BH70-VLOOKUP('VK_valitsin (FI)'!$C$8,tiedot,59,FALSE))</f>
        <v>1.0361135005950928</v>
      </c>
      <c r="EL70" s="8">
        <f>ABS(BN70-VLOOKUP('VK_valitsin (FI)'!$C$8,tiedot,65,FALSE))</f>
        <v>2086.78515625</v>
      </c>
      <c r="FH70" s="4">
        <f>IF($B70='VK_valitsin (FI)'!$C$8,100000,VK!CJ70/VK!L$297*'VK_valitsin (FI)'!D$5)</f>
        <v>3.5571093437404847E-2</v>
      </c>
      <c r="FO70" s="4">
        <f>IF($B70='VK_valitsin (FI)'!$C$8,100000,VK!CQ70/VK!S$297*'VK_valitsin (FI)'!E$5)</f>
        <v>1.5909570580288116E-3</v>
      </c>
      <c r="GC70" s="4">
        <f>IF($B70='VK_valitsin (FI)'!$C$8,100000,VK!DE70/VK!AG$297*'VK_valitsin (FI)'!F$5)</f>
        <v>0</v>
      </c>
      <c r="GH70" s="4">
        <f>IF($B70='VK_valitsin (FI)'!$C$8,100000,VK!DJ70/VK!AL$297*'VK_valitsin (FI)'!G$5)</f>
        <v>3.5202664160020923E-3</v>
      </c>
      <c r="GZ70" s="4">
        <f>IF($B70='VK_valitsin (FI)'!$C$8,100000,VK!EB70/VK!BD$297*'VK_valitsin (FI)'!H$5)</f>
        <v>1.725932443801987E-2</v>
      </c>
      <c r="HA70" s="4">
        <f>IF($B70='VK_valitsin (FI)'!$C$8,100000,VK!EC70/VK!BE$297*'VK_valitsin (FI)'!P$5)</f>
        <v>0</v>
      </c>
      <c r="HD70" s="4">
        <f>IF($B70='VK_valitsin (FI)'!$C$8,100000,VK!EF70/VK!BH$297*'VK_valitsin (FI)'!I$5)</f>
        <v>0.18078323809562272</v>
      </c>
      <c r="HJ70" s="4">
        <f>IF($B70='VK_valitsin (FI)'!$C$8,100000,VK!EL70/VK!BN$297*'VK_valitsin (FI)'!J$5)</f>
        <v>9.4889394818468517E-2</v>
      </c>
      <c r="ID70" s="15">
        <f t="shared" si="4"/>
        <v>0.33361428106354685</v>
      </c>
      <c r="IE70" s="15">
        <f t="shared" si="5"/>
        <v>29</v>
      </c>
      <c r="IF70" s="16">
        <f t="shared" si="7"/>
        <v>6.8000000000000038E-9</v>
      </c>
      <c r="IG70" s="51" t="str">
        <f t="shared" si="6"/>
        <v>Kannus</v>
      </c>
    </row>
    <row r="71" spans="1:241">
      <c r="A71">
        <v>2019</v>
      </c>
      <c r="B71" t="s">
        <v>323</v>
      </c>
      <c r="C71" t="s">
        <v>324</v>
      </c>
      <c r="D71" t="s">
        <v>267</v>
      </c>
      <c r="E71" t="s">
        <v>268</v>
      </c>
      <c r="F71" t="s">
        <v>96</v>
      </c>
      <c r="G71" t="s">
        <v>97</v>
      </c>
      <c r="H71" t="s">
        <v>104</v>
      </c>
      <c r="I71" t="s">
        <v>105</v>
      </c>
      <c r="J71">
        <v>51.900001525878906</v>
      </c>
      <c r="K71">
        <v>185.75999450683594</v>
      </c>
      <c r="L71">
        <v>149.30000305175781</v>
      </c>
      <c r="M71">
        <v>1245</v>
      </c>
      <c r="N71">
        <v>6.6999998092651367</v>
      </c>
      <c r="O71">
        <v>-2.2999999523162842</v>
      </c>
      <c r="P71">
        <v>-12</v>
      </c>
      <c r="Q71">
        <v>39</v>
      </c>
      <c r="R71">
        <v>7.3000000000000007</v>
      </c>
      <c r="S71">
        <v>69</v>
      </c>
      <c r="T71">
        <v>0</v>
      </c>
      <c r="U71">
        <v>3082.7</v>
      </c>
      <c r="V71">
        <v>10.53</v>
      </c>
      <c r="W71">
        <v>800</v>
      </c>
      <c r="X71">
        <v>960</v>
      </c>
      <c r="Y71">
        <v>1280</v>
      </c>
      <c r="Z71">
        <v>1638</v>
      </c>
      <c r="AA71">
        <v>936</v>
      </c>
      <c r="AB71">
        <v>15.71923828125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22</v>
      </c>
      <c r="AI71">
        <v>0.93</v>
      </c>
      <c r="AJ71">
        <v>0.5</v>
      </c>
      <c r="AK71">
        <v>1</v>
      </c>
      <c r="AL71">
        <v>81.099999999999994</v>
      </c>
      <c r="AM71">
        <v>240.3</v>
      </c>
      <c r="AN71">
        <v>48.9</v>
      </c>
      <c r="AO71">
        <v>13.2</v>
      </c>
      <c r="AP71">
        <v>153</v>
      </c>
      <c r="AQ71">
        <v>101</v>
      </c>
      <c r="AR71">
        <v>714</v>
      </c>
      <c r="AS71">
        <v>2</v>
      </c>
      <c r="AT71">
        <v>10458</v>
      </c>
      <c r="AU71">
        <v>11938</v>
      </c>
      <c r="AV71">
        <v>0</v>
      </c>
      <c r="AW71">
        <v>87.564956665039063</v>
      </c>
      <c r="AX71">
        <v>0</v>
      </c>
      <c r="AY71">
        <v>0</v>
      </c>
      <c r="AZ71">
        <v>0</v>
      </c>
      <c r="BA71">
        <v>0</v>
      </c>
      <c r="BB71">
        <v>1</v>
      </c>
      <c r="BC71">
        <v>23.255813598632813</v>
      </c>
      <c r="BD71">
        <v>100</v>
      </c>
      <c r="BE71">
        <v>113.20755004882813</v>
      </c>
      <c r="BF71">
        <v>16099.3876953125</v>
      </c>
      <c r="BG71">
        <v>16843.869140625</v>
      </c>
      <c r="BH71">
        <v>3.4524500370025635</v>
      </c>
      <c r="BI71">
        <v>-8.5429153442382813</v>
      </c>
      <c r="BJ71">
        <v>33.333332061767578</v>
      </c>
      <c r="BK71">
        <v>-7.6923074722290039</v>
      </c>
      <c r="BL71">
        <v>53</v>
      </c>
      <c r="BM71">
        <v>14.285714149475098</v>
      </c>
      <c r="BN71">
        <v>21243.45703125</v>
      </c>
      <c r="BO71">
        <v>55.844734191894531</v>
      </c>
      <c r="BQ71">
        <v>0.71726906299591064</v>
      </c>
      <c r="BR71">
        <v>1.9277108907699585</v>
      </c>
      <c r="BS71">
        <v>0.72289156913757324</v>
      </c>
      <c r="BT71">
        <v>92.369476318359375</v>
      </c>
      <c r="BU71">
        <v>239.35743713378906</v>
      </c>
      <c r="BV71">
        <v>0</v>
      </c>
      <c r="BW71">
        <v>0</v>
      </c>
      <c r="BX71">
        <v>13660.376953125</v>
      </c>
      <c r="BY71">
        <v>13056.603515625</v>
      </c>
      <c r="BZ71">
        <v>0.96385544538497925</v>
      </c>
      <c r="CA71">
        <v>3.855421781539917</v>
      </c>
      <c r="CB71">
        <v>41.666667938232422</v>
      </c>
      <c r="CC71">
        <v>10.416666984558105</v>
      </c>
      <c r="CD71">
        <v>0</v>
      </c>
      <c r="CE71">
        <v>0</v>
      </c>
      <c r="CF71">
        <v>2.0833332538604736</v>
      </c>
      <c r="CG71">
        <v>12029.17578125</v>
      </c>
      <c r="CJ71" s="8">
        <f>ABS(L71-VLOOKUP('VK_valitsin (FI)'!$C$8,tiedot,11,FALSE))</f>
        <v>10.600006103515625</v>
      </c>
      <c r="CQ71" s="8">
        <f>ABS(S71-VLOOKUP('VK_valitsin (FI)'!$C$8,tiedot,18,FALSE))</f>
        <v>83</v>
      </c>
      <c r="DE71" s="8">
        <f>ABS(AG71-VLOOKUP('VK_valitsin (FI)'!$C$8,tiedot,32,FALSE))</f>
        <v>0</v>
      </c>
      <c r="DJ71" s="8">
        <f>ABS(AL71-VLOOKUP('VK_valitsin (FI)'!$C$8,tiedot,37,FALSE))</f>
        <v>22.299999999999997</v>
      </c>
      <c r="EB71" s="55">
        <f>ABS(BD71-VLOOKUP('VK_valitsin (FI)'!$C$8,tiedot,55,FALSE))</f>
        <v>3.98126220703125</v>
      </c>
      <c r="EF71" s="55">
        <f>ABS(BH71-VLOOKUP('VK_valitsin (FI)'!$C$8,tiedot,59,FALSE))</f>
        <v>0.11539363861083984</v>
      </c>
      <c r="EL71" s="8">
        <f>ABS(BN71-VLOOKUP('VK_valitsin (FI)'!$C$8,tiedot,65,FALSE))</f>
        <v>1830.939453125</v>
      </c>
      <c r="FH71" s="4">
        <f>IF($B71='VK_valitsin (FI)'!$C$8,100000,VK!CJ71/VK!L$297*'VK_valitsin (FI)'!D$5)</f>
        <v>5.3864829649316569E-2</v>
      </c>
      <c r="FO71" s="4">
        <f>IF($B71='VK_valitsin (FI)'!$C$8,100000,VK!CQ71/VK!S$297*'VK_valitsin (FI)'!E$5)</f>
        <v>1.650617947704892E-2</v>
      </c>
      <c r="GC71" s="4">
        <f>IF($B71='VK_valitsin (FI)'!$C$8,100000,VK!DE71/VK!AG$297*'VK_valitsin (FI)'!F$5)</f>
        <v>0</v>
      </c>
      <c r="GH71" s="4">
        <f>IF($B71='VK_valitsin (FI)'!$C$8,100000,VK!DJ71/VK!AL$297*'VK_valitsin (FI)'!G$5)</f>
        <v>0.39250970538422769</v>
      </c>
      <c r="GZ71" s="4">
        <f>IF($B71='VK_valitsin (FI)'!$C$8,100000,VK!EB71/VK!BD$297*'VK_valitsin (FI)'!H$5)</f>
        <v>1.725932443801987E-2</v>
      </c>
      <c r="HA71" s="4">
        <f>IF($B71='VK_valitsin (FI)'!$C$8,100000,VK!EC71/VK!BE$297*'VK_valitsin (FI)'!P$5)</f>
        <v>0</v>
      </c>
      <c r="HD71" s="4">
        <f>IF($B71='VK_valitsin (FI)'!$C$8,100000,VK!EF71/VK!BH$297*'VK_valitsin (FI)'!I$5)</f>
        <v>2.0134122016286855E-2</v>
      </c>
      <c r="HJ71" s="4">
        <f>IF($B71='VK_valitsin (FI)'!$C$8,100000,VK!EL71/VK!BN$297*'VK_valitsin (FI)'!J$5)</f>
        <v>8.325568932476872E-2</v>
      </c>
      <c r="ID71" s="15">
        <f t="shared" si="4"/>
        <v>0.58352985718966865</v>
      </c>
      <c r="IE71" s="15">
        <f t="shared" si="5"/>
        <v>124</v>
      </c>
      <c r="IF71" s="16">
        <f t="shared" si="7"/>
        <v>6.9000000000000039E-9</v>
      </c>
      <c r="IG71" s="51" t="str">
        <f t="shared" si="6"/>
        <v>Karijoki</v>
      </c>
    </row>
    <row r="72" spans="1:241">
      <c r="A72">
        <v>2019</v>
      </c>
      <c r="B72" t="s">
        <v>325</v>
      </c>
      <c r="C72" t="s">
        <v>326</v>
      </c>
      <c r="D72" t="s">
        <v>142</v>
      </c>
      <c r="E72" t="s">
        <v>143</v>
      </c>
      <c r="F72" t="s">
        <v>120</v>
      </c>
      <c r="G72" t="s">
        <v>121</v>
      </c>
      <c r="H72" t="s">
        <v>90</v>
      </c>
      <c r="I72" t="s">
        <v>91</v>
      </c>
      <c r="J72">
        <v>46</v>
      </c>
      <c r="K72">
        <v>242.36000061035156</v>
      </c>
      <c r="L72">
        <v>145</v>
      </c>
      <c r="M72">
        <v>8714</v>
      </c>
      <c r="N72">
        <v>36</v>
      </c>
      <c r="O72">
        <v>-0.69999998807907104</v>
      </c>
      <c r="P72">
        <v>-21</v>
      </c>
      <c r="Q72">
        <v>85.600000000000009</v>
      </c>
      <c r="R72">
        <v>9.3000000000000007</v>
      </c>
      <c r="S72">
        <v>112</v>
      </c>
      <c r="T72">
        <v>0</v>
      </c>
      <c r="U72">
        <v>3532.2</v>
      </c>
      <c r="V72">
        <v>16.3</v>
      </c>
      <c r="W72">
        <v>1669</v>
      </c>
      <c r="X72">
        <v>77</v>
      </c>
      <c r="Y72">
        <v>961</v>
      </c>
      <c r="Z72">
        <v>224</v>
      </c>
      <c r="AA72">
        <v>625</v>
      </c>
      <c r="AB72">
        <v>18.75</v>
      </c>
      <c r="AC72">
        <v>0</v>
      </c>
      <c r="AD72">
        <v>0</v>
      </c>
      <c r="AE72">
        <v>2.7</v>
      </c>
      <c r="AF72">
        <v>5.4</v>
      </c>
      <c r="AG72">
        <v>0</v>
      </c>
      <c r="AH72">
        <v>20.75</v>
      </c>
      <c r="AI72">
        <v>1.1000000000000001</v>
      </c>
      <c r="AJ72">
        <v>0.65</v>
      </c>
      <c r="AK72">
        <v>1.25</v>
      </c>
      <c r="AL72">
        <v>53.5</v>
      </c>
      <c r="AM72">
        <v>286.10000000000002</v>
      </c>
      <c r="AN72">
        <v>43.5</v>
      </c>
      <c r="AO72">
        <v>20.7</v>
      </c>
      <c r="AP72">
        <v>102</v>
      </c>
      <c r="AQ72">
        <v>54</v>
      </c>
      <c r="AR72">
        <v>402</v>
      </c>
      <c r="AS72">
        <v>3.3330000000000002</v>
      </c>
      <c r="AT72">
        <v>6115</v>
      </c>
      <c r="AU72">
        <v>10983</v>
      </c>
      <c r="AV72">
        <v>1</v>
      </c>
      <c r="AW72">
        <v>44.180099487304688</v>
      </c>
      <c r="AX72">
        <v>0</v>
      </c>
      <c r="AY72">
        <v>0</v>
      </c>
      <c r="AZ72">
        <v>0</v>
      </c>
      <c r="BA72">
        <v>0</v>
      </c>
      <c r="BB72">
        <v>1</v>
      </c>
      <c r="BC72">
        <v>91.358024597167969</v>
      </c>
      <c r="BD72">
        <v>76.175552368164063</v>
      </c>
      <c r="BE72">
        <v>824.67535400390625</v>
      </c>
      <c r="BF72">
        <v>13140.7529296875</v>
      </c>
      <c r="BG72">
        <v>16781.97265625</v>
      </c>
      <c r="BH72">
        <v>2.8364701271057129</v>
      </c>
      <c r="BI72">
        <v>8.4792585372924805</v>
      </c>
      <c r="BJ72">
        <v>13.698630332946777</v>
      </c>
      <c r="BK72">
        <v>7.865168571472168</v>
      </c>
      <c r="BL72">
        <v>242.5</v>
      </c>
      <c r="BM72">
        <v>-0.68337130546569824</v>
      </c>
      <c r="BN72">
        <v>22877.1328125</v>
      </c>
      <c r="BO72">
        <v>37.026206970214844</v>
      </c>
      <c r="BQ72">
        <v>0.62738120555877686</v>
      </c>
      <c r="BR72">
        <v>0.79182922840118408</v>
      </c>
      <c r="BS72">
        <v>6.0936422348022461</v>
      </c>
      <c r="BT72">
        <v>122.33187866210938</v>
      </c>
      <c r="BU72">
        <v>264.51687622070313</v>
      </c>
      <c r="BV72">
        <v>0</v>
      </c>
      <c r="BW72">
        <v>1</v>
      </c>
      <c r="BX72">
        <v>8978.3544921875</v>
      </c>
      <c r="BY72">
        <v>7030.30322265625</v>
      </c>
      <c r="BZ72">
        <v>1.1016755104064941</v>
      </c>
      <c r="CA72">
        <v>10.006885528564453</v>
      </c>
      <c r="CB72">
        <v>102.08333587646484</v>
      </c>
      <c r="CC72">
        <v>11.238532066345215</v>
      </c>
      <c r="CD72">
        <v>14.793578147888184</v>
      </c>
      <c r="CE72">
        <v>0.34403669834136963</v>
      </c>
      <c r="CF72">
        <v>0.80275231599807739</v>
      </c>
      <c r="CG72">
        <v>10676.4599609375</v>
      </c>
      <c r="CJ72" s="8">
        <f>ABS(L72-VLOOKUP('VK_valitsin (FI)'!$C$8,tiedot,11,FALSE))</f>
        <v>6.3000030517578125</v>
      </c>
      <c r="CQ72" s="8">
        <f>ABS(S72-VLOOKUP('VK_valitsin (FI)'!$C$8,tiedot,18,FALSE))</f>
        <v>40</v>
      </c>
      <c r="DE72" s="8">
        <f>ABS(AG72-VLOOKUP('VK_valitsin (FI)'!$C$8,tiedot,32,FALSE))</f>
        <v>0</v>
      </c>
      <c r="DJ72" s="8">
        <f>ABS(AL72-VLOOKUP('VK_valitsin (FI)'!$C$8,tiedot,37,FALSE))</f>
        <v>5.2999999999999972</v>
      </c>
      <c r="EB72" s="55">
        <f>ABS(BD72-VLOOKUP('VK_valitsin (FI)'!$C$8,tiedot,55,FALSE))</f>
        <v>19.843185424804688</v>
      </c>
      <c r="EF72" s="55">
        <f>ABS(BH72-VLOOKUP('VK_valitsin (FI)'!$C$8,tiedot,59,FALSE))</f>
        <v>0.50058627128601074</v>
      </c>
      <c r="EL72" s="8">
        <f>ABS(BN72-VLOOKUP('VK_valitsin (FI)'!$C$8,tiedot,65,FALSE))</f>
        <v>197.263671875</v>
      </c>
      <c r="FH72" s="4">
        <f>IF($B72='VK_valitsin (FI)'!$C$8,100000,VK!CJ72/VK!L$297*'VK_valitsin (FI)'!D$5)</f>
        <v>3.2013999601430407E-2</v>
      </c>
      <c r="FO72" s="4">
        <f>IF($B72='VK_valitsin (FI)'!$C$8,100000,VK!CQ72/VK!S$297*'VK_valitsin (FI)'!E$5)</f>
        <v>7.9547852901440588E-3</v>
      </c>
      <c r="GC72" s="4">
        <f>IF($B72='VK_valitsin (FI)'!$C$8,100000,VK!DE72/VK!AG$297*'VK_valitsin (FI)'!F$5)</f>
        <v>0</v>
      </c>
      <c r="GH72" s="4">
        <f>IF($B72='VK_valitsin (FI)'!$C$8,100000,VK!DJ72/VK!AL$297*'VK_valitsin (FI)'!G$5)</f>
        <v>9.3287060024054069E-2</v>
      </c>
      <c r="GZ72" s="4">
        <f>IF($B72='VK_valitsin (FI)'!$C$8,100000,VK!EB72/VK!BD$297*'VK_valitsin (FI)'!H$5)</f>
        <v>8.6022963904673816E-2</v>
      </c>
      <c r="HA72" s="4">
        <f>IF($B72='VK_valitsin (FI)'!$C$8,100000,VK!EC72/VK!BE$297*'VK_valitsin (FI)'!P$5)</f>
        <v>0</v>
      </c>
      <c r="HD72" s="4">
        <f>IF($B72='VK_valitsin (FI)'!$C$8,100000,VK!EF72/VK!BH$297*'VK_valitsin (FI)'!I$5)</f>
        <v>8.7343333541471543E-2</v>
      </c>
      <c r="HJ72" s="4">
        <f>IF($B72='VK_valitsin (FI)'!$C$8,100000,VK!EL72/VK!BN$297*'VK_valitsin (FI)'!J$5)</f>
        <v>8.9698886288441804E-3</v>
      </c>
      <c r="ID72" s="15">
        <f t="shared" si="4"/>
        <v>0.31559203799061808</v>
      </c>
      <c r="IE72" s="15">
        <f t="shared" si="5"/>
        <v>22</v>
      </c>
      <c r="IF72" s="16">
        <f t="shared" si="7"/>
        <v>7.000000000000004E-9</v>
      </c>
      <c r="IG72" s="51" t="str">
        <f t="shared" si="6"/>
        <v>Karkkila</v>
      </c>
    </row>
    <row r="73" spans="1:241">
      <c r="A73">
        <v>2019</v>
      </c>
      <c r="B73" t="s">
        <v>327</v>
      </c>
      <c r="C73" t="s">
        <v>328</v>
      </c>
      <c r="D73" t="s">
        <v>317</v>
      </c>
      <c r="E73" t="s">
        <v>318</v>
      </c>
      <c r="F73" t="s">
        <v>188</v>
      </c>
      <c r="G73" t="s">
        <v>189</v>
      </c>
      <c r="H73" t="s">
        <v>104</v>
      </c>
      <c r="I73" t="s">
        <v>105</v>
      </c>
      <c r="J73">
        <v>50.299999237060547</v>
      </c>
      <c r="K73">
        <v>887.07000732421875</v>
      </c>
      <c r="L73">
        <v>189.19999694824219</v>
      </c>
      <c r="M73">
        <v>3949</v>
      </c>
      <c r="N73">
        <v>4.5</v>
      </c>
      <c r="O73">
        <v>-2</v>
      </c>
      <c r="P73">
        <v>-63</v>
      </c>
      <c r="Q73">
        <v>50.6</v>
      </c>
      <c r="R73">
        <v>14.200000000000001</v>
      </c>
      <c r="S73">
        <v>260</v>
      </c>
      <c r="T73">
        <v>0</v>
      </c>
      <c r="U73">
        <v>3174.7</v>
      </c>
      <c r="V73">
        <v>12.53</v>
      </c>
      <c r="W73">
        <v>426</v>
      </c>
      <c r="X73">
        <v>262</v>
      </c>
      <c r="Y73">
        <v>656</v>
      </c>
      <c r="Z73">
        <v>873</v>
      </c>
      <c r="AA73">
        <v>611</v>
      </c>
      <c r="AB73">
        <v>15.510638236999512</v>
      </c>
      <c r="AC73">
        <v>0</v>
      </c>
      <c r="AD73">
        <v>0</v>
      </c>
      <c r="AE73">
        <v>0</v>
      </c>
      <c r="AF73">
        <v>4.5</v>
      </c>
      <c r="AG73">
        <v>1</v>
      </c>
      <c r="AH73">
        <v>21.5</v>
      </c>
      <c r="AI73">
        <v>1.03</v>
      </c>
      <c r="AJ73">
        <v>0.48</v>
      </c>
      <c r="AK73">
        <v>1.36</v>
      </c>
      <c r="AL73">
        <v>84.4</v>
      </c>
      <c r="AM73">
        <v>280.39999999999998</v>
      </c>
      <c r="AN73">
        <v>46.3</v>
      </c>
      <c r="AO73">
        <v>19.5</v>
      </c>
      <c r="AP73">
        <v>113</v>
      </c>
      <c r="AQ73">
        <v>95</v>
      </c>
      <c r="AR73">
        <v>846</v>
      </c>
      <c r="AS73">
        <v>3.3330000000000002</v>
      </c>
      <c r="AT73">
        <v>8000</v>
      </c>
      <c r="AU73">
        <v>11767</v>
      </c>
      <c r="AV73">
        <v>0</v>
      </c>
      <c r="AW73">
        <v>85.938804626464844</v>
      </c>
      <c r="AX73">
        <v>0</v>
      </c>
      <c r="AY73">
        <v>0</v>
      </c>
      <c r="AZ73">
        <v>0</v>
      </c>
      <c r="BA73">
        <v>0</v>
      </c>
      <c r="BB73">
        <v>1</v>
      </c>
      <c r="BC73">
        <v>37.599998474121094</v>
      </c>
      <c r="BD73">
        <v>100</v>
      </c>
      <c r="BE73">
        <v>253.24674987792969</v>
      </c>
      <c r="BF73">
        <v>9524.8349609375</v>
      </c>
      <c r="BG73">
        <v>10825.0751953125</v>
      </c>
      <c r="BH73">
        <v>3.2913649082183838</v>
      </c>
      <c r="BI73">
        <v>14.026037216186523</v>
      </c>
      <c r="BJ73">
        <v>24.285715103149414</v>
      </c>
      <c r="BK73">
        <v>-24.324323654174805</v>
      </c>
      <c r="BL73">
        <v>419</v>
      </c>
      <c r="BM73">
        <v>-4.4736843109130859</v>
      </c>
      <c r="BN73">
        <v>19543.5</v>
      </c>
      <c r="BO73">
        <v>53.945804595947266</v>
      </c>
      <c r="BQ73">
        <v>0.62648773193359375</v>
      </c>
      <c r="BR73">
        <v>7.5968600809574127E-2</v>
      </c>
      <c r="BS73">
        <v>1.215497612953186</v>
      </c>
      <c r="BT73">
        <v>109.39478302001953</v>
      </c>
      <c r="BU73">
        <v>238.03494262695313</v>
      </c>
      <c r="BV73">
        <v>0</v>
      </c>
      <c r="BW73">
        <v>1</v>
      </c>
      <c r="BX73">
        <v>9136.36328125</v>
      </c>
      <c r="BY73">
        <v>8038.9609375</v>
      </c>
      <c r="BZ73">
        <v>0.70904028415679932</v>
      </c>
      <c r="CA73">
        <v>9.1922006607055664</v>
      </c>
      <c r="CB73">
        <v>103.57142639160156</v>
      </c>
      <c r="CC73">
        <v>7.713498592376709</v>
      </c>
      <c r="CD73">
        <v>14.600550651550293</v>
      </c>
      <c r="CE73">
        <v>0</v>
      </c>
      <c r="CF73">
        <v>1.3774104118347168</v>
      </c>
      <c r="CG73">
        <v>10832.51171875</v>
      </c>
      <c r="CJ73" s="8">
        <f>ABS(L73-VLOOKUP('VK_valitsin (FI)'!$C$8,tiedot,11,FALSE))</f>
        <v>50.5</v>
      </c>
      <c r="CQ73" s="8">
        <f>ABS(S73-VLOOKUP('VK_valitsin (FI)'!$C$8,tiedot,18,FALSE))</f>
        <v>108</v>
      </c>
      <c r="DE73" s="8">
        <f>ABS(AG73-VLOOKUP('VK_valitsin (FI)'!$C$8,tiedot,32,FALSE))</f>
        <v>1</v>
      </c>
      <c r="DJ73" s="8">
        <f>ABS(AL73-VLOOKUP('VK_valitsin (FI)'!$C$8,tiedot,37,FALSE))</f>
        <v>25.600000000000009</v>
      </c>
      <c r="EB73" s="55">
        <f>ABS(BD73-VLOOKUP('VK_valitsin (FI)'!$C$8,tiedot,55,FALSE))</f>
        <v>3.98126220703125</v>
      </c>
      <c r="EF73" s="55">
        <f>ABS(BH73-VLOOKUP('VK_valitsin (FI)'!$C$8,tiedot,59,FALSE))</f>
        <v>4.5691490173339844E-2</v>
      </c>
      <c r="EL73" s="8">
        <f>ABS(BN73-VLOOKUP('VK_valitsin (FI)'!$C$8,tiedot,65,FALSE))</f>
        <v>3530.896484375</v>
      </c>
      <c r="FH73" s="4">
        <f>IF($B73='VK_valitsin (FI)'!$C$8,100000,VK!CJ73/VK!L$297*'VK_valitsin (FI)'!D$5)</f>
        <v>0.25662003122699212</v>
      </c>
      <c r="FO73" s="4">
        <f>IF($B73='VK_valitsin (FI)'!$C$8,100000,VK!CQ73/VK!S$297*'VK_valitsin (FI)'!E$5)</f>
        <v>2.1477920283388959E-2</v>
      </c>
      <c r="GC73" s="4">
        <f>IF($B73='VK_valitsin (FI)'!$C$8,100000,VK!DE73/VK!AG$297*'VK_valitsin (FI)'!F$5)</f>
        <v>0.10940897735217005</v>
      </c>
      <c r="GH73" s="4">
        <f>IF($B73='VK_valitsin (FI)'!$C$8,100000,VK!DJ73/VK!AL$297*'VK_valitsin (FI)'!G$5)</f>
        <v>0.4505941012482616</v>
      </c>
      <c r="GZ73" s="4">
        <f>IF($B73='VK_valitsin (FI)'!$C$8,100000,VK!EB73/VK!BD$297*'VK_valitsin (FI)'!H$5)</f>
        <v>1.725932443801987E-2</v>
      </c>
      <c r="HA73" s="4">
        <f>IF($B73='VK_valitsin (FI)'!$C$8,100000,VK!EC73/VK!BE$297*'VK_valitsin (FI)'!P$5)</f>
        <v>0</v>
      </c>
      <c r="HD73" s="4">
        <f>IF($B73='VK_valitsin (FI)'!$C$8,100000,VK!EF73/VK!BH$297*'VK_valitsin (FI)'!I$5)</f>
        <v>7.9723462170953434E-3</v>
      </c>
      <c r="HJ73" s="4">
        <f>IF($B73='VK_valitsin (FI)'!$C$8,100000,VK!EL73/VK!BN$297*'VK_valitsin (FI)'!J$5)</f>
        <v>0.16055540244070196</v>
      </c>
      <c r="ID73" s="15">
        <f t="shared" si="4"/>
        <v>1.0238881103066297</v>
      </c>
      <c r="IE73" s="15">
        <f t="shared" si="5"/>
        <v>269</v>
      </c>
      <c r="IF73" s="16">
        <f t="shared" si="7"/>
        <v>7.100000000000004E-9</v>
      </c>
      <c r="IG73" s="51" t="str">
        <f t="shared" si="6"/>
        <v>Karstula</v>
      </c>
    </row>
    <row r="74" spans="1:241">
      <c r="A74">
        <v>2019</v>
      </c>
      <c r="B74" t="s">
        <v>329</v>
      </c>
      <c r="C74" t="s">
        <v>330</v>
      </c>
      <c r="D74" t="s">
        <v>290</v>
      </c>
      <c r="E74" t="s">
        <v>291</v>
      </c>
      <c r="F74" t="s">
        <v>150</v>
      </c>
      <c r="G74" t="s">
        <v>151</v>
      </c>
      <c r="H74" t="s">
        <v>104</v>
      </c>
      <c r="I74" t="s">
        <v>105</v>
      </c>
      <c r="J74">
        <v>50.200000762939453</v>
      </c>
      <c r="K74">
        <v>502.17999267578125</v>
      </c>
      <c r="L74">
        <v>164.69999694824219</v>
      </c>
      <c r="M74">
        <v>2342</v>
      </c>
      <c r="N74">
        <v>4.6999998092651367</v>
      </c>
      <c r="O74">
        <v>-2</v>
      </c>
      <c r="P74">
        <v>-24</v>
      </c>
      <c r="Q74">
        <v>32.6</v>
      </c>
      <c r="R74">
        <v>9.5</v>
      </c>
      <c r="S74">
        <v>169</v>
      </c>
      <c r="T74">
        <v>0</v>
      </c>
      <c r="U74">
        <v>2909.5</v>
      </c>
      <c r="V74">
        <v>10.29</v>
      </c>
      <c r="W74">
        <v>524</v>
      </c>
      <c r="X74">
        <v>1857</v>
      </c>
      <c r="Y74">
        <v>619</v>
      </c>
      <c r="Z74">
        <v>2263</v>
      </c>
      <c r="AA74">
        <v>829</v>
      </c>
      <c r="AB74">
        <v>14.619047164916992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20.5</v>
      </c>
      <c r="AI74">
        <v>0.93</v>
      </c>
      <c r="AJ74">
        <v>0.41</v>
      </c>
      <c r="AK74">
        <v>0.93</v>
      </c>
      <c r="AL74">
        <v>68.3</v>
      </c>
      <c r="AM74">
        <v>246.4</v>
      </c>
      <c r="AN74">
        <v>49.5</v>
      </c>
      <c r="AO74">
        <v>13.5</v>
      </c>
      <c r="AP74">
        <v>91</v>
      </c>
      <c r="AQ74">
        <v>110</v>
      </c>
      <c r="AR74">
        <v>544</v>
      </c>
      <c r="AS74">
        <v>2.5</v>
      </c>
      <c r="AT74">
        <v>7182</v>
      </c>
      <c r="AU74">
        <v>16627</v>
      </c>
      <c r="AV74">
        <v>0</v>
      </c>
      <c r="AW74">
        <v>95.359016418457031</v>
      </c>
      <c r="AX74">
        <v>0</v>
      </c>
      <c r="AY74">
        <v>0</v>
      </c>
      <c r="AZ74">
        <v>0</v>
      </c>
      <c r="BA74">
        <v>0</v>
      </c>
      <c r="BB74">
        <v>1</v>
      </c>
      <c r="BC74">
        <v>100</v>
      </c>
      <c r="BD74">
        <v>100</v>
      </c>
      <c r="BE74">
        <v>8.3333330154418945</v>
      </c>
      <c r="BF74">
        <v>10004.880859375</v>
      </c>
      <c r="BG74">
        <v>11615.421875</v>
      </c>
      <c r="BH74">
        <v>3.4995729923248291</v>
      </c>
      <c r="BI74">
        <v>6.4415574073791504</v>
      </c>
      <c r="BJ74">
        <v>26.5625</v>
      </c>
      <c r="BK74">
        <v>10</v>
      </c>
      <c r="BL74">
        <v>203</v>
      </c>
      <c r="BM74">
        <v>2.5477707386016846</v>
      </c>
      <c r="BN74">
        <v>19714.3828125</v>
      </c>
      <c r="BO74">
        <v>53.535724639892578</v>
      </c>
      <c r="BQ74">
        <v>0.69726729393005371</v>
      </c>
      <c r="BR74">
        <v>4.269854724407196E-2</v>
      </c>
      <c r="BS74">
        <v>2.6046113967895508</v>
      </c>
      <c r="BT74">
        <v>110.16225433349609</v>
      </c>
      <c r="BU74">
        <v>255.33732604980469</v>
      </c>
      <c r="BV74">
        <v>0</v>
      </c>
      <c r="BW74">
        <v>0</v>
      </c>
      <c r="BX74">
        <v>7933.33349609375</v>
      </c>
      <c r="BY74">
        <v>6833.33349609375</v>
      </c>
      <c r="BZ74">
        <v>0.93936806917190552</v>
      </c>
      <c r="CA74">
        <v>6.8744664192199707</v>
      </c>
      <c r="CB74">
        <v>90.909088134765625</v>
      </c>
      <c r="CC74">
        <v>12.422360420227051</v>
      </c>
      <c r="CD74">
        <v>16.770185470581055</v>
      </c>
      <c r="CE74">
        <v>1.8633540868759155</v>
      </c>
      <c r="CF74">
        <v>4.3478260040283203</v>
      </c>
      <c r="CG74">
        <v>15725.8310546875</v>
      </c>
      <c r="CJ74" s="8">
        <f>ABS(L74-VLOOKUP('VK_valitsin (FI)'!$C$8,tiedot,11,FALSE))</f>
        <v>26</v>
      </c>
      <c r="CQ74" s="8">
        <f>ABS(S74-VLOOKUP('VK_valitsin (FI)'!$C$8,tiedot,18,FALSE))</f>
        <v>17</v>
      </c>
      <c r="DE74" s="8">
        <f>ABS(AG74-VLOOKUP('VK_valitsin (FI)'!$C$8,tiedot,32,FALSE))</f>
        <v>0</v>
      </c>
      <c r="DJ74" s="8">
        <f>ABS(AL74-VLOOKUP('VK_valitsin (FI)'!$C$8,tiedot,37,FALSE))</f>
        <v>9.5</v>
      </c>
      <c r="EB74" s="55">
        <f>ABS(BD74-VLOOKUP('VK_valitsin (FI)'!$C$8,tiedot,55,FALSE))</f>
        <v>3.98126220703125</v>
      </c>
      <c r="EF74" s="55">
        <f>ABS(BH74-VLOOKUP('VK_valitsin (FI)'!$C$8,tiedot,59,FALSE))</f>
        <v>0.16251659393310547</v>
      </c>
      <c r="EL74" s="8">
        <f>ABS(BN74-VLOOKUP('VK_valitsin (FI)'!$C$8,tiedot,65,FALSE))</f>
        <v>3360.013671875</v>
      </c>
      <c r="FH74" s="4">
        <f>IF($B74='VK_valitsin (FI)'!$C$8,100000,VK!CJ74/VK!L$297*'VK_valitsin (FI)'!D$5)</f>
        <v>0.13212120419607515</v>
      </c>
      <c r="FO74" s="4">
        <f>IF($B74='VK_valitsin (FI)'!$C$8,100000,VK!CQ74/VK!S$297*'VK_valitsin (FI)'!E$5)</f>
        <v>3.3807837483112251E-3</v>
      </c>
      <c r="GC74" s="4">
        <f>IF($B74='VK_valitsin (FI)'!$C$8,100000,VK!DE74/VK!AG$297*'VK_valitsin (FI)'!F$5)</f>
        <v>0</v>
      </c>
      <c r="GH74" s="4">
        <f>IF($B74='VK_valitsin (FI)'!$C$8,100000,VK!DJ74/VK!AL$297*'VK_valitsin (FI)'!G$5)</f>
        <v>0.16721265476009703</v>
      </c>
      <c r="GZ74" s="4">
        <f>IF($B74='VK_valitsin (FI)'!$C$8,100000,VK!EB74/VK!BD$297*'VK_valitsin (FI)'!H$5)</f>
        <v>1.725932443801987E-2</v>
      </c>
      <c r="HA74" s="4">
        <f>IF($B74='VK_valitsin (FI)'!$C$8,100000,VK!EC74/VK!BE$297*'VK_valitsin (FI)'!P$5)</f>
        <v>0</v>
      </c>
      <c r="HD74" s="4">
        <f>IF($B74='VK_valitsin (FI)'!$C$8,100000,VK!EF74/VK!BH$297*'VK_valitsin (FI)'!I$5)</f>
        <v>2.8356233249179411E-2</v>
      </c>
      <c r="HJ74" s="4">
        <f>IF($B74='VK_valitsin (FI)'!$C$8,100000,VK!EL74/VK!BN$297*'VK_valitsin (FI)'!J$5)</f>
        <v>0.1527850928741237</v>
      </c>
      <c r="ID74" s="15">
        <f t="shared" si="4"/>
        <v>0.50111530046580643</v>
      </c>
      <c r="IE74" s="15">
        <f t="shared" si="5"/>
        <v>88</v>
      </c>
      <c r="IF74" s="16">
        <f t="shared" si="7"/>
        <v>7.2000000000000041E-9</v>
      </c>
      <c r="IG74" s="51" t="str">
        <f t="shared" si="6"/>
        <v>Karvia</v>
      </c>
    </row>
    <row r="75" spans="1:241">
      <c r="A75">
        <v>2019</v>
      </c>
      <c r="B75" t="s">
        <v>331</v>
      </c>
      <c r="C75" t="s">
        <v>332</v>
      </c>
      <c r="D75" t="s">
        <v>333</v>
      </c>
      <c r="E75" t="s">
        <v>255</v>
      </c>
      <c r="F75" t="s">
        <v>334</v>
      </c>
      <c r="G75" t="s">
        <v>335</v>
      </c>
      <c r="H75" t="s">
        <v>144</v>
      </c>
      <c r="I75" t="s">
        <v>145</v>
      </c>
      <c r="J75">
        <v>53.400001525878906</v>
      </c>
      <c r="K75">
        <v>10.630000114440918</v>
      </c>
      <c r="L75">
        <v>180.39999389648438</v>
      </c>
      <c r="M75">
        <v>1246</v>
      </c>
      <c r="N75">
        <v>117.19999694824219</v>
      </c>
      <c r="O75">
        <v>-1.2999999523162842</v>
      </c>
      <c r="P75">
        <v>-5</v>
      </c>
      <c r="Q75">
        <v>99.5</v>
      </c>
      <c r="R75">
        <v>7.6000000000000005</v>
      </c>
      <c r="S75">
        <v>6</v>
      </c>
      <c r="T75">
        <v>0</v>
      </c>
      <c r="U75">
        <v>5104.3</v>
      </c>
      <c r="V75">
        <v>11.43</v>
      </c>
      <c r="W75">
        <v>3714</v>
      </c>
      <c r="X75">
        <v>286</v>
      </c>
      <c r="Y75">
        <v>12429</v>
      </c>
      <c r="Z75">
        <v>103</v>
      </c>
      <c r="AA75">
        <v>1590</v>
      </c>
      <c r="AB75">
        <v>15.564479827880859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22</v>
      </c>
      <c r="AI75">
        <v>1.8</v>
      </c>
      <c r="AJ75">
        <v>0.9</v>
      </c>
      <c r="AK75">
        <v>2</v>
      </c>
      <c r="AL75">
        <v>84.2</v>
      </c>
      <c r="AM75">
        <v>306</v>
      </c>
      <c r="AN75">
        <v>40.700000000000003</v>
      </c>
      <c r="AO75">
        <v>26.2</v>
      </c>
      <c r="AP75">
        <v>132</v>
      </c>
      <c r="AQ75">
        <v>81</v>
      </c>
      <c r="AR75">
        <v>806</v>
      </c>
      <c r="AS75">
        <v>4.6669999999999998</v>
      </c>
      <c r="AT75">
        <v>26571</v>
      </c>
      <c r="AU75">
        <v>15455</v>
      </c>
      <c r="AV75">
        <v>1</v>
      </c>
      <c r="AW75">
        <v>81.631614685058594</v>
      </c>
      <c r="AX75">
        <v>0</v>
      </c>
      <c r="AY75">
        <v>0</v>
      </c>
      <c r="AZ75">
        <v>0</v>
      </c>
      <c r="BA75">
        <v>1</v>
      </c>
      <c r="BB75">
        <v>1</v>
      </c>
      <c r="BC75">
        <v>92.307693481445313</v>
      </c>
      <c r="BD75">
        <v>100</v>
      </c>
      <c r="BE75">
        <v>1807.017578125</v>
      </c>
      <c r="BF75">
        <v>11084.71875</v>
      </c>
      <c r="BG75">
        <v>11730.6328125</v>
      </c>
      <c r="BH75">
        <v>3.8518459796905518</v>
      </c>
      <c r="BI75">
        <v>45.506904602050781</v>
      </c>
      <c r="BJ75">
        <v>30</v>
      </c>
      <c r="BK75">
        <v>-22.222221374511719</v>
      </c>
      <c r="BL75">
        <v>28.5</v>
      </c>
      <c r="BM75">
        <v>-1.8181818723678589</v>
      </c>
      <c r="BN75">
        <v>25077.607421875</v>
      </c>
      <c r="BO75">
        <v>22.363338470458984</v>
      </c>
      <c r="BQ75">
        <v>0.63964688777923584</v>
      </c>
      <c r="BR75">
        <v>28.8924560546875</v>
      </c>
      <c r="BS75">
        <v>8.1861953735351563</v>
      </c>
      <c r="BT75">
        <v>97.913322448730469</v>
      </c>
      <c r="BU75">
        <v>421.34832763671875</v>
      </c>
      <c r="BV75">
        <v>0</v>
      </c>
      <c r="BW75">
        <v>0</v>
      </c>
      <c r="BX75">
        <v>9877.193359375</v>
      </c>
      <c r="BY75">
        <v>9333.3330078125</v>
      </c>
      <c r="BZ75">
        <v>0.56179773807525635</v>
      </c>
      <c r="CA75">
        <v>4.3338685035705566</v>
      </c>
      <c r="CB75">
        <v>42.857143402099609</v>
      </c>
      <c r="CC75">
        <v>5.5555553436279297</v>
      </c>
      <c r="CD75">
        <v>16.666666030883789</v>
      </c>
      <c r="CE75">
        <v>0</v>
      </c>
      <c r="CF75">
        <v>0</v>
      </c>
      <c r="CG75">
        <v>16687.484375</v>
      </c>
      <c r="CJ75" s="8">
        <f>ABS(L75-VLOOKUP('VK_valitsin (FI)'!$C$8,tiedot,11,FALSE))</f>
        <v>41.699996948242188</v>
      </c>
      <c r="CQ75" s="8">
        <f>ABS(S75-VLOOKUP('VK_valitsin (FI)'!$C$8,tiedot,18,FALSE))</f>
        <v>146</v>
      </c>
      <c r="DE75" s="8">
        <f>ABS(AG75-VLOOKUP('VK_valitsin (FI)'!$C$8,tiedot,32,FALSE))</f>
        <v>0</v>
      </c>
      <c r="DJ75" s="8">
        <f>ABS(AL75-VLOOKUP('VK_valitsin (FI)'!$C$8,tiedot,37,FALSE))</f>
        <v>25.400000000000006</v>
      </c>
      <c r="EB75" s="55">
        <f>ABS(BD75-VLOOKUP('VK_valitsin (FI)'!$C$8,tiedot,55,FALSE))</f>
        <v>3.98126220703125</v>
      </c>
      <c r="EF75" s="55">
        <f>ABS(BH75-VLOOKUP('VK_valitsin (FI)'!$C$8,tiedot,59,FALSE))</f>
        <v>0.51478958129882813</v>
      </c>
      <c r="EL75" s="8">
        <f>ABS(BN75-VLOOKUP('VK_valitsin (FI)'!$C$8,tiedot,65,FALSE))</f>
        <v>2003.2109375</v>
      </c>
      <c r="FH75" s="4">
        <f>IF($B75='VK_valitsin (FI)'!$C$8,100000,VK!CJ75/VK!L$297*'VK_valitsin (FI)'!D$5)</f>
        <v>0.21190206968363143</v>
      </c>
      <c r="FO75" s="4">
        <f>IF($B75='VK_valitsin (FI)'!$C$8,100000,VK!CQ75/VK!S$297*'VK_valitsin (FI)'!E$5)</f>
        <v>2.9034966309025811E-2</v>
      </c>
      <c r="GC75" s="4">
        <f>IF($B75='VK_valitsin (FI)'!$C$8,100000,VK!DE75/VK!AG$297*'VK_valitsin (FI)'!F$5)</f>
        <v>0</v>
      </c>
      <c r="GH75" s="4">
        <f>IF($B75='VK_valitsin (FI)'!$C$8,100000,VK!DJ75/VK!AL$297*'VK_valitsin (FI)'!G$5)</f>
        <v>0.44707383483225949</v>
      </c>
      <c r="GZ75" s="4">
        <f>IF($B75='VK_valitsin (FI)'!$C$8,100000,VK!EB75/VK!BD$297*'VK_valitsin (FI)'!H$5)</f>
        <v>1.725932443801987E-2</v>
      </c>
      <c r="HA75" s="4">
        <f>IF($B75='VK_valitsin (FI)'!$C$8,100000,VK!EC75/VK!BE$297*'VK_valitsin (FI)'!P$5)</f>
        <v>0</v>
      </c>
      <c r="HD75" s="4">
        <f>IF($B75='VK_valitsin (FI)'!$C$8,100000,VK!EF75/VK!BH$297*'VK_valitsin (FI)'!I$5)</f>
        <v>8.9821556607108971E-2</v>
      </c>
      <c r="HJ75" s="4">
        <f>IF($B75='VK_valitsin (FI)'!$C$8,100000,VK!EL75/VK!BN$297*'VK_valitsin (FI)'!J$5)</f>
        <v>9.1089143980061779E-2</v>
      </c>
      <c r="ID75" s="15">
        <f t="shared" si="4"/>
        <v>0.88618090315010745</v>
      </c>
      <c r="IE75" s="15">
        <f t="shared" si="5"/>
        <v>244</v>
      </c>
      <c r="IF75" s="16">
        <f t="shared" si="7"/>
        <v>7.3000000000000042E-9</v>
      </c>
      <c r="IG75" s="51" t="str">
        <f t="shared" si="6"/>
        <v>Kaskinen</v>
      </c>
    </row>
    <row r="76" spans="1:241">
      <c r="A76">
        <v>2019</v>
      </c>
      <c r="B76" t="s">
        <v>336</v>
      </c>
      <c r="C76" t="s">
        <v>337</v>
      </c>
      <c r="D76" t="s">
        <v>267</v>
      </c>
      <c r="E76" t="s">
        <v>268</v>
      </c>
      <c r="F76" t="s">
        <v>96</v>
      </c>
      <c r="G76" t="s">
        <v>97</v>
      </c>
      <c r="H76" t="s">
        <v>90</v>
      </c>
      <c r="I76" t="s">
        <v>91</v>
      </c>
      <c r="J76">
        <v>46</v>
      </c>
      <c r="K76">
        <v>1298.989990234375</v>
      </c>
      <c r="L76">
        <v>155.5</v>
      </c>
      <c r="M76">
        <v>13184</v>
      </c>
      <c r="N76">
        <v>10.100000381469727</v>
      </c>
      <c r="O76">
        <v>-1.3999999761581421</v>
      </c>
      <c r="P76">
        <v>-128</v>
      </c>
      <c r="Q76">
        <v>68.3</v>
      </c>
      <c r="R76">
        <v>9.6000000000000014</v>
      </c>
      <c r="S76">
        <v>352</v>
      </c>
      <c r="T76">
        <v>0</v>
      </c>
      <c r="U76">
        <v>3397.9</v>
      </c>
      <c r="V76">
        <v>10.53</v>
      </c>
      <c r="W76">
        <v>817</v>
      </c>
      <c r="X76">
        <v>1017</v>
      </c>
      <c r="Y76">
        <v>1183</v>
      </c>
      <c r="Z76">
        <v>596</v>
      </c>
      <c r="AA76">
        <v>716</v>
      </c>
      <c r="AB76">
        <v>17.205883026123047</v>
      </c>
      <c r="AC76">
        <v>0</v>
      </c>
      <c r="AD76">
        <v>1.4</v>
      </c>
      <c r="AE76">
        <v>1.8</v>
      </c>
      <c r="AF76">
        <v>6.8</v>
      </c>
      <c r="AG76">
        <v>0</v>
      </c>
      <c r="AH76">
        <v>22</v>
      </c>
      <c r="AI76">
        <v>0.93</v>
      </c>
      <c r="AJ76">
        <v>0.65</v>
      </c>
      <c r="AK76">
        <v>1.2</v>
      </c>
      <c r="AL76">
        <v>64.400000000000006</v>
      </c>
      <c r="AM76">
        <v>295.5</v>
      </c>
      <c r="AN76">
        <v>47.2</v>
      </c>
      <c r="AO76">
        <v>20.9</v>
      </c>
      <c r="AP76">
        <v>93</v>
      </c>
      <c r="AQ76">
        <v>51</v>
      </c>
      <c r="AR76">
        <v>668</v>
      </c>
      <c r="AS76">
        <v>2.1669999999999998</v>
      </c>
      <c r="AT76">
        <v>8781</v>
      </c>
      <c r="AU76">
        <v>10664</v>
      </c>
      <c r="AV76">
        <v>0</v>
      </c>
      <c r="AW76">
        <v>79.768348693847656</v>
      </c>
      <c r="AX76">
        <v>0</v>
      </c>
      <c r="AY76">
        <v>0</v>
      </c>
      <c r="AZ76">
        <v>0</v>
      </c>
      <c r="BA76">
        <v>0</v>
      </c>
      <c r="BB76">
        <v>1</v>
      </c>
      <c r="BC76">
        <v>77.568130493164063</v>
      </c>
      <c r="BD76">
        <v>86.413040161132813</v>
      </c>
      <c r="BE76">
        <v>96.774192810058594</v>
      </c>
      <c r="BF76">
        <v>11499.8662109375</v>
      </c>
      <c r="BG76">
        <v>14108.7294921875</v>
      </c>
      <c r="BH76">
        <v>3.6342232227325439</v>
      </c>
      <c r="BI76">
        <v>7.7073125839233398</v>
      </c>
      <c r="BJ76">
        <v>24.340175628662109</v>
      </c>
      <c r="BK76">
        <v>-23.913043975830078</v>
      </c>
      <c r="BL76">
        <v>182</v>
      </c>
      <c r="BM76">
        <v>-1.2135922908782959</v>
      </c>
      <c r="BN76">
        <v>20690.21875</v>
      </c>
      <c r="BO76">
        <v>47.00634765625</v>
      </c>
      <c r="BQ76">
        <v>0.65844964981079102</v>
      </c>
      <c r="BR76">
        <v>0.28064319491386414</v>
      </c>
      <c r="BS76">
        <v>2.3513350486755371</v>
      </c>
      <c r="BT76">
        <v>58.555824279785156</v>
      </c>
      <c r="BU76">
        <v>251.97209167480469</v>
      </c>
      <c r="BV76">
        <v>0</v>
      </c>
      <c r="BW76">
        <v>2</v>
      </c>
      <c r="BX76">
        <v>9086.021484375</v>
      </c>
      <c r="BY76">
        <v>7405.9140625</v>
      </c>
      <c r="BZ76">
        <v>0.79641991853713989</v>
      </c>
      <c r="CA76">
        <v>9.261225700378418</v>
      </c>
      <c r="CB76">
        <v>134.28572082519531</v>
      </c>
      <c r="CC76">
        <v>10.728910446166992</v>
      </c>
      <c r="CD76">
        <v>12.121212005615234</v>
      </c>
      <c r="CE76">
        <v>0.49140048027038574</v>
      </c>
      <c r="CF76">
        <v>2.9484028816223145</v>
      </c>
      <c r="CG76">
        <v>11018.6689453125</v>
      </c>
      <c r="CJ76" s="8">
        <f>ABS(L76-VLOOKUP('VK_valitsin (FI)'!$C$8,tiedot,11,FALSE))</f>
        <v>16.800003051757813</v>
      </c>
      <c r="CQ76" s="8">
        <f>ABS(S76-VLOOKUP('VK_valitsin (FI)'!$C$8,tiedot,18,FALSE))</f>
        <v>200</v>
      </c>
      <c r="DE76" s="8">
        <f>ABS(AG76-VLOOKUP('VK_valitsin (FI)'!$C$8,tiedot,32,FALSE))</f>
        <v>0</v>
      </c>
      <c r="DJ76" s="8">
        <f>ABS(AL76-VLOOKUP('VK_valitsin (FI)'!$C$8,tiedot,37,FALSE))</f>
        <v>5.6000000000000085</v>
      </c>
      <c r="EB76" s="55">
        <f>ABS(BD76-VLOOKUP('VK_valitsin (FI)'!$C$8,tiedot,55,FALSE))</f>
        <v>9.6056976318359375</v>
      </c>
      <c r="EF76" s="55">
        <f>ABS(BH76-VLOOKUP('VK_valitsin (FI)'!$C$8,tiedot,59,FALSE))</f>
        <v>0.29716682434082031</v>
      </c>
      <c r="EL76" s="8">
        <f>ABS(BN76-VLOOKUP('VK_valitsin (FI)'!$C$8,tiedot,65,FALSE))</f>
        <v>2384.177734375</v>
      </c>
      <c r="FH76" s="4">
        <f>IF($B76='VK_valitsin (FI)'!$C$8,100000,VK!CJ76/VK!L$297*'VK_valitsin (FI)'!D$5)</f>
        <v>8.537063975753767E-2</v>
      </c>
      <c r="FO76" s="4">
        <f>IF($B76='VK_valitsin (FI)'!$C$8,100000,VK!CQ76/VK!S$297*'VK_valitsin (FI)'!E$5)</f>
        <v>3.9773926450720296E-2</v>
      </c>
      <c r="GC76" s="4">
        <f>IF($B76='VK_valitsin (FI)'!$C$8,100000,VK!DE76/VK!AG$297*'VK_valitsin (FI)'!F$5)</f>
        <v>0</v>
      </c>
      <c r="GH76" s="4">
        <f>IF($B76='VK_valitsin (FI)'!$C$8,100000,VK!DJ76/VK!AL$297*'VK_valitsin (FI)'!G$5)</f>
        <v>9.856745964805734E-2</v>
      </c>
      <c r="GZ76" s="4">
        <f>IF($B76='VK_valitsin (FI)'!$C$8,100000,VK!EB76/VK!BD$297*'VK_valitsin (FI)'!H$5)</f>
        <v>4.1642032918248903E-2</v>
      </c>
      <c r="HA76" s="4">
        <f>IF($B76='VK_valitsin (FI)'!$C$8,100000,VK!EC76/VK!BE$297*'VK_valitsin (FI)'!P$5)</f>
        <v>0</v>
      </c>
      <c r="HD76" s="4">
        <f>IF($B76='VK_valitsin (FI)'!$C$8,100000,VK!EF76/VK!BH$297*'VK_valitsin (FI)'!I$5)</f>
        <v>5.1850285444664967E-2</v>
      </c>
      <c r="HJ76" s="4">
        <f>IF($B76='VK_valitsin (FI)'!$C$8,100000,VK!EL76/VK!BN$297*'VK_valitsin (FI)'!J$5)</f>
        <v>0.108412301897459</v>
      </c>
      <c r="ID76" s="15">
        <f t="shared" si="4"/>
        <v>0.4256166535166882</v>
      </c>
      <c r="IE76" s="15">
        <f t="shared" si="5"/>
        <v>55</v>
      </c>
      <c r="IF76" s="16">
        <f t="shared" si="7"/>
        <v>7.4000000000000042E-9</v>
      </c>
      <c r="IG76" s="51" t="str">
        <f t="shared" si="6"/>
        <v>Kauhajoki</v>
      </c>
    </row>
    <row r="77" spans="1:241">
      <c r="A77">
        <v>2019</v>
      </c>
      <c r="B77" t="s">
        <v>338</v>
      </c>
      <c r="C77" t="s">
        <v>339</v>
      </c>
      <c r="D77" t="s">
        <v>252</v>
      </c>
      <c r="E77" t="s">
        <v>246</v>
      </c>
      <c r="F77" t="s">
        <v>96</v>
      </c>
      <c r="G77" t="s">
        <v>97</v>
      </c>
      <c r="H77" t="s">
        <v>90</v>
      </c>
      <c r="I77" t="s">
        <v>91</v>
      </c>
      <c r="J77">
        <v>46.799999237060547</v>
      </c>
      <c r="K77">
        <v>1313.7900390625</v>
      </c>
      <c r="L77">
        <v>150.69999694824219</v>
      </c>
      <c r="M77">
        <v>15726</v>
      </c>
      <c r="N77">
        <v>12</v>
      </c>
      <c r="O77">
        <v>-1.7999999523162842</v>
      </c>
      <c r="P77">
        <v>-299</v>
      </c>
      <c r="Q77">
        <v>66.5</v>
      </c>
      <c r="R77">
        <v>6.9</v>
      </c>
      <c r="S77">
        <v>508</v>
      </c>
      <c r="T77">
        <v>0</v>
      </c>
      <c r="U77">
        <v>3408.2</v>
      </c>
      <c r="V77">
        <v>10.53</v>
      </c>
      <c r="W77">
        <v>782</v>
      </c>
      <c r="X77">
        <v>474</v>
      </c>
      <c r="Y77">
        <v>646</v>
      </c>
      <c r="Z77">
        <v>588</v>
      </c>
      <c r="AA77">
        <v>691</v>
      </c>
      <c r="AB77">
        <v>15.911174774169922</v>
      </c>
      <c r="AC77">
        <v>1</v>
      </c>
      <c r="AD77">
        <v>0.7</v>
      </c>
      <c r="AE77">
        <v>1.1000000000000001</v>
      </c>
      <c r="AF77">
        <v>4.9000000000000004</v>
      </c>
      <c r="AG77">
        <v>0</v>
      </c>
      <c r="AH77">
        <v>21.75</v>
      </c>
      <c r="AI77">
        <v>0.95</v>
      </c>
      <c r="AJ77">
        <v>0.55000000000000004</v>
      </c>
      <c r="AK77">
        <v>1.1000000000000001</v>
      </c>
      <c r="AL77">
        <v>44</v>
      </c>
      <c r="AM77">
        <v>303.60000000000002</v>
      </c>
      <c r="AN77">
        <v>44.7</v>
      </c>
      <c r="AO77">
        <v>23.2</v>
      </c>
      <c r="AP77">
        <v>54</v>
      </c>
      <c r="AQ77">
        <v>53</v>
      </c>
      <c r="AR77">
        <v>680</v>
      </c>
      <c r="AS77">
        <v>2.5</v>
      </c>
      <c r="AT77">
        <v>6103</v>
      </c>
      <c r="AU77">
        <v>10267</v>
      </c>
      <c r="AV77">
        <v>0</v>
      </c>
      <c r="AW77">
        <v>73.225517272949219</v>
      </c>
      <c r="AX77">
        <v>0</v>
      </c>
      <c r="AY77">
        <v>0</v>
      </c>
      <c r="AZ77">
        <v>0</v>
      </c>
      <c r="BA77">
        <v>0</v>
      </c>
      <c r="BB77">
        <v>1</v>
      </c>
      <c r="BC77">
        <v>72.471908569335938</v>
      </c>
      <c r="BD77">
        <v>94.513275146484375</v>
      </c>
      <c r="BE77">
        <v>892.018798828125</v>
      </c>
      <c r="BF77">
        <v>16882.736328125</v>
      </c>
      <c r="BG77">
        <v>18910.05078125</v>
      </c>
      <c r="BH77">
        <v>2.3838229179382324</v>
      </c>
      <c r="BI77">
        <v>-15.303557395935059</v>
      </c>
      <c r="BJ77">
        <v>22.822822570800781</v>
      </c>
      <c r="BK77">
        <v>-4.0697674751281738</v>
      </c>
      <c r="BL77">
        <v>173.63636779785156</v>
      </c>
      <c r="BM77">
        <v>-3.1085042953491211</v>
      </c>
      <c r="BN77">
        <v>21204.248046875</v>
      </c>
      <c r="BO77">
        <v>48.029094696044922</v>
      </c>
      <c r="BQ77">
        <v>0.68377208709716797</v>
      </c>
      <c r="BR77">
        <v>0.65496629476547241</v>
      </c>
      <c r="BS77">
        <v>2.9250922203063965</v>
      </c>
      <c r="BT77">
        <v>84.573318481445313</v>
      </c>
      <c r="BU77">
        <v>392.66183471679688</v>
      </c>
      <c r="BV77">
        <v>0</v>
      </c>
      <c r="BW77">
        <v>3</v>
      </c>
      <c r="BX77">
        <v>8320.4228515625</v>
      </c>
      <c r="BY77">
        <v>7428.40380859375</v>
      </c>
      <c r="BZ77">
        <v>1.0492178201675415</v>
      </c>
      <c r="CA77">
        <v>10.50489616394043</v>
      </c>
      <c r="CB77">
        <v>58.787879943847656</v>
      </c>
      <c r="CC77">
        <v>5.6900725364685059</v>
      </c>
      <c r="CD77">
        <v>11.380145072937012</v>
      </c>
      <c r="CE77">
        <v>0.96852302551269531</v>
      </c>
      <c r="CF77">
        <v>2.3002421855926514</v>
      </c>
      <c r="CG77">
        <v>10344.9384765625</v>
      </c>
      <c r="CJ77" s="8">
        <f>ABS(L77-VLOOKUP('VK_valitsin (FI)'!$C$8,tiedot,11,FALSE))</f>
        <v>12</v>
      </c>
      <c r="CQ77" s="8">
        <f>ABS(S77-VLOOKUP('VK_valitsin (FI)'!$C$8,tiedot,18,FALSE))</f>
        <v>356</v>
      </c>
      <c r="DE77" s="8">
        <f>ABS(AG77-VLOOKUP('VK_valitsin (FI)'!$C$8,tiedot,32,FALSE))</f>
        <v>0</v>
      </c>
      <c r="DJ77" s="8">
        <f>ABS(AL77-VLOOKUP('VK_valitsin (FI)'!$C$8,tiedot,37,FALSE))</f>
        <v>14.799999999999997</v>
      </c>
      <c r="EB77" s="55">
        <f>ABS(BD77-VLOOKUP('VK_valitsin (FI)'!$C$8,tiedot,55,FALSE))</f>
        <v>1.505462646484375</v>
      </c>
      <c r="EF77" s="55">
        <f>ABS(BH77-VLOOKUP('VK_valitsin (FI)'!$C$8,tiedot,59,FALSE))</f>
        <v>0.95323348045349121</v>
      </c>
      <c r="EL77" s="8">
        <f>ABS(BN77-VLOOKUP('VK_valitsin (FI)'!$C$8,tiedot,65,FALSE))</f>
        <v>1870.1484375</v>
      </c>
      <c r="FH77" s="4">
        <f>IF($B77='VK_valitsin (FI)'!$C$8,100000,VK!CJ77/VK!L$297*'VK_valitsin (FI)'!D$5)</f>
        <v>6.0979017321265455E-2</v>
      </c>
      <c r="FO77" s="4">
        <f>IF($B77='VK_valitsin (FI)'!$C$8,100000,VK!CQ77/VK!S$297*'VK_valitsin (FI)'!E$5)</f>
        <v>7.079758908228212E-2</v>
      </c>
      <c r="GC77" s="4">
        <f>IF($B77='VK_valitsin (FI)'!$C$8,100000,VK!DE77/VK!AG$297*'VK_valitsin (FI)'!F$5)</f>
        <v>0</v>
      </c>
      <c r="GH77" s="4">
        <f>IF($B77='VK_valitsin (FI)'!$C$8,100000,VK!DJ77/VK!AL$297*'VK_valitsin (FI)'!G$5)</f>
        <v>0.26049971478415107</v>
      </c>
      <c r="GZ77" s="4">
        <f>IF($B77='VK_valitsin (FI)'!$C$8,100000,VK!EB77/VK!BD$297*'VK_valitsin (FI)'!H$5)</f>
        <v>6.5263895955170103E-3</v>
      </c>
      <c r="HA77" s="4">
        <f>IF($B77='VK_valitsin (FI)'!$C$8,100000,VK!EC77/VK!BE$297*'VK_valitsin (FI)'!P$5)</f>
        <v>0</v>
      </c>
      <c r="HD77" s="4">
        <f>IF($B77='VK_valitsin (FI)'!$C$8,100000,VK!EF77/VK!BH$297*'VK_valitsin (FI)'!I$5)</f>
        <v>0.16632215983921211</v>
      </c>
      <c r="HJ77" s="4">
        <f>IF($B77='VK_valitsin (FI)'!$C$8,100000,VK!EL77/VK!BN$297*'VK_valitsin (FI)'!J$5)</f>
        <v>8.5038583355640782E-2</v>
      </c>
      <c r="ID77" s="15">
        <f t="shared" si="4"/>
        <v>0.65016346147806836</v>
      </c>
      <c r="IE77" s="15">
        <f t="shared" si="5"/>
        <v>162</v>
      </c>
      <c r="IF77" s="16">
        <f t="shared" si="7"/>
        <v>7.5000000000000043E-9</v>
      </c>
      <c r="IG77" s="51" t="str">
        <f t="shared" si="6"/>
        <v>Kauhava</v>
      </c>
    </row>
    <row r="78" spans="1:241">
      <c r="A78">
        <v>2019</v>
      </c>
      <c r="B78" t="s">
        <v>340</v>
      </c>
      <c r="C78" t="s">
        <v>341</v>
      </c>
      <c r="D78" t="s">
        <v>142</v>
      </c>
      <c r="E78" t="s">
        <v>143</v>
      </c>
      <c r="F78" t="s">
        <v>120</v>
      </c>
      <c r="G78" t="s">
        <v>121</v>
      </c>
      <c r="H78" t="s">
        <v>144</v>
      </c>
      <c r="I78" t="s">
        <v>145</v>
      </c>
      <c r="J78">
        <v>42.900001525878906</v>
      </c>
      <c r="K78">
        <v>5.8899998664855957</v>
      </c>
      <c r="L78">
        <v>130.89999389648438</v>
      </c>
      <c r="M78">
        <v>9797</v>
      </c>
      <c r="N78">
        <v>1663.300048828125</v>
      </c>
      <c r="O78">
        <v>1.8999999761581421</v>
      </c>
      <c r="P78">
        <v>150</v>
      </c>
      <c r="Q78">
        <v>100</v>
      </c>
      <c r="R78">
        <v>6</v>
      </c>
      <c r="S78">
        <v>2</v>
      </c>
      <c r="T78">
        <v>0</v>
      </c>
      <c r="U78">
        <v>6838.1</v>
      </c>
      <c r="V78">
        <v>16.3</v>
      </c>
      <c r="W78">
        <v>1026</v>
      </c>
      <c r="X78">
        <v>0</v>
      </c>
      <c r="Y78">
        <v>78</v>
      </c>
      <c r="Z78">
        <v>61</v>
      </c>
      <c r="AA78">
        <v>582</v>
      </c>
      <c r="AB78">
        <v>16.612781524658203</v>
      </c>
      <c r="AC78">
        <v>0</v>
      </c>
      <c r="AD78">
        <v>0</v>
      </c>
      <c r="AE78">
        <v>0</v>
      </c>
      <c r="AF78">
        <v>4.8</v>
      </c>
      <c r="AG78">
        <v>1</v>
      </c>
      <c r="AH78">
        <v>17</v>
      </c>
      <c r="AI78">
        <v>0.93</v>
      </c>
      <c r="AJ78">
        <v>0.41</v>
      </c>
      <c r="AK78">
        <v>0.93</v>
      </c>
      <c r="AL78">
        <v>70.3</v>
      </c>
      <c r="AM78">
        <v>594</v>
      </c>
      <c r="AN78">
        <v>23.2</v>
      </c>
      <c r="AO78">
        <v>58.6</v>
      </c>
      <c r="AP78">
        <v>37</v>
      </c>
      <c r="AQ78">
        <v>20</v>
      </c>
      <c r="AR78">
        <v>258</v>
      </c>
      <c r="AS78">
        <v>4</v>
      </c>
      <c r="AT78">
        <v>6606</v>
      </c>
      <c r="AU78">
        <v>9789</v>
      </c>
      <c r="AV78">
        <v>0</v>
      </c>
      <c r="AW78">
        <v>3.9659378528594971</v>
      </c>
      <c r="AX78">
        <v>0</v>
      </c>
      <c r="AY78">
        <v>0</v>
      </c>
      <c r="AZ78">
        <v>0</v>
      </c>
      <c r="BA78">
        <v>0</v>
      </c>
      <c r="BB78">
        <v>1</v>
      </c>
      <c r="BC78">
        <v>98.019798278808594</v>
      </c>
      <c r="BD78">
        <v>82.113822937011719</v>
      </c>
      <c r="BE78">
        <v>2047.78759765625</v>
      </c>
      <c r="BF78">
        <v>16374.828125</v>
      </c>
      <c r="BG78">
        <v>19919.6875</v>
      </c>
      <c r="BH78">
        <v>4.0542511940002441</v>
      </c>
      <c r="BI78">
        <v>-9.6922855377197266</v>
      </c>
      <c r="BJ78">
        <v>25.087108612060547</v>
      </c>
      <c r="BK78">
        <v>-16.923076629638672</v>
      </c>
      <c r="BL78">
        <v>372</v>
      </c>
      <c r="BM78">
        <v>0.21126760542392731</v>
      </c>
      <c r="BN78">
        <v>43832.80859375</v>
      </c>
      <c r="BO78">
        <v>-2.8626012802124023</v>
      </c>
      <c r="BQ78">
        <v>0.46922528743743896</v>
      </c>
      <c r="BR78">
        <v>32.632438659667969</v>
      </c>
      <c r="BS78">
        <v>8.4413595199584961</v>
      </c>
      <c r="BT78">
        <v>205.4710693359375</v>
      </c>
      <c r="BU78">
        <v>776.9725341796875</v>
      </c>
      <c r="BV78">
        <v>0</v>
      </c>
      <c r="BW78">
        <v>2</v>
      </c>
      <c r="BX78">
        <v>14003.5400390625</v>
      </c>
      <c r="BY78">
        <v>11511.5048828125</v>
      </c>
      <c r="BZ78">
        <v>1.102378249168396</v>
      </c>
      <c r="CA78">
        <v>14.52485466003418</v>
      </c>
      <c r="CB78">
        <v>60.185184478759766</v>
      </c>
      <c r="CC78">
        <v>4.5678143501281738</v>
      </c>
      <c r="CD78">
        <v>14.054813385009766</v>
      </c>
      <c r="CE78">
        <v>0</v>
      </c>
      <c r="CF78">
        <v>0.4216444194316864</v>
      </c>
      <c r="CG78">
        <v>10328.171875</v>
      </c>
      <c r="CJ78" s="8">
        <f>ABS(L78-VLOOKUP('VK_valitsin (FI)'!$C$8,tiedot,11,FALSE))</f>
        <v>7.8000030517578125</v>
      </c>
      <c r="CQ78" s="8">
        <f>ABS(S78-VLOOKUP('VK_valitsin (FI)'!$C$8,tiedot,18,FALSE))</f>
        <v>150</v>
      </c>
      <c r="DE78" s="8">
        <f>ABS(AG78-VLOOKUP('VK_valitsin (FI)'!$C$8,tiedot,32,FALSE))</f>
        <v>1</v>
      </c>
      <c r="DJ78" s="8">
        <f>ABS(AL78-VLOOKUP('VK_valitsin (FI)'!$C$8,tiedot,37,FALSE))</f>
        <v>11.5</v>
      </c>
      <c r="EB78" s="55">
        <f>ABS(BD78-VLOOKUP('VK_valitsin (FI)'!$C$8,tiedot,55,FALSE))</f>
        <v>13.904914855957031</v>
      </c>
      <c r="EF78" s="55">
        <f>ABS(BH78-VLOOKUP('VK_valitsin (FI)'!$C$8,tiedot,59,FALSE))</f>
        <v>0.71719479560852051</v>
      </c>
      <c r="EL78" s="8">
        <f>ABS(BN78-VLOOKUP('VK_valitsin (FI)'!$C$8,tiedot,65,FALSE))</f>
        <v>20758.412109375</v>
      </c>
      <c r="FH78" s="4">
        <f>IF($B78='VK_valitsin (FI)'!$C$8,100000,VK!CJ78/VK!L$297*'VK_valitsin (FI)'!D$5)</f>
        <v>3.9636376766588585E-2</v>
      </c>
      <c r="FO78" s="4">
        <f>IF($B78='VK_valitsin (FI)'!$C$8,100000,VK!CQ78/VK!S$297*'VK_valitsin (FI)'!E$5)</f>
        <v>2.9830444838040218E-2</v>
      </c>
      <c r="GC78" s="4">
        <f>IF($B78='VK_valitsin (FI)'!$C$8,100000,VK!DE78/VK!AG$297*'VK_valitsin (FI)'!F$5)</f>
        <v>0.10940897735217005</v>
      </c>
      <c r="GH78" s="4">
        <f>IF($B78='VK_valitsin (FI)'!$C$8,100000,VK!DJ78/VK!AL$297*'VK_valitsin (FI)'!G$5)</f>
        <v>0.20241531892011744</v>
      </c>
      <c r="GZ78" s="4">
        <f>IF($B78='VK_valitsin (FI)'!$C$8,100000,VK!EB78/VK!BD$297*'VK_valitsin (FI)'!H$5)</f>
        <v>6.0279736501193726E-2</v>
      </c>
      <c r="HA78" s="4">
        <f>IF($B78='VK_valitsin (FI)'!$C$8,100000,VK!EC78/VK!BE$297*'VK_valitsin (FI)'!P$5)</f>
        <v>0</v>
      </c>
      <c r="HD78" s="4">
        <f>IF($B78='VK_valitsin (FI)'!$C$8,100000,VK!EF78/VK!BH$297*'VK_valitsin (FI)'!I$5)</f>
        <v>0.12513763928466148</v>
      </c>
      <c r="HJ78" s="4">
        <f>IF($B78='VK_valitsin (FI)'!$C$8,100000,VK!EL78/VK!BN$297*'VK_valitsin (FI)'!J$5)</f>
        <v>0.94391756456167886</v>
      </c>
      <c r="ID78" s="15">
        <f t="shared" si="4"/>
        <v>1.5106260658244504</v>
      </c>
      <c r="IE78" s="15">
        <f t="shared" si="5"/>
        <v>290</v>
      </c>
      <c r="IF78" s="16">
        <f t="shared" si="7"/>
        <v>7.6000000000000035E-9</v>
      </c>
      <c r="IG78" s="51" t="str">
        <f t="shared" si="6"/>
        <v>Kauniainen</v>
      </c>
    </row>
    <row r="79" spans="1:241">
      <c r="A79">
        <v>2019</v>
      </c>
      <c r="B79" t="s">
        <v>174</v>
      </c>
      <c r="C79" t="s">
        <v>342</v>
      </c>
      <c r="D79" t="s">
        <v>174</v>
      </c>
      <c r="E79" t="s">
        <v>175</v>
      </c>
      <c r="F79" t="s">
        <v>176</v>
      </c>
      <c r="G79" t="s">
        <v>177</v>
      </c>
      <c r="H79" t="s">
        <v>104</v>
      </c>
      <c r="I79" t="s">
        <v>105</v>
      </c>
      <c r="J79">
        <v>42.799999237060547</v>
      </c>
      <c r="K79">
        <v>353.92001342773438</v>
      </c>
      <c r="L79">
        <v>126.40000152587891</v>
      </c>
      <c r="M79">
        <v>4261</v>
      </c>
      <c r="N79">
        <v>12</v>
      </c>
      <c r="O79">
        <v>-0.30000001192092896</v>
      </c>
      <c r="P79">
        <v>-16</v>
      </c>
      <c r="Q79">
        <v>66.600000000000009</v>
      </c>
      <c r="R79">
        <v>6.9</v>
      </c>
      <c r="S79">
        <v>95</v>
      </c>
      <c r="T79">
        <v>0</v>
      </c>
      <c r="U79">
        <v>3250.6</v>
      </c>
      <c r="V79">
        <v>10.61</v>
      </c>
      <c r="W79">
        <v>701</v>
      </c>
      <c r="X79">
        <v>299</v>
      </c>
      <c r="Y79">
        <v>506</v>
      </c>
      <c r="Z79">
        <v>597</v>
      </c>
      <c r="AA79">
        <v>543</v>
      </c>
      <c r="AB79">
        <v>16.944953918457031</v>
      </c>
      <c r="AC79">
        <v>0</v>
      </c>
      <c r="AD79">
        <v>0</v>
      </c>
      <c r="AE79">
        <v>0</v>
      </c>
      <c r="AF79">
        <v>9.5</v>
      </c>
      <c r="AG79">
        <v>1</v>
      </c>
      <c r="AH79">
        <v>21.5</v>
      </c>
      <c r="AI79">
        <v>1.03</v>
      </c>
      <c r="AJ79">
        <v>0.5</v>
      </c>
      <c r="AK79">
        <v>1.03</v>
      </c>
      <c r="AL79">
        <v>69.900000000000006</v>
      </c>
      <c r="AM79">
        <v>314.5</v>
      </c>
      <c r="AN79">
        <v>45.7</v>
      </c>
      <c r="AO79">
        <v>23.1</v>
      </c>
      <c r="AP79">
        <v>66</v>
      </c>
      <c r="AQ79">
        <v>51</v>
      </c>
      <c r="AR79">
        <v>834</v>
      </c>
      <c r="AS79">
        <v>2.5</v>
      </c>
      <c r="AT79">
        <v>5529</v>
      </c>
      <c r="AU79">
        <v>7878</v>
      </c>
      <c r="AV79">
        <v>0</v>
      </c>
      <c r="AW79">
        <v>116.14598083496094</v>
      </c>
      <c r="AX79">
        <v>0</v>
      </c>
      <c r="AY79">
        <v>0</v>
      </c>
      <c r="AZ79">
        <v>0</v>
      </c>
      <c r="BA79">
        <v>0</v>
      </c>
      <c r="BB79">
        <v>1</v>
      </c>
      <c r="BC79">
        <v>75.784751892089844</v>
      </c>
      <c r="BD79">
        <v>100</v>
      </c>
      <c r="BE79">
        <v>761.7554931640625</v>
      </c>
      <c r="BF79">
        <v>9538.9296875</v>
      </c>
      <c r="BG79">
        <v>11418.013671875</v>
      </c>
      <c r="BH79">
        <v>5.233067512512207</v>
      </c>
      <c r="BI79">
        <v>1.3084924221038818</v>
      </c>
      <c r="BJ79">
        <v>26.845638275146484</v>
      </c>
      <c r="BK79">
        <v>8.8607597351074219</v>
      </c>
      <c r="BL79">
        <v>107.40000152587891</v>
      </c>
      <c r="BM79">
        <v>2.9723992347717285</v>
      </c>
      <c r="BN79">
        <v>20838.849609375</v>
      </c>
      <c r="BO79">
        <v>44.404727935791016</v>
      </c>
      <c r="BQ79">
        <v>0.63435810804367065</v>
      </c>
      <c r="BR79">
        <v>1.9713681936264038</v>
      </c>
      <c r="BS79">
        <v>2.1356489658355713</v>
      </c>
      <c r="BT79">
        <v>122.03707885742188</v>
      </c>
      <c r="BU79">
        <v>216.38113403320313</v>
      </c>
      <c r="BV79">
        <v>0</v>
      </c>
      <c r="BW79">
        <v>1</v>
      </c>
      <c r="BX79">
        <v>7981.19140625</v>
      </c>
      <c r="BY79">
        <v>6667.71142578125</v>
      </c>
      <c r="BZ79">
        <v>2.0183055400848389</v>
      </c>
      <c r="CA79">
        <v>11.382304191589355</v>
      </c>
      <c r="CB79">
        <v>51.162792205810547</v>
      </c>
      <c r="CC79">
        <v>8.6597938537597656</v>
      </c>
      <c r="CD79">
        <v>12.989690780639648</v>
      </c>
      <c r="CE79">
        <v>0</v>
      </c>
      <c r="CF79">
        <v>3.5051546096801758</v>
      </c>
      <c r="CG79">
        <v>8775.88671875</v>
      </c>
      <c r="CJ79" s="8">
        <f>ABS(L79-VLOOKUP('VK_valitsin (FI)'!$C$8,tiedot,11,FALSE))</f>
        <v>12.299995422363281</v>
      </c>
      <c r="CQ79" s="8">
        <f>ABS(S79-VLOOKUP('VK_valitsin (FI)'!$C$8,tiedot,18,FALSE))</f>
        <v>57</v>
      </c>
      <c r="DE79" s="8">
        <f>ABS(AG79-VLOOKUP('VK_valitsin (FI)'!$C$8,tiedot,32,FALSE))</f>
        <v>1</v>
      </c>
      <c r="DJ79" s="8">
        <f>ABS(AL79-VLOOKUP('VK_valitsin (FI)'!$C$8,tiedot,37,FALSE))</f>
        <v>11.100000000000009</v>
      </c>
      <c r="EB79" s="55">
        <f>ABS(BD79-VLOOKUP('VK_valitsin (FI)'!$C$8,tiedot,55,FALSE))</f>
        <v>3.98126220703125</v>
      </c>
      <c r="EF79" s="55">
        <f>ABS(BH79-VLOOKUP('VK_valitsin (FI)'!$C$8,tiedot,59,FALSE))</f>
        <v>1.8960111141204834</v>
      </c>
      <c r="EL79" s="8">
        <f>ABS(BN79-VLOOKUP('VK_valitsin (FI)'!$C$8,tiedot,65,FALSE))</f>
        <v>2235.546875</v>
      </c>
      <c r="FH79" s="4">
        <f>IF($B79='VK_valitsin (FI)'!$C$8,100000,VK!CJ79/VK!L$297*'VK_valitsin (FI)'!D$5)</f>
        <v>6.2503469492648026E-2</v>
      </c>
      <c r="FO79" s="4">
        <f>IF($B79='VK_valitsin (FI)'!$C$8,100000,VK!CQ79/VK!S$297*'VK_valitsin (FI)'!E$5)</f>
        <v>1.1335569038455283E-2</v>
      </c>
      <c r="GC79" s="4">
        <f>IF($B79='VK_valitsin (FI)'!$C$8,100000,VK!DE79/VK!AG$297*'VK_valitsin (FI)'!F$5)</f>
        <v>0.10940897735217005</v>
      </c>
      <c r="GH79" s="4">
        <f>IF($B79='VK_valitsin (FI)'!$C$8,100000,VK!DJ79/VK!AL$297*'VK_valitsin (FI)'!G$5)</f>
        <v>0.19537478608811348</v>
      </c>
      <c r="GZ79" s="4">
        <f>IF($B79='VK_valitsin (FI)'!$C$8,100000,VK!EB79/VK!BD$297*'VK_valitsin (FI)'!H$5)</f>
        <v>1.725932443801987E-2</v>
      </c>
      <c r="HA79" s="4">
        <f>IF($B79='VK_valitsin (FI)'!$C$8,100000,VK!EC79/VK!BE$297*'VK_valitsin (FI)'!P$5)</f>
        <v>0</v>
      </c>
      <c r="HD79" s="4">
        <f>IF($B79='VK_valitsin (FI)'!$C$8,100000,VK!EF79/VK!BH$297*'VK_valitsin (FI)'!I$5)</f>
        <v>0.33081996178905271</v>
      </c>
      <c r="HJ79" s="4">
        <f>IF($B79='VK_valitsin (FI)'!$C$8,100000,VK!EL79/VK!BN$297*'VK_valitsin (FI)'!J$5)</f>
        <v>0.10165382354850096</v>
      </c>
      <c r="ID79" s="15">
        <f t="shared" si="4"/>
        <v>0.8283559194469603</v>
      </c>
      <c r="IE79" s="15">
        <f t="shared" si="5"/>
        <v>226</v>
      </c>
      <c r="IF79" s="16">
        <f t="shared" si="7"/>
        <v>7.7000000000000028E-9</v>
      </c>
      <c r="IG79" s="51" t="str">
        <f t="shared" si="6"/>
        <v>Kaustinen</v>
      </c>
    </row>
    <row r="80" spans="1:241">
      <c r="A80">
        <v>2019</v>
      </c>
      <c r="B80" t="s">
        <v>343</v>
      </c>
      <c r="C80" t="s">
        <v>344</v>
      </c>
      <c r="D80" t="s">
        <v>242</v>
      </c>
      <c r="E80" t="s">
        <v>206</v>
      </c>
      <c r="F80" t="s">
        <v>243</v>
      </c>
      <c r="G80" t="s">
        <v>244</v>
      </c>
      <c r="H80" t="s">
        <v>104</v>
      </c>
      <c r="I80" t="s">
        <v>105</v>
      </c>
      <c r="J80">
        <v>52.099998474121094</v>
      </c>
      <c r="K80">
        <v>482.91000366210938</v>
      </c>
      <c r="L80">
        <v>185.10000610351563</v>
      </c>
      <c r="M80">
        <v>2202</v>
      </c>
      <c r="N80">
        <v>4.5999999046325684</v>
      </c>
      <c r="O80">
        <v>-1.8999999761581421</v>
      </c>
      <c r="P80">
        <v>-25</v>
      </c>
      <c r="Q80">
        <v>48.400000000000006</v>
      </c>
      <c r="R80">
        <v>11</v>
      </c>
      <c r="S80">
        <v>169</v>
      </c>
      <c r="T80">
        <v>0</v>
      </c>
      <c r="U80">
        <v>3239.8</v>
      </c>
      <c r="V80">
        <v>12.35</v>
      </c>
      <c r="W80">
        <v>1056</v>
      </c>
      <c r="X80">
        <v>1333</v>
      </c>
      <c r="Y80">
        <v>556</v>
      </c>
      <c r="Z80">
        <v>1495</v>
      </c>
      <c r="AA80">
        <v>681</v>
      </c>
      <c r="AB80">
        <v>15.714285850524902</v>
      </c>
      <c r="AC80">
        <v>0</v>
      </c>
      <c r="AD80">
        <v>0</v>
      </c>
      <c r="AE80">
        <v>0</v>
      </c>
      <c r="AF80">
        <v>0</v>
      </c>
      <c r="AG80">
        <v>1</v>
      </c>
      <c r="AH80">
        <v>20.5</v>
      </c>
      <c r="AI80">
        <v>0.95</v>
      </c>
      <c r="AJ80">
        <v>0.45</v>
      </c>
      <c r="AK80">
        <v>1</v>
      </c>
      <c r="AL80">
        <v>80.2</v>
      </c>
      <c r="AM80">
        <v>268.89999999999998</v>
      </c>
      <c r="AN80">
        <v>48.3</v>
      </c>
      <c r="AO80">
        <v>17.399999999999999</v>
      </c>
      <c r="AP80">
        <v>135</v>
      </c>
      <c r="AQ80">
        <v>96</v>
      </c>
      <c r="AR80">
        <v>957</v>
      </c>
      <c r="AS80">
        <v>1.5</v>
      </c>
      <c r="AT80">
        <v>8353</v>
      </c>
      <c r="AU80">
        <v>13397</v>
      </c>
      <c r="AV80">
        <v>0</v>
      </c>
      <c r="AW80">
        <v>74.886924743652344</v>
      </c>
      <c r="AX80">
        <v>0</v>
      </c>
      <c r="AY80">
        <v>0</v>
      </c>
      <c r="AZ80">
        <v>0</v>
      </c>
      <c r="BA80">
        <v>0</v>
      </c>
      <c r="BB80">
        <v>1</v>
      </c>
      <c r="BC80">
        <v>85.714286804199219</v>
      </c>
      <c r="BD80">
        <v>100</v>
      </c>
      <c r="BE80">
        <v>250</v>
      </c>
      <c r="BF80">
        <v>8884.0400390625</v>
      </c>
      <c r="BG80">
        <v>10598.50390625</v>
      </c>
      <c r="BH80">
        <v>3.496457576751709</v>
      </c>
      <c r="BI80">
        <v>8.5127878189086914</v>
      </c>
      <c r="BJ80">
        <v>36.170211791992188</v>
      </c>
      <c r="BK80">
        <v>-15</v>
      </c>
      <c r="BL80">
        <v>183</v>
      </c>
      <c r="BM80">
        <v>-3.7267081737518311</v>
      </c>
      <c r="BN80">
        <v>20658.744140625</v>
      </c>
      <c r="BO80">
        <v>53.381488800048828</v>
      </c>
      <c r="BQ80">
        <v>0.59809261560440063</v>
      </c>
      <c r="BR80">
        <v>4.5413259416818619E-2</v>
      </c>
      <c r="BS80">
        <v>1.4532243013381958</v>
      </c>
      <c r="BT80">
        <v>130.3360595703125</v>
      </c>
      <c r="BU80">
        <v>214.80471801757813</v>
      </c>
      <c r="BV80">
        <v>0</v>
      </c>
      <c r="BW80">
        <v>0</v>
      </c>
      <c r="BX80">
        <v>8500</v>
      </c>
      <c r="BY80">
        <v>7125</v>
      </c>
      <c r="BZ80">
        <v>0.77202540636062622</v>
      </c>
      <c r="CA80">
        <v>7.039055347442627</v>
      </c>
      <c r="CB80">
        <v>70.588233947753906</v>
      </c>
      <c r="CC80">
        <v>7.7419352531433105</v>
      </c>
      <c r="CD80">
        <v>14.193548202514648</v>
      </c>
      <c r="CE80">
        <v>0</v>
      </c>
      <c r="CF80">
        <v>1.9354838132858276</v>
      </c>
      <c r="CG80">
        <v>13605.140625</v>
      </c>
      <c r="CJ80" s="8">
        <f>ABS(L80-VLOOKUP('VK_valitsin (FI)'!$C$8,tiedot,11,FALSE))</f>
        <v>46.400009155273438</v>
      </c>
      <c r="CQ80" s="8">
        <f>ABS(S80-VLOOKUP('VK_valitsin (FI)'!$C$8,tiedot,18,FALSE))</f>
        <v>17</v>
      </c>
      <c r="DE80" s="8">
        <f>ABS(AG80-VLOOKUP('VK_valitsin (FI)'!$C$8,tiedot,32,FALSE))</f>
        <v>1</v>
      </c>
      <c r="DJ80" s="8">
        <f>ABS(AL80-VLOOKUP('VK_valitsin (FI)'!$C$8,tiedot,37,FALSE))</f>
        <v>21.400000000000006</v>
      </c>
      <c r="EB80" s="55">
        <f>ABS(BD80-VLOOKUP('VK_valitsin (FI)'!$C$8,tiedot,55,FALSE))</f>
        <v>3.98126220703125</v>
      </c>
      <c r="EF80" s="55">
        <f>ABS(BH80-VLOOKUP('VK_valitsin (FI)'!$C$8,tiedot,59,FALSE))</f>
        <v>0.15940117835998535</v>
      </c>
      <c r="EL80" s="8">
        <f>ABS(BN80-VLOOKUP('VK_valitsin (FI)'!$C$8,tiedot,65,FALSE))</f>
        <v>2415.65234375</v>
      </c>
      <c r="FH80" s="4">
        <f>IF($B80='VK_valitsin (FI)'!$C$8,100000,VK!CJ80/VK!L$297*'VK_valitsin (FI)'!D$5)</f>
        <v>0.23578558016552453</v>
      </c>
      <c r="FO80" s="4">
        <f>IF($B80='VK_valitsin (FI)'!$C$8,100000,VK!CQ80/VK!S$297*'VK_valitsin (FI)'!E$5)</f>
        <v>3.3807837483112251E-3</v>
      </c>
      <c r="GC80" s="4">
        <f>IF($B80='VK_valitsin (FI)'!$C$8,100000,VK!DE80/VK!AG$297*'VK_valitsin (FI)'!F$5)</f>
        <v>0.10940897735217005</v>
      </c>
      <c r="GH80" s="4">
        <f>IF($B80='VK_valitsin (FI)'!$C$8,100000,VK!DJ80/VK!AL$297*'VK_valitsin (FI)'!G$5)</f>
        <v>0.37666850651221861</v>
      </c>
      <c r="GZ80" s="4">
        <f>IF($B80='VK_valitsin (FI)'!$C$8,100000,VK!EB80/VK!BD$297*'VK_valitsin (FI)'!H$5)</f>
        <v>1.725932443801987E-2</v>
      </c>
      <c r="HA80" s="4">
        <f>IF($B80='VK_valitsin (FI)'!$C$8,100000,VK!EC80/VK!BE$297*'VK_valitsin (FI)'!P$5)</f>
        <v>0</v>
      </c>
      <c r="HD80" s="4">
        <f>IF($B80='VK_valitsin (FI)'!$C$8,100000,VK!EF80/VK!BH$297*'VK_valitsin (FI)'!I$5)</f>
        <v>2.7812649061734016E-2</v>
      </c>
      <c r="HJ80" s="4">
        <f>IF($B80='VK_valitsin (FI)'!$C$8,100000,VK!EL80/VK!BN$297*'VK_valitsin (FI)'!J$5)</f>
        <v>0.10984350176333711</v>
      </c>
      <c r="ID80" s="15">
        <f t="shared" si="4"/>
        <v>0.88015933084131537</v>
      </c>
      <c r="IE80" s="15">
        <f t="shared" si="5"/>
        <v>242</v>
      </c>
      <c r="IF80" s="16">
        <f t="shared" si="7"/>
        <v>7.800000000000002E-9</v>
      </c>
      <c r="IG80" s="51" t="str">
        <f t="shared" si="6"/>
        <v>Keitele</v>
      </c>
    </row>
    <row r="81" spans="1:241">
      <c r="A81">
        <v>2019</v>
      </c>
      <c r="B81" t="s">
        <v>345</v>
      </c>
      <c r="C81" t="s">
        <v>346</v>
      </c>
      <c r="D81" t="s">
        <v>347</v>
      </c>
      <c r="E81" t="s">
        <v>348</v>
      </c>
      <c r="F81" t="s">
        <v>138</v>
      </c>
      <c r="G81" t="s">
        <v>139</v>
      </c>
      <c r="H81" t="s">
        <v>144</v>
      </c>
      <c r="I81" t="s">
        <v>145</v>
      </c>
      <c r="J81">
        <v>46.400001525878906</v>
      </c>
      <c r="K81">
        <v>95.370002746582031</v>
      </c>
      <c r="L81">
        <v>183.60000610351563</v>
      </c>
      <c r="M81">
        <v>20707</v>
      </c>
      <c r="N81">
        <v>217.10000610351563</v>
      </c>
      <c r="O81">
        <v>-1.5</v>
      </c>
      <c r="P81">
        <v>-286</v>
      </c>
      <c r="Q81">
        <v>99.5</v>
      </c>
      <c r="R81">
        <v>15.4</v>
      </c>
      <c r="S81">
        <v>41</v>
      </c>
      <c r="T81">
        <v>1</v>
      </c>
      <c r="U81">
        <v>4188.1000000000004</v>
      </c>
      <c r="V81">
        <v>11.36</v>
      </c>
      <c r="W81">
        <v>1264</v>
      </c>
      <c r="X81">
        <v>41</v>
      </c>
      <c r="Y81">
        <v>585</v>
      </c>
      <c r="Z81">
        <v>134</v>
      </c>
      <c r="AA81">
        <v>648</v>
      </c>
      <c r="AB81">
        <v>17.74615478515625</v>
      </c>
      <c r="AC81">
        <v>1.2</v>
      </c>
      <c r="AD81">
        <v>1.3</v>
      </c>
      <c r="AE81">
        <v>2.9</v>
      </c>
      <c r="AF81">
        <v>4.4000000000000004</v>
      </c>
      <c r="AG81">
        <v>0</v>
      </c>
      <c r="AH81">
        <v>21.75</v>
      </c>
      <c r="AI81">
        <v>1.1299999999999999</v>
      </c>
      <c r="AJ81">
        <v>0.5</v>
      </c>
      <c r="AK81">
        <v>1</v>
      </c>
      <c r="AL81">
        <v>75.599999999999994</v>
      </c>
      <c r="AM81">
        <v>321.5</v>
      </c>
      <c r="AN81">
        <v>47.5</v>
      </c>
      <c r="AO81">
        <v>24.5</v>
      </c>
      <c r="AP81">
        <v>12</v>
      </c>
      <c r="AQ81">
        <v>3</v>
      </c>
      <c r="AR81">
        <v>881</v>
      </c>
      <c r="AS81">
        <v>3.8330000000000002</v>
      </c>
      <c r="AT81">
        <v>8022</v>
      </c>
      <c r="AU81">
        <v>8926</v>
      </c>
      <c r="AV81">
        <v>1</v>
      </c>
      <c r="AW81">
        <v>90.682830810546875</v>
      </c>
      <c r="AX81">
        <v>0</v>
      </c>
      <c r="AY81">
        <v>0</v>
      </c>
      <c r="AZ81">
        <v>0</v>
      </c>
      <c r="BA81">
        <v>1</v>
      </c>
      <c r="BB81">
        <v>1</v>
      </c>
      <c r="BC81">
        <v>97.044334411621094</v>
      </c>
      <c r="BD81">
        <v>100</v>
      </c>
      <c r="BE81">
        <v>946.0966796875</v>
      </c>
      <c r="BF81">
        <v>10046.025390625</v>
      </c>
      <c r="BG81">
        <v>11158.5625</v>
      </c>
      <c r="BH81">
        <v>3.9284107685089111</v>
      </c>
      <c r="BI81">
        <v>-8.555140495300293</v>
      </c>
      <c r="BJ81">
        <v>25.99009895324707</v>
      </c>
      <c r="BK81">
        <v>-15.068492889404297</v>
      </c>
      <c r="BL81">
        <v>391</v>
      </c>
      <c r="BM81">
        <v>-2.6984951496124268</v>
      </c>
      <c r="BN81">
        <v>23244.4296875</v>
      </c>
      <c r="BO81">
        <v>33.706371307373047</v>
      </c>
      <c r="BQ81">
        <v>0.52972424030303955</v>
      </c>
      <c r="BR81">
        <v>0.13039068877696991</v>
      </c>
      <c r="BS81">
        <v>4.4719176292419434</v>
      </c>
      <c r="BT81">
        <v>263.38919067382813</v>
      </c>
      <c r="BU81">
        <v>433.28341674804688</v>
      </c>
      <c r="BV81">
        <v>0</v>
      </c>
      <c r="BW81">
        <v>1</v>
      </c>
      <c r="BX81">
        <v>8435.8740234375</v>
      </c>
      <c r="BY81">
        <v>7594.79541015625</v>
      </c>
      <c r="BZ81">
        <v>0.89824694395065308</v>
      </c>
      <c r="CA81">
        <v>9.0549087524414063</v>
      </c>
      <c r="CB81">
        <v>65.053764343261719</v>
      </c>
      <c r="CC81">
        <v>6.4533333778381348</v>
      </c>
      <c r="CD81">
        <v>10.239999771118164</v>
      </c>
      <c r="CE81">
        <v>0.90666669607162476</v>
      </c>
      <c r="CF81">
        <v>2.7200000286102295</v>
      </c>
      <c r="CG81">
        <v>9260.2890625</v>
      </c>
      <c r="CJ81" s="8">
        <f>ABS(L81-VLOOKUP('VK_valitsin (FI)'!$C$8,tiedot,11,FALSE))</f>
        <v>44.900009155273438</v>
      </c>
      <c r="CQ81" s="8">
        <f>ABS(S81-VLOOKUP('VK_valitsin (FI)'!$C$8,tiedot,18,FALSE))</f>
        <v>111</v>
      </c>
      <c r="DE81" s="8">
        <f>ABS(AG81-VLOOKUP('VK_valitsin (FI)'!$C$8,tiedot,32,FALSE))</f>
        <v>0</v>
      </c>
      <c r="DJ81" s="8">
        <f>ABS(AL81-VLOOKUP('VK_valitsin (FI)'!$C$8,tiedot,37,FALSE))</f>
        <v>16.799999999999997</v>
      </c>
      <c r="EB81" s="55">
        <f>ABS(BD81-VLOOKUP('VK_valitsin (FI)'!$C$8,tiedot,55,FALSE))</f>
        <v>3.98126220703125</v>
      </c>
      <c r="EF81" s="55">
        <f>ABS(BH81-VLOOKUP('VK_valitsin (FI)'!$C$8,tiedot,59,FALSE))</f>
        <v>0.5913543701171875</v>
      </c>
      <c r="EL81" s="8">
        <f>ABS(BN81-VLOOKUP('VK_valitsin (FI)'!$C$8,tiedot,65,FALSE))</f>
        <v>170.033203125</v>
      </c>
      <c r="FH81" s="4">
        <f>IF($B81='VK_valitsin (FI)'!$C$8,100000,VK!CJ81/VK!L$297*'VK_valitsin (FI)'!D$5)</f>
        <v>0.22816320300036635</v>
      </c>
      <c r="FO81" s="4">
        <f>IF($B81='VK_valitsin (FI)'!$C$8,100000,VK!CQ81/VK!S$297*'VK_valitsin (FI)'!E$5)</f>
        <v>2.2074529180149762E-2</v>
      </c>
      <c r="GC81" s="4">
        <f>IF($B81='VK_valitsin (FI)'!$C$8,100000,VK!DE81/VK!AG$297*'VK_valitsin (FI)'!F$5)</f>
        <v>0</v>
      </c>
      <c r="GH81" s="4">
        <f>IF($B81='VK_valitsin (FI)'!$C$8,100000,VK!DJ81/VK!AL$297*'VK_valitsin (FI)'!G$5)</f>
        <v>0.29570237894417151</v>
      </c>
      <c r="GZ81" s="4">
        <f>IF($B81='VK_valitsin (FI)'!$C$8,100000,VK!EB81/VK!BD$297*'VK_valitsin (FI)'!H$5)</f>
        <v>1.725932443801987E-2</v>
      </c>
      <c r="HA81" s="4">
        <f>IF($B81='VK_valitsin (FI)'!$C$8,100000,VK!EC81/VK!BE$297*'VK_valitsin (FI)'!P$5)</f>
        <v>0</v>
      </c>
      <c r="HD81" s="4">
        <f>IF($B81='VK_valitsin (FI)'!$C$8,100000,VK!EF81/VK!BH$297*'VK_valitsin (FI)'!I$5)</f>
        <v>0.10318074017024234</v>
      </c>
      <c r="HJ81" s="4">
        <f>IF($B81='VK_valitsin (FI)'!$C$8,100000,VK!EL81/VK!BN$297*'VK_valitsin (FI)'!J$5)</f>
        <v>7.7316764954235961E-3</v>
      </c>
      <c r="ID81" s="15">
        <f t="shared" si="4"/>
        <v>0.67411186012837343</v>
      </c>
      <c r="IE81" s="15">
        <f t="shared" si="5"/>
        <v>171</v>
      </c>
      <c r="IF81" s="16">
        <f t="shared" si="7"/>
        <v>7.9000000000000013E-9</v>
      </c>
      <c r="IG81" s="51" t="str">
        <f t="shared" si="6"/>
        <v>Kemi</v>
      </c>
    </row>
    <row r="82" spans="1:241">
      <c r="A82">
        <v>2019</v>
      </c>
      <c r="B82" t="s">
        <v>349</v>
      </c>
      <c r="C82" t="s">
        <v>350</v>
      </c>
      <c r="D82" t="s">
        <v>351</v>
      </c>
      <c r="E82" t="s">
        <v>352</v>
      </c>
      <c r="F82" t="s">
        <v>138</v>
      </c>
      <c r="G82" t="s">
        <v>139</v>
      </c>
      <c r="H82" t="s">
        <v>90</v>
      </c>
      <c r="I82" t="s">
        <v>91</v>
      </c>
      <c r="J82">
        <v>54</v>
      </c>
      <c r="K82">
        <v>3504.1298828125</v>
      </c>
      <c r="L82">
        <v>202.89999389648438</v>
      </c>
      <c r="M82">
        <v>7274</v>
      </c>
      <c r="N82">
        <v>2.0999999046325684</v>
      </c>
      <c r="O82">
        <v>-1.2999999523162842</v>
      </c>
      <c r="P82">
        <v>-24</v>
      </c>
      <c r="Q82">
        <v>69.900000000000006</v>
      </c>
      <c r="R82">
        <v>15.4</v>
      </c>
      <c r="S82">
        <v>513</v>
      </c>
      <c r="T82">
        <v>0</v>
      </c>
      <c r="U82">
        <v>3917.5</v>
      </c>
      <c r="V82">
        <v>11.36</v>
      </c>
      <c r="W82">
        <v>2065</v>
      </c>
      <c r="X82">
        <v>674</v>
      </c>
      <c r="Y82">
        <v>674</v>
      </c>
      <c r="Z82">
        <v>723</v>
      </c>
      <c r="AA82">
        <v>609</v>
      </c>
      <c r="AB82">
        <v>13.626373291015625</v>
      </c>
      <c r="AC82">
        <v>0</v>
      </c>
      <c r="AD82">
        <v>0</v>
      </c>
      <c r="AE82">
        <v>0</v>
      </c>
      <c r="AF82">
        <v>3.6</v>
      </c>
      <c r="AG82">
        <v>0</v>
      </c>
      <c r="AH82">
        <v>21.5</v>
      </c>
      <c r="AI82">
        <v>1.2</v>
      </c>
      <c r="AJ82">
        <v>0.5</v>
      </c>
      <c r="AK82">
        <v>1.35</v>
      </c>
      <c r="AL82">
        <v>82</v>
      </c>
      <c r="AM82">
        <v>296.39999999999998</v>
      </c>
      <c r="AN82">
        <v>48.1</v>
      </c>
      <c r="AO82">
        <v>22.3</v>
      </c>
      <c r="AP82">
        <v>66</v>
      </c>
      <c r="AQ82">
        <v>129</v>
      </c>
      <c r="AR82">
        <v>1569</v>
      </c>
      <c r="AS82">
        <v>2.1669999999999998</v>
      </c>
      <c r="AT82">
        <v>8846</v>
      </c>
      <c r="AU82">
        <v>13397</v>
      </c>
      <c r="AV82">
        <v>1</v>
      </c>
      <c r="AW82">
        <v>79.027984619140625</v>
      </c>
      <c r="AX82">
        <v>0</v>
      </c>
      <c r="AY82">
        <v>0</v>
      </c>
      <c r="AZ82">
        <v>0</v>
      </c>
      <c r="BA82">
        <v>0</v>
      </c>
      <c r="BB82">
        <v>1</v>
      </c>
      <c r="BC82">
        <v>100</v>
      </c>
      <c r="BD82">
        <v>100</v>
      </c>
      <c r="BE82">
        <v>1979.591796875</v>
      </c>
      <c r="BF82">
        <v>15186.66015625</v>
      </c>
      <c r="BG82">
        <v>16082.6279296875</v>
      </c>
      <c r="BH82">
        <v>2.7618916034698486</v>
      </c>
      <c r="BI82">
        <v>-5.6541786193847656</v>
      </c>
      <c r="BJ82">
        <v>26.213592529296875</v>
      </c>
      <c r="BK82">
        <v>26.829267501831055</v>
      </c>
      <c r="BL82">
        <v>155</v>
      </c>
      <c r="BM82">
        <v>-2.4390244483947754</v>
      </c>
      <c r="BN82">
        <v>22513.318359375</v>
      </c>
      <c r="BO82">
        <v>46.930286407470703</v>
      </c>
      <c r="BQ82">
        <v>0.58468520641326904</v>
      </c>
      <c r="BR82">
        <v>4.1242782026529312E-2</v>
      </c>
      <c r="BS82">
        <v>1.1960407495498657</v>
      </c>
      <c r="BT82">
        <v>118.22930908203125</v>
      </c>
      <c r="BU82">
        <v>680.7808837890625</v>
      </c>
      <c r="BV82">
        <v>0</v>
      </c>
      <c r="BW82">
        <v>1</v>
      </c>
      <c r="BX82">
        <v>13187.7548828125</v>
      </c>
      <c r="BY82">
        <v>12453.0615234375</v>
      </c>
      <c r="BZ82">
        <v>0.71487492322921753</v>
      </c>
      <c r="CA82">
        <v>6.0489416122436523</v>
      </c>
      <c r="CB82">
        <v>48.076923370361328</v>
      </c>
      <c r="CC82">
        <v>5.6818180084228516</v>
      </c>
      <c r="CD82">
        <v>13.181818008422852</v>
      </c>
      <c r="CE82">
        <v>0</v>
      </c>
      <c r="CF82">
        <v>0.45454546809196472</v>
      </c>
      <c r="CG82">
        <v>13501.6611328125</v>
      </c>
      <c r="CJ82" s="8">
        <f>ABS(L82-VLOOKUP('VK_valitsin (FI)'!$C$8,tiedot,11,FALSE))</f>
        <v>64.199996948242188</v>
      </c>
      <c r="CQ82" s="8">
        <f>ABS(S82-VLOOKUP('VK_valitsin (FI)'!$C$8,tiedot,18,FALSE))</f>
        <v>361</v>
      </c>
      <c r="DE82" s="8">
        <f>ABS(AG82-VLOOKUP('VK_valitsin (FI)'!$C$8,tiedot,32,FALSE))</f>
        <v>0</v>
      </c>
      <c r="DJ82" s="8">
        <f>ABS(AL82-VLOOKUP('VK_valitsin (FI)'!$C$8,tiedot,37,FALSE))</f>
        <v>23.200000000000003</v>
      </c>
      <c r="EB82" s="55">
        <f>ABS(BD82-VLOOKUP('VK_valitsin (FI)'!$C$8,tiedot,55,FALSE))</f>
        <v>3.98126220703125</v>
      </c>
      <c r="EF82" s="55">
        <f>ABS(BH82-VLOOKUP('VK_valitsin (FI)'!$C$8,tiedot,59,FALSE))</f>
        <v>0.575164794921875</v>
      </c>
      <c r="EL82" s="8">
        <f>ABS(BN82-VLOOKUP('VK_valitsin (FI)'!$C$8,tiedot,65,FALSE))</f>
        <v>561.078125</v>
      </c>
      <c r="FH82" s="4">
        <f>IF($B82='VK_valitsin (FI)'!$C$8,100000,VK!CJ82/VK!L$297*'VK_valitsin (FI)'!D$5)</f>
        <v>0.32623772716100413</v>
      </c>
      <c r="FO82" s="4">
        <f>IF($B82='VK_valitsin (FI)'!$C$8,100000,VK!CQ82/VK!S$297*'VK_valitsin (FI)'!E$5)</f>
        <v>7.1791937243550125E-2</v>
      </c>
      <c r="GC82" s="4">
        <f>IF($B82='VK_valitsin (FI)'!$C$8,100000,VK!DE82/VK!AG$297*'VK_valitsin (FI)'!F$5)</f>
        <v>0</v>
      </c>
      <c r="GH82" s="4">
        <f>IF($B82='VK_valitsin (FI)'!$C$8,100000,VK!DJ82/VK!AL$297*'VK_valitsin (FI)'!G$5)</f>
        <v>0.40835090425623694</v>
      </c>
      <c r="GZ82" s="4">
        <f>IF($B82='VK_valitsin (FI)'!$C$8,100000,VK!EB82/VK!BD$297*'VK_valitsin (FI)'!H$5)</f>
        <v>1.725932443801987E-2</v>
      </c>
      <c r="HA82" s="4">
        <f>IF($B82='VK_valitsin (FI)'!$C$8,100000,VK!EC82/VK!BE$297*'VK_valitsin (FI)'!P$5)</f>
        <v>0</v>
      </c>
      <c r="HD82" s="4">
        <f>IF($B82='VK_valitsin (FI)'!$C$8,100000,VK!EF82/VK!BH$297*'VK_valitsin (FI)'!I$5)</f>
        <v>0.10035594942529003</v>
      </c>
      <c r="HJ82" s="4">
        <f>IF($B82='VK_valitsin (FI)'!$C$8,100000,VK!EL82/VK!BN$297*'VK_valitsin (FI)'!J$5)</f>
        <v>2.5513102567206857E-2</v>
      </c>
      <c r="ID82" s="15">
        <f t="shared" si="4"/>
        <v>0.94950895309130801</v>
      </c>
      <c r="IE82" s="15">
        <f t="shared" si="5"/>
        <v>253</v>
      </c>
      <c r="IF82" s="16">
        <f t="shared" si="7"/>
        <v>8.0000000000000005E-9</v>
      </c>
      <c r="IG82" s="51" t="str">
        <f t="shared" si="6"/>
        <v>Kemijärvi</v>
      </c>
    </row>
    <row r="83" spans="1:241">
      <c r="A83">
        <v>2019</v>
      </c>
      <c r="B83" t="s">
        <v>353</v>
      </c>
      <c r="C83" t="s">
        <v>354</v>
      </c>
      <c r="D83" t="s">
        <v>347</v>
      </c>
      <c r="E83" t="s">
        <v>348</v>
      </c>
      <c r="F83" t="s">
        <v>138</v>
      </c>
      <c r="G83" t="s">
        <v>139</v>
      </c>
      <c r="H83" t="s">
        <v>90</v>
      </c>
      <c r="I83" t="s">
        <v>91</v>
      </c>
      <c r="J83">
        <v>44.5</v>
      </c>
      <c r="K83">
        <v>626.3499755859375</v>
      </c>
      <c r="L83">
        <v>148.39999389648438</v>
      </c>
      <c r="M83">
        <v>8079</v>
      </c>
      <c r="N83">
        <v>12.899999618530273</v>
      </c>
      <c r="O83">
        <v>-0.80000001192092896</v>
      </c>
      <c r="P83">
        <v>-30</v>
      </c>
      <c r="Q83">
        <v>89.800000000000011</v>
      </c>
      <c r="R83">
        <v>9.9</v>
      </c>
      <c r="S83">
        <v>152</v>
      </c>
      <c r="T83">
        <v>0</v>
      </c>
      <c r="U83">
        <v>4438.8999999999996</v>
      </c>
      <c r="V83">
        <v>11.36</v>
      </c>
      <c r="W83">
        <v>138</v>
      </c>
      <c r="X83">
        <v>128</v>
      </c>
      <c r="Y83">
        <v>362</v>
      </c>
      <c r="Z83">
        <v>344</v>
      </c>
      <c r="AA83">
        <v>578</v>
      </c>
      <c r="AB83">
        <v>17.085714340209961</v>
      </c>
      <c r="AC83">
        <v>0</v>
      </c>
      <c r="AD83">
        <v>0.8</v>
      </c>
      <c r="AE83">
        <v>3.6</v>
      </c>
      <c r="AF83">
        <v>10.6</v>
      </c>
      <c r="AG83">
        <v>0</v>
      </c>
      <c r="AH83">
        <v>21.25</v>
      </c>
      <c r="AI83">
        <v>1.1499999999999999</v>
      </c>
      <c r="AJ83">
        <v>0.41</v>
      </c>
      <c r="AK83">
        <v>1</v>
      </c>
      <c r="AL83">
        <v>64.8</v>
      </c>
      <c r="AM83">
        <v>362.3</v>
      </c>
      <c r="AN83">
        <v>47.2</v>
      </c>
      <c r="AO83">
        <v>29.7</v>
      </c>
      <c r="AP83">
        <v>16</v>
      </c>
      <c r="AQ83">
        <v>23</v>
      </c>
      <c r="AR83">
        <v>915</v>
      </c>
      <c r="AS83">
        <v>2.8330000000000002</v>
      </c>
      <c r="AT83">
        <v>5221</v>
      </c>
      <c r="AU83">
        <v>10198</v>
      </c>
      <c r="AV83">
        <v>1</v>
      </c>
      <c r="AW83">
        <v>94.963088989257813</v>
      </c>
      <c r="AX83">
        <v>0</v>
      </c>
      <c r="AY83">
        <v>0</v>
      </c>
      <c r="AZ83">
        <v>0</v>
      </c>
      <c r="BA83">
        <v>0</v>
      </c>
      <c r="BB83">
        <v>1</v>
      </c>
      <c r="BC83">
        <v>76.506027221679688</v>
      </c>
      <c r="BD83">
        <v>89.972900390625</v>
      </c>
      <c r="BE83">
        <v>404.296875</v>
      </c>
      <c r="BF83">
        <v>10290.0751953125</v>
      </c>
      <c r="BG83">
        <v>11760.947265625</v>
      </c>
      <c r="BH83">
        <v>4.1066470146179199</v>
      </c>
      <c r="BI83">
        <v>-5.2523355484008789</v>
      </c>
      <c r="BJ83">
        <v>27.027027130126953</v>
      </c>
      <c r="BK83">
        <v>0</v>
      </c>
      <c r="BL83">
        <v>226.5</v>
      </c>
      <c r="BM83">
        <v>0.34924331307411194</v>
      </c>
      <c r="BN83">
        <v>24650.884765625</v>
      </c>
      <c r="BO83">
        <v>26.776199340820313</v>
      </c>
      <c r="BQ83">
        <v>0.66914224624633789</v>
      </c>
      <c r="BR83">
        <v>0.11139992624521255</v>
      </c>
      <c r="BS83">
        <v>0.90357714891433716</v>
      </c>
      <c r="BT83">
        <v>119.81681060791016</v>
      </c>
      <c r="BU83">
        <v>205.71853637695313</v>
      </c>
      <c r="BV83">
        <v>0</v>
      </c>
      <c r="BW83">
        <v>1</v>
      </c>
      <c r="BX83">
        <v>7621.09375</v>
      </c>
      <c r="BY83">
        <v>6667.96875</v>
      </c>
      <c r="BZ83">
        <v>1.1758880615234375</v>
      </c>
      <c r="CA83">
        <v>10.669637680053711</v>
      </c>
      <c r="CB83">
        <v>46.315788269042969</v>
      </c>
      <c r="CC83">
        <v>5.1044082641601563</v>
      </c>
      <c r="CD83">
        <v>7.1925754547119141</v>
      </c>
      <c r="CE83">
        <v>0</v>
      </c>
      <c r="CF83">
        <v>1.3921114206314087</v>
      </c>
      <c r="CG83">
        <v>9967.3544921875</v>
      </c>
      <c r="CJ83" s="8">
        <f>ABS(L83-VLOOKUP('VK_valitsin (FI)'!$C$8,tiedot,11,FALSE))</f>
        <v>9.6999969482421875</v>
      </c>
      <c r="CQ83" s="8">
        <f>ABS(S83-VLOOKUP('VK_valitsin (FI)'!$C$8,tiedot,18,FALSE))</f>
        <v>0</v>
      </c>
      <c r="DE83" s="8">
        <f>ABS(AG83-VLOOKUP('VK_valitsin (FI)'!$C$8,tiedot,32,FALSE))</f>
        <v>0</v>
      </c>
      <c r="DJ83" s="8">
        <f>ABS(AL83-VLOOKUP('VK_valitsin (FI)'!$C$8,tiedot,37,FALSE))</f>
        <v>6</v>
      </c>
      <c r="EB83" s="55">
        <f>ABS(BD83-VLOOKUP('VK_valitsin (FI)'!$C$8,tiedot,55,FALSE))</f>
        <v>6.04583740234375</v>
      </c>
      <c r="EF83" s="55">
        <f>ABS(BH83-VLOOKUP('VK_valitsin (FI)'!$C$8,tiedot,59,FALSE))</f>
        <v>0.76959061622619629</v>
      </c>
      <c r="EL83" s="8">
        <f>ABS(BN83-VLOOKUP('VK_valitsin (FI)'!$C$8,tiedot,65,FALSE))</f>
        <v>1576.48828125</v>
      </c>
      <c r="FH83" s="4">
        <f>IF($B83='VK_valitsin (FI)'!$C$8,100000,VK!CJ83/VK!L$297*'VK_valitsin (FI)'!D$5)</f>
        <v>4.9291356826923531E-2</v>
      </c>
      <c r="FO83" s="4">
        <f>IF($B83='VK_valitsin (FI)'!$C$8,100000,VK!CQ83/VK!S$297*'VK_valitsin (FI)'!E$5)</f>
        <v>0</v>
      </c>
      <c r="GC83" s="4">
        <f>IF($B83='VK_valitsin (FI)'!$C$8,100000,VK!DE83/VK!AG$297*'VK_valitsin (FI)'!F$5)</f>
        <v>0</v>
      </c>
      <c r="GH83" s="4">
        <f>IF($B83='VK_valitsin (FI)'!$C$8,100000,VK!DJ83/VK!AL$297*'VK_valitsin (FI)'!G$5)</f>
        <v>0.10560799248006127</v>
      </c>
      <c r="GZ83" s="4">
        <f>IF($B83='VK_valitsin (FI)'!$C$8,100000,VK!EB83/VK!BD$297*'VK_valitsin (FI)'!H$5)</f>
        <v>2.6209544561591594E-2</v>
      </c>
      <c r="HA83" s="4">
        <f>IF($B83='VK_valitsin (FI)'!$C$8,100000,VK!EC83/VK!BE$297*'VK_valitsin (FI)'!P$5)</f>
        <v>0</v>
      </c>
      <c r="HD83" s="4">
        <f>IF($B83='VK_valitsin (FI)'!$C$8,100000,VK!EF83/VK!BH$297*'VK_valitsin (FI)'!I$5)</f>
        <v>0.13427977101878175</v>
      </c>
      <c r="HJ83" s="4">
        <f>IF($B83='VK_valitsin (FI)'!$C$8,100000,VK!EL83/VK!BN$297*'VK_valitsin (FI)'!J$5)</f>
        <v>7.1685395354757223E-2</v>
      </c>
      <c r="ID83" s="15">
        <f t="shared" si="4"/>
        <v>0.38707406834211533</v>
      </c>
      <c r="IE83" s="15">
        <f t="shared" si="5"/>
        <v>44</v>
      </c>
      <c r="IF83" s="16">
        <f t="shared" si="7"/>
        <v>8.0999999999999997E-9</v>
      </c>
      <c r="IG83" s="51" t="str">
        <f t="shared" si="6"/>
        <v>Keminmaa</v>
      </c>
    </row>
    <row r="84" spans="1:241">
      <c r="A84">
        <v>2019</v>
      </c>
      <c r="B84" t="s">
        <v>355</v>
      </c>
      <c r="C84" t="s">
        <v>356</v>
      </c>
      <c r="D84" t="s">
        <v>357</v>
      </c>
      <c r="E84" t="s">
        <v>358</v>
      </c>
      <c r="F84" t="s">
        <v>126</v>
      </c>
      <c r="G84" t="s">
        <v>127</v>
      </c>
      <c r="H84" t="s">
        <v>104</v>
      </c>
      <c r="I84" t="s">
        <v>105</v>
      </c>
      <c r="J84">
        <v>50</v>
      </c>
      <c r="K84">
        <v>686.84002685546875</v>
      </c>
      <c r="L84">
        <v>164.19999694824219</v>
      </c>
      <c r="M84">
        <v>6640</v>
      </c>
      <c r="N84">
        <v>9.6999998092651367</v>
      </c>
      <c r="O84">
        <v>-1.2000000476837158</v>
      </c>
      <c r="P84">
        <v>-55</v>
      </c>
      <c r="Q84">
        <v>51.1</v>
      </c>
      <c r="R84">
        <v>8.6</v>
      </c>
      <c r="S84">
        <v>229</v>
      </c>
      <c r="T84">
        <v>0</v>
      </c>
      <c r="U84">
        <v>3412.2</v>
      </c>
      <c r="V84">
        <v>12.51</v>
      </c>
      <c r="W84">
        <v>4340</v>
      </c>
      <c r="X84">
        <v>1113</v>
      </c>
      <c r="Y84">
        <v>642</v>
      </c>
      <c r="Z84">
        <v>1157</v>
      </c>
      <c r="AA84">
        <v>708</v>
      </c>
      <c r="AB84">
        <v>13.58088207244873</v>
      </c>
      <c r="AC84">
        <v>0</v>
      </c>
      <c r="AD84">
        <v>0</v>
      </c>
      <c r="AE84">
        <v>0</v>
      </c>
      <c r="AF84">
        <v>3.7</v>
      </c>
      <c r="AG84">
        <v>0</v>
      </c>
      <c r="AH84">
        <v>19.75</v>
      </c>
      <c r="AI84">
        <v>1.1000000000000001</v>
      </c>
      <c r="AJ84">
        <v>0.41</v>
      </c>
      <c r="AK84">
        <v>1.1000000000000001</v>
      </c>
      <c r="AL84">
        <v>78.900000000000006</v>
      </c>
      <c r="AM84">
        <v>303.3</v>
      </c>
      <c r="AN84">
        <v>40.4</v>
      </c>
      <c r="AO84">
        <v>25.1</v>
      </c>
      <c r="AP84">
        <v>93</v>
      </c>
      <c r="AQ84">
        <v>23</v>
      </c>
      <c r="AR84">
        <v>701</v>
      </c>
      <c r="AS84">
        <v>5</v>
      </c>
      <c r="AT84">
        <v>11858</v>
      </c>
      <c r="AU84">
        <v>14420</v>
      </c>
      <c r="AV84">
        <v>0</v>
      </c>
      <c r="AW84">
        <v>41.014503479003906</v>
      </c>
      <c r="AX84">
        <v>1</v>
      </c>
      <c r="AY84">
        <v>0</v>
      </c>
      <c r="AZ84">
        <v>0</v>
      </c>
      <c r="BA84">
        <v>1</v>
      </c>
      <c r="BB84">
        <v>1</v>
      </c>
      <c r="BC84">
        <v>76.543212890625</v>
      </c>
      <c r="BD84">
        <v>93.822395324707031</v>
      </c>
      <c r="BE84">
        <v>1396.1038818359375</v>
      </c>
      <c r="BF84">
        <v>11884.1865234375</v>
      </c>
      <c r="BG84">
        <v>12937.6328125</v>
      </c>
      <c r="BH84">
        <v>3.6598191261291504</v>
      </c>
      <c r="BI84">
        <v>-0.40492072701454163</v>
      </c>
      <c r="BJ84">
        <v>32.374099731445313</v>
      </c>
      <c r="BK84">
        <v>0</v>
      </c>
      <c r="BL84">
        <v>82.714286804199219</v>
      </c>
      <c r="BM84">
        <v>-2.8725314140319824</v>
      </c>
      <c r="BN84">
        <v>21961.302734375</v>
      </c>
      <c r="BO84">
        <v>48.807273864746094</v>
      </c>
      <c r="BQ84">
        <v>0.64849400520324707</v>
      </c>
      <c r="BR84">
        <v>68.042167663574219</v>
      </c>
      <c r="BS84">
        <v>3.4036145210266113</v>
      </c>
      <c r="BT84">
        <v>171.23493957519531</v>
      </c>
      <c r="BU84">
        <v>286.8975830078125</v>
      </c>
      <c r="BV84">
        <v>0</v>
      </c>
      <c r="BW84">
        <v>1</v>
      </c>
      <c r="BX84">
        <v>10207.7919921875</v>
      </c>
      <c r="BY84">
        <v>9376.623046875</v>
      </c>
      <c r="BZ84">
        <v>0.90361446142196655</v>
      </c>
      <c r="CA84">
        <v>8.1475906372070313</v>
      </c>
      <c r="CB84">
        <v>55</v>
      </c>
      <c r="CC84">
        <v>5.9149723052978516</v>
      </c>
      <c r="CD84">
        <v>13.123845100402832</v>
      </c>
      <c r="CE84">
        <v>0.55452865362167358</v>
      </c>
      <c r="CF84">
        <v>1.663585901260376</v>
      </c>
      <c r="CG84">
        <v>13392.78125</v>
      </c>
      <c r="CJ84" s="8">
        <f>ABS(L84-VLOOKUP('VK_valitsin (FI)'!$C$8,tiedot,11,FALSE))</f>
        <v>25.5</v>
      </c>
      <c r="CQ84" s="8">
        <f>ABS(S84-VLOOKUP('VK_valitsin (FI)'!$C$8,tiedot,18,FALSE))</f>
        <v>77</v>
      </c>
      <c r="DE84" s="8">
        <f>ABS(AG84-VLOOKUP('VK_valitsin (FI)'!$C$8,tiedot,32,FALSE))</f>
        <v>0</v>
      </c>
      <c r="DJ84" s="8">
        <f>ABS(AL84-VLOOKUP('VK_valitsin (FI)'!$C$8,tiedot,37,FALSE))</f>
        <v>20.100000000000009</v>
      </c>
      <c r="EB84" s="55">
        <f>ABS(BD84-VLOOKUP('VK_valitsin (FI)'!$C$8,tiedot,55,FALSE))</f>
        <v>2.1963424682617188</v>
      </c>
      <c r="EF84" s="55">
        <f>ABS(BH84-VLOOKUP('VK_valitsin (FI)'!$C$8,tiedot,59,FALSE))</f>
        <v>0.32276272773742676</v>
      </c>
      <c r="EL84" s="8">
        <f>ABS(BN84-VLOOKUP('VK_valitsin (FI)'!$C$8,tiedot,65,FALSE))</f>
        <v>1113.09375</v>
      </c>
      <c r="FH84" s="4">
        <f>IF($B84='VK_valitsin (FI)'!$C$8,100000,VK!CJ84/VK!L$297*'VK_valitsin (FI)'!D$5)</f>
        <v>0.12958041180768909</v>
      </c>
      <c r="FO84" s="4">
        <f>IF($B84='VK_valitsin (FI)'!$C$8,100000,VK!CQ84/VK!S$297*'VK_valitsin (FI)'!E$5)</f>
        <v>1.5312961683527313E-2</v>
      </c>
      <c r="GC84" s="4">
        <f>IF($B84='VK_valitsin (FI)'!$C$8,100000,VK!DE84/VK!AG$297*'VK_valitsin (FI)'!F$5)</f>
        <v>0</v>
      </c>
      <c r="GH84" s="4">
        <f>IF($B84='VK_valitsin (FI)'!$C$8,100000,VK!DJ84/VK!AL$297*'VK_valitsin (FI)'!G$5)</f>
        <v>0.35378677480820542</v>
      </c>
      <c r="GZ84" s="4">
        <f>IF($B84='VK_valitsin (FI)'!$C$8,100000,VK!EB84/VK!BD$297*'VK_valitsin (FI)'!H$5)</f>
        <v>9.5214495467750571E-3</v>
      </c>
      <c r="HA84" s="4">
        <f>IF($B84='VK_valitsin (FI)'!$C$8,100000,VK!EC84/VK!BE$297*'VK_valitsin (FI)'!P$5)</f>
        <v>0</v>
      </c>
      <c r="HD84" s="4">
        <f>IF($B84='VK_valitsin (FI)'!$C$8,100000,VK!EF84/VK!BH$297*'VK_valitsin (FI)'!I$5)</f>
        <v>5.6316311893855678E-2</v>
      </c>
      <c r="HJ84" s="4">
        <f>IF($B84='VK_valitsin (FI)'!$C$8,100000,VK!EL84/VK!BN$297*'VK_valitsin (FI)'!J$5)</f>
        <v>5.0614119042097581E-2</v>
      </c>
      <c r="ID84" s="15">
        <f t="shared" si="4"/>
        <v>0.61513203698215013</v>
      </c>
      <c r="IE84" s="15">
        <f t="shared" si="5"/>
        <v>138</v>
      </c>
      <c r="IF84" s="16">
        <f t="shared" si="7"/>
        <v>8.199999999999999E-9</v>
      </c>
      <c r="IG84" s="51" t="str">
        <f t="shared" si="6"/>
        <v>Kemiönsaari</v>
      </c>
    </row>
    <row r="85" spans="1:241">
      <c r="A85">
        <v>2019</v>
      </c>
      <c r="B85" t="s">
        <v>359</v>
      </c>
      <c r="C85" t="s">
        <v>360</v>
      </c>
      <c r="D85" t="s">
        <v>170</v>
      </c>
      <c r="E85" t="s">
        <v>171</v>
      </c>
      <c r="F85" t="s">
        <v>102</v>
      </c>
      <c r="G85" t="s">
        <v>103</v>
      </c>
      <c r="H85" t="s">
        <v>144</v>
      </c>
      <c r="I85" t="s">
        <v>145</v>
      </c>
      <c r="J85">
        <v>37.700000762939453</v>
      </c>
      <c r="K85">
        <v>110.11000061035156</v>
      </c>
      <c r="L85">
        <v>128.89999389648438</v>
      </c>
      <c r="M85">
        <v>18355</v>
      </c>
      <c r="N85">
        <v>166.69999694824219</v>
      </c>
      <c r="O85">
        <v>2.4000000953674316</v>
      </c>
      <c r="P85">
        <v>326</v>
      </c>
      <c r="Q85">
        <v>96.4</v>
      </c>
      <c r="R85">
        <v>8.3000000000000007</v>
      </c>
      <c r="S85">
        <v>45</v>
      </c>
      <c r="T85">
        <v>0</v>
      </c>
      <c r="U85">
        <v>3882.7</v>
      </c>
      <c r="V85">
        <v>11.72</v>
      </c>
      <c r="W85">
        <v>787</v>
      </c>
      <c r="X85">
        <v>259</v>
      </c>
      <c r="Y85">
        <v>627</v>
      </c>
      <c r="Z85">
        <v>150</v>
      </c>
      <c r="AA85">
        <v>418</v>
      </c>
      <c r="AB85">
        <v>16.414285659790039</v>
      </c>
      <c r="AC85">
        <v>0</v>
      </c>
      <c r="AD85">
        <v>0.3</v>
      </c>
      <c r="AE85">
        <v>0.6</v>
      </c>
      <c r="AF85">
        <v>7.6</v>
      </c>
      <c r="AG85">
        <v>1</v>
      </c>
      <c r="AH85">
        <v>20.5</v>
      </c>
      <c r="AI85">
        <v>1.1000000000000001</v>
      </c>
      <c r="AJ85">
        <v>0.43</v>
      </c>
      <c r="AK85">
        <v>1.1000000000000001</v>
      </c>
      <c r="AL85">
        <v>55.2</v>
      </c>
      <c r="AM85">
        <v>424.8</v>
      </c>
      <c r="AN85">
        <v>42.4</v>
      </c>
      <c r="AO85">
        <v>36.299999999999997</v>
      </c>
      <c r="AP85">
        <v>33</v>
      </c>
      <c r="AQ85">
        <v>30</v>
      </c>
      <c r="AR85">
        <v>732</v>
      </c>
      <c r="AS85">
        <v>4.5</v>
      </c>
      <c r="AT85">
        <v>6815</v>
      </c>
      <c r="AU85">
        <v>8386</v>
      </c>
      <c r="AV85">
        <v>1</v>
      </c>
      <c r="AW85">
        <v>11.409955024719238</v>
      </c>
      <c r="AX85">
        <v>0</v>
      </c>
      <c r="AY85">
        <v>0</v>
      </c>
      <c r="AZ85">
        <v>0</v>
      </c>
      <c r="BA85">
        <v>0</v>
      </c>
      <c r="BB85">
        <v>1</v>
      </c>
      <c r="BC85">
        <v>94.395606994628906</v>
      </c>
      <c r="BD85">
        <v>73.624595642089844</v>
      </c>
      <c r="BE85">
        <v>612.63409423828125</v>
      </c>
      <c r="BF85">
        <v>12565.640625</v>
      </c>
      <c r="BG85">
        <v>16384.240234375</v>
      </c>
      <c r="BH85">
        <v>5.0463414192199707</v>
      </c>
      <c r="BI85">
        <v>4.9191889762878418</v>
      </c>
      <c r="BJ85">
        <v>35.697940826416016</v>
      </c>
      <c r="BK85">
        <v>-11.075949668884277</v>
      </c>
      <c r="BL85">
        <v>561.20001220703125</v>
      </c>
      <c r="BM85">
        <v>2.2718667984008789</v>
      </c>
      <c r="BN85">
        <v>23259.271484375</v>
      </c>
      <c r="BO85">
        <v>25.667190551757813</v>
      </c>
      <c r="BQ85">
        <v>0.58725142478942871</v>
      </c>
      <c r="BR85">
        <v>0.1743394136428833</v>
      </c>
      <c r="BS85">
        <v>1.2367202043533325</v>
      </c>
      <c r="BT85">
        <v>52.683193206787109</v>
      </c>
      <c r="BU85">
        <v>342.30453491210938</v>
      </c>
      <c r="BV85">
        <v>0</v>
      </c>
      <c r="BW85">
        <v>1</v>
      </c>
      <c r="BX85">
        <v>9044.1005859375</v>
      </c>
      <c r="BY85">
        <v>6936.2333984375</v>
      </c>
      <c r="BZ85">
        <v>1.5309180021286011</v>
      </c>
      <c r="CA85">
        <v>14.715336799621582</v>
      </c>
      <c r="CB85">
        <v>33.096084594726563</v>
      </c>
      <c r="CC85">
        <v>3.1840059757232666</v>
      </c>
      <c r="CD85">
        <v>12.365790367126465</v>
      </c>
      <c r="CE85">
        <v>0</v>
      </c>
      <c r="CF85">
        <v>1.2958164215087891</v>
      </c>
      <c r="CG85">
        <v>7895.4638671875</v>
      </c>
      <c r="CJ85" s="8">
        <f>ABS(L85-VLOOKUP('VK_valitsin (FI)'!$C$8,tiedot,11,FALSE))</f>
        <v>9.8000030517578125</v>
      </c>
      <c r="CQ85" s="8">
        <f>ABS(S85-VLOOKUP('VK_valitsin (FI)'!$C$8,tiedot,18,FALSE))</f>
        <v>107</v>
      </c>
      <c r="DE85" s="8">
        <f>ABS(AG85-VLOOKUP('VK_valitsin (FI)'!$C$8,tiedot,32,FALSE))</f>
        <v>1</v>
      </c>
      <c r="DJ85" s="8">
        <f>ABS(AL85-VLOOKUP('VK_valitsin (FI)'!$C$8,tiedot,37,FALSE))</f>
        <v>3.5999999999999943</v>
      </c>
      <c r="EB85" s="55">
        <f>ABS(BD85-VLOOKUP('VK_valitsin (FI)'!$C$8,tiedot,55,FALSE))</f>
        <v>22.394142150878906</v>
      </c>
      <c r="EF85" s="55">
        <f>ABS(BH85-VLOOKUP('VK_valitsin (FI)'!$C$8,tiedot,59,FALSE))</f>
        <v>1.7092850208282471</v>
      </c>
      <c r="EL85" s="8">
        <f>ABS(BN85-VLOOKUP('VK_valitsin (FI)'!$C$8,tiedot,65,FALSE))</f>
        <v>184.875</v>
      </c>
      <c r="FH85" s="4">
        <f>IF($B85='VK_valitsin (FI)'!$C$8,100000,VK!CJ85/VK!L$297*'VK_valitsin (FI)'!D$5)</f>
        <v>4.979954632013283E-2</v>
      </c>
      <c r="FO85" s="4">
        <f>IF($B85='VK_valitsin (FI)'!$C$8,100000,VK!CQ85/VK!S$297*'VK_valitsin (FI)'!E$5)</f>
        <v>2.1279050651135355E-2</v>
      </c>
      <c r="GC85" s="4">
        <f>IF($B85='VK_valitsin (FI)'!$C$8,100000,VK!DE85/VK!AG$297*'VK_valitsin (FI)'!F$5)</f>
        <v>0.10940897735217005</v>
      </c>
      <c r="GH85" s="4">
        <f>IF($B85='VK_valitsin (FI)'!$C$8,100000,VK!DJ85/VK!AL$297*'VK_valitsin (FI)'!G$5)</f>
        <v>6.3364795488036654E-2</v>
      </c>
      <c r="GZ85" s="4">
        <f>IF($B85='VK_valitsin (FI)'!$C$8,100000,VK!EB85/VK!BD$297*'VK_valitsin (FI)'!H$5)</f>
        <v>9.7081715494786877E-2</v>
      </c>
      <c r="HA85" s="4">
        <f>IF($B85='VK_valitsin (FI)'!$C$8,100000,VK!EC85/VK!BE$297*'VK_valitsin (FI)'!P$5)</f>
        <v>0</v>
      </c>
      <c r="HD85" s="4">
        <f>IF($B85='VK_valitsin (FI)'!$C$8,100000,VK!EF85/VK!BH$297*'VK_valitsin (FI)'!I$5)</f>
        <v>0.29823960475005312</v>
      </c>
      <c r="HJ85" s="4">
        <f>IF($B85='VK_valitsin (FI)'!$C$8,100000,VK!EL85/VK!BN$297*'VK_valitsin (FI)'!J$5)</f>
        <v>8.4065562832490882E-3</v>
      </c>
      <c r="ID85" s="15">
        <f t="shared" si="4"/>
        <v>0.64758025463956403</v>
      </c>
      <c r="IE85" s="15">
        <f t="shared" si="5"/>
        <v>161</v>
      </c>
      <c r="IF85" s="16">
        <f t="shared" si="7"/>
        <v>8.2999999999999982E-9</v>
      </c>
      <c r="IG85" s="51" t="str">
        <f t="shared" si="6"/>
        <v>Kempele</v>
      </c>
    </row>
    <row r="86" spans="1:241">
      <c r="A86">
        <v>2019</v>
      </c>
      <c r="B86" t="s">
        <v>361</v>
      </c>
      <c r="C86" t="s">
        <v>362</v>
      </c>
      <c r="D86" t="s">
        <v>142</v>
      </c>
      <c r="E86" t="s">
        <v>143</v>
      </c>
      <c r="F86" t="s">
        <v>120</v>
      </c>
      <c r="G86" t="s">
        <v>121</v>
      </c>
      <c r="H86" t="s">
        <v>144</v>
      </c>
      <c r="I86" t="s">
        <v>145</v>
      </c>
      <c r="J86">
        <v>41.599998474121094</v>
      </c>
      <c r="K86">
        <v>30.629999160766602</v>
      </c>
      <c r="L86">
        <v>115.09999847412109</v>
      </c>
      <c r="M86">
        <v>36756</v>
      </c>
      <c r="N86">
        <v>1200</v>
      </c>
      <c r="O86">
        <v>1.3999999761581421</v>
      </c>
      <c r="P86">
        <v>336</v>
      </c>
      <c r="Q86">
        <v>99.800000000000011</v>
      </c>
      <c r="R86">
        <v>8.9</v>
      </c>
      <c r="S86">
        <v>25</v>
      </c>
      <c r="T86">
        <v>0</v>
      </c>
      <c r="U86">
        <v>4282.8999999999996</v>
      </c>
      <c r="V86">
        <v>16.3</v>
      </c>
      <c r="W86">
        <v>835</v>
      </c>
      <c r="X86">
        <v>2</v>
      </c>
      <c r="Y86">
        <v>764</v>
      </c>
      <c r="Z86">
        <v>62</v>
      </c>
      <c r="AA86">
        <v>348</v>
      </c>
      <c r="AB86">
        <v>20.234375</v>
      </c>
      <c r="AC86">
        <v>0.8</v>
      </c>
      <c r="AD86">
        <v>0.6</v>
      </c>
      <c r="AE86">
        <v>2</v>
      </c>
      <c r="AF86">
        <v>5.9</v>
      </c>
      <c r="AG86">
        <v>1</v>
      </c>
      <c r="AH86">
        <v>19.25</v>
      </c>
      <c r="AI86">
        <v>1.32</v>
      </c>
      <c r="AJ86">
        <v>0.41</v>
      </c>
      <c r="AK86">
        <v>0.93</v>
      </c>
      <c r="AL86">
        <v>59</v>
      </c>
      <c r="AM86">
        <v>363.9</v>
      </c>
      <c r="AN86">
        <v>40</v>
      </c>
      <c r="AO86">
        <v>31.1</v>
      </c>
      <c r="AP86">
        <v>34</v>
      </c>
      <c r="AQ86">
        <v>22</v>
      </c>
      <c r="AR86">
        <v>270</v>
      </c>
      <c r="AS86">
        <v>4.5</v>
      </c>
      <c r="AT86">
        <v>5770</v>
      </c>
      <c r="AU86">
        <v>9187</v>
      </c>
      <c r="AV86">
        <v>1</v>
      </c>
      <c r="AW86">
        <v>27.972667694091797</v>
      </c>
      <c r="AX86">
        <v>0</v>
      </c>
      <c r="AY86">
        <v>0</v>
      </c>
      <c r="AZ86">
        <v>0</v>
      </c>
      <c r="BA86">
        <v>0</v>
      </c>
      <c r="BB86">
        <v>1</v>
      </c>
      <c r="BC86">
        <v>96.276596069335938</v>
      </c>
      <c r="BD86">
        <v>75.071304321289063</v>
      </c>
      <c r="BE86">
        <v>836.158203125</v>
      </c>
      <c r="BF86">
        <v>14362.2158203125</v>
      </c>
      <c r="BG86">
        <v>18455.498046875</v>
      </c>
      <c r="BH86">
        <v>3.6935193538665771</v>
      </c>
      <c r="BI86">
        <v>3.237764835357666</v>
      </c>
      <c r="BJ86">
        <v>25.854700088500977</v>
      </c>
      <c r="BK86">
        <v>9.6858634948730469</v>
      </c>
      <c r="BL86">
        <v>330.27273559570313</v>
      </c>
      <c r="BM86">
        <v>0.33639144897460938</v>
      </c>
      <c r="BN86">
        <v>26587.720703125</v>
      </c>
      <c r="BO86">
        <v>12.873039245605469</v>
      </c>
      <c r="BQ86">
        <v>0.48764827847480774</v>
      </c>
      <c r="BR86">
        <v>1.221569299697876</v>
      </c>
      <c r="BS86">
        <v>11.570899963378906</v>
      </c>
      <c r="BT86">
        <v>113.58689880371094</v>
      </c>
      <c r="BU86">
        <v>312.547607421875</v>
      </c>
      <c r="BV86">
        <v>0</v>
      </c>
      <c r="BW86">
        <v>1</v>
      </c>
      <c r="BX86">
        <v>10888.744140625</v>
      </c>
      <c r="BY86">
        <v>8473.70703125</v>
      </c>
      <c r="BZ86">
        <v>1.1399499177932739</v>
      </c>
      <c r="CA86">
        <v>8.9264335632324219</v>
      </c>
      <c r="CB86">
        <v>84.009544372558594</v>
      </c>
      <c r="CC86">
        <v>10.606522560119629</v>
      </c>
      <c r="CD86">
        <v>12.648582458496094</v>
      </c>
      <c r="CE86">
        <v>0.97531241178512573</v>
      </c>
      <c r="CF86">
        <v>0.85339838266372681</v>
      </c>
      <c r="CG86">
        <v>9003.7294921875</v>
      </c>
      <c r="CJ86" s="8">
        <f>ABS(L86-VLOOKUP('VK_valitsin (FI)'!$C$8,tiedot,11,FALSE))</f>
        <v>23.599998474121094</v>
      </c>
      <c r="CQ86" s="8">
        <f>ABS(S86-VLOOKUP('VK_valitsin (FI)'!$C$8,tiedot,18,FALSE))</f>
        <v>127</v>
      </c>
      <c r="DE86" s="8">
        <f>ABS(AG86-VLOOKUP('VK_valitsin (FI)'!$C$8,tiedot,32,FALSE))</f>
        <v>1</v>
      </c>
      <c r="DJ86" s="8">
        <f>ABS(AL86-VLOOKUP('VK_valitsin (FI)'!$C$8,tiedot,37,FALSE))</f>
        <v>0.20000000000000284</v>
      </c>
      <c r="EB86" s="55">
        <f>ABS(BD86-VLOOKUP('VK_valitsin (FI)'!$C$8,tiedot,55,FALSE))</f>
        <v>20.947433471679688</v>
      </c>
      <c r="EF86" s="55">
        <f>ABS(BH86-VLOOKUP('VK_valitsin (FI)'!$C$8,tiedot,59,FALSE))</f>
        <v>0.35646295547485352</v>
      </c>
      <c r="EL86" s="8">
        <f>ABS(BN86-VLOOKUP('VK_valitsin (FI)'!$C$8,tiedot,65,FALSE))</f>
        <v>3513.32421875</v>
      </c>
      <c r="FH86" s="4">
        <f>IF($B86='VK_valitsin (FI)'!$C$8,100000,VK!CJ86/VK!L$297*'VK_valitsin (FI)'!D$5)</f>
        <v>0.11992539297793903</v>
      </c>
      <c r="FO86" s="4">
        <f>IF($B86='VK_valitsin (FI)'!$C$8,100000,VK!CQ86/VK!S$297*'VK_valitsin (FI)'!E$5)</f>
        <v>2.5256443296207388E-2</v>
      </c>
      <c r="GC86" s="4">
        <f>IF($B86='VK_valitsin (FI)'!$C$8,100000,VK!DE86/VK!AG$297*'VK_valitsin (FI)'!F$5)</f>
        <v>0.10940897735217005</v>
      </c>
      <c r="GH86" s="4">
        <f>IF($B86='VK_valitsin (FI)'!$C$8,100000,VK!DJ86/VK!AL$297*'VK_valitsin (FI)'!G$5)</f>
        <v>3.5202664160020923E-3</v>
      </c>
      <c r="GZ86" s="4">
        <f>IF($B86='VK_valitsin (FI)'!$C$8,100000,VK!EB86/VK!BD$297*'VK_valitsin (FI)'!H$5)</f>
        <v>9.0810032505030336E-2</v>
      </c>
      <c r="HA86" s="4">
        <f>IF($B86='VK_valitsin (FI)'!$C$8,100000,VK!EC86/VK!BE$297*'VK_valitsin (FI)'!P$5)</f>
        <v>0</v>
      </c>
      <c r="HD86" s="4">
        <f>IF($B86='VK_valitsin (FI)'!$C$8,100000,VK!EF86/VK!BH$297*'VK_valitsin (FI)'!I$5)</f>
        <v>6.2196397706300685E-2</v>
      </c>
      <c r="HJ86" s="4">
        <f>IF($B86='VK_valitsin (FI)'!$C$8,100000,VK!EL86/VK!BN$297*'VK_valitsin (FI)'!J$5)</f>
        <v>0.15975636395523465</v>
      </c>
      <c r="ID86" s="15">
        <f t="shared" si="4"/>
        <v>0.57087388260888428</v>
      </c>
      <c r="IE86" s="15">
        <f t="shared" si="5"/>
        <v>118</v>
      </c>
      <c r="IF86" s="16">
        <f t="shared" si="7"/>
        <v>8.3999999999999975E-9</v>
      </c>
      <c r="IG86" s="51" t="str">
        <f t="shared" si="6"/>
        <v>Kerava</v>
      </c>
    </row>
    <row r="87" spans="1:241">
      <c r="A87">
        <v>2019</v>
      </c>
      <c r="B87" t="s">
        <v>363</v>
      </c>
      <c r="C87" t="s">
        <v>364</v>
      </c>
      <c r="D87" t="s">
        <v>363</v>
      </c>
      <c r="E87" t="s">
        <v>365</v>
      </c>
      <c r="F87" t="s">
        <v>188</v>
      </c>
      <c r="G87" t="s">
        <v>189</v>
      </c>
      <c r="H87" t="s">
        <v>90</v>
      </c>
      <c r="I87" t="s">
        <v>91</v>
      </c>
      <c r="J87">
        <v>49.700000762939453</v>
      </c>
      <c r="K87">
        <v>1257.969970703125</v>
      </c>
      <c r="L87">
        <v>185.89999389648438</v>
      </c>
      <c r="M87">
        <v>9605</v>
      </c>
      <c r="N87">
        <v>7.5999999046325684</v>
      </c>
      <c r="O87">
        <v>-1.6000000238418579</v>
      </c>
      <c r="P87">
        <v>-65</v>
      </c>
      <c r="Q87">
        <v>70.600000000000009</v>
      </c>
      <c r="R87">
        <v>11.5</v>
      </c>
      <c r="S87">
        <v>362</v>
      </c>
      <c r="T87">
        <v>0</v>
      </c>
      <c r="U87">
        <v>3509.9</v>
      </c>
      <c r="V87">
        <v>12.53</v>
      </c>
      <c r="W87">
        <v>2113</v>
      </c>
      <c r="X87">
        <v>701</v>
      </c>
      <c r="Y87">
        <v>814</v>
      </c>
      <c r="Z87">
        <v>802</v>
      </c>
      <c r="AA87">
        <v>756</v>
      </c>
      <c r="AB87">
        <v>16.040201187133789</v>
      </c>
      <c r="AC87">
        <v>0</v>
      </c>
      <c r="AD87">
        <v>0</v>
      </c>
      <c r="AE87">
        <v>0</v>
      </c>
      <c r="AF87">
        <v>6</v>
      </c>
      <c r="AG87">
        <v>0</v>
      </c>
      <c r="AH87">
        <v>21.5</v>
      </c>
      <c r="AI87">
        <v>1</v>
      </c>
      <c r="AJ87">
        <v>0.41</v>
      </c>
      <c r="AK87">
        <v>1</v>
      </c>
      <c r="AL87">
        <v>53.8</v>
      </c>
      <c r="AM87">
        <v>307.2</v>
      </c>
      <c r="AN87">
        <v>46.7</v>
      </c>
      <c r="AO87">
        <v>23.4</v>
      </c>
      <c r="AP87">
        <v>66</v>
      </c>
      <c r="AQ87">
        <v>25</v>
      </c>
      <c r="AR87">
        <v>428</v>
      </c>
      <c r="AS87">
        <v>2</v>
      </c>
      <c r="AT87">
        <v>6957</v>
      </c>
      <c r="AU87">
        <v>13512</v>
      </c>
      <c r="AV87">
        <v>1</v>
      </c>
      <c r="AW87">
        <v>54.226722717285156</v>
      </c>
      <c r="AX87">
        <v>0</v>
      </c>
      <c r="AY87">
        <v>0</v>
      </c>
      <c r="AZ87">
        <v>0</v>
      </c>
      <c r="BA87">
        <v>0</v>
      </c>
      <c r="BB87">
        <v>1</v>
      </c>
      <c r="BC87">
        <v>90.157478332519531</v>
      </c>
      <c r="BD87">
        <v>80.891716003417969</v>
      </c>
      <c r="BE87">
        <v>808.33331298828125</v>
      </c>
      <c r="BF87">
        <v>14443.927734375</v>
      </c>
      <c r="BG87">
        <v>18447.955078125</v>
      </c>
      <c r="BH87">
        <v>2.6885995864868164</v>
      </c>
      <c r="BI87">
        <v>-2.9391894340515137</v>
      </c>
      <c r="BJ87">
        <v>22.488039016723633</v>
      </c>
      <c r="BK87">
        <v>-3.0927834510803223</v>
      </c>
      <c r="BL87">
        <v>153.83332824707031</v>
      </c>
      <c r="BM87">
        <v>-4.2875156402587891</v>
      </c>
      <c r="BN87">
        <v>21490.94921875</v>
      </c>
      <c r="BO87">
        <v>44.940155029296875</v>
      </c>
      <c r="BQ87">
        <v>0.62134307622909546</v>
      </c>
      <c r="BR87">
        <v>0.16657990217208862</v>
      </c>
      <c r="BS87">
        <v>2.1030712127685547</v>
      </c>
      <c r="BT87">
        <v>105.36179351806641</v>
      </c>
      <c r="BU87">
        <v>357.62625122070313</v>
      </c>
      <c r="BV87">
        <v>0</v>
      </c>
      <c r="BW87">
        <v>1</v>
      </c>
      <c r="BX87">
        <v>9925</v>
      </c>
      <c r="BY87">
        <v>7770.83349609375</v>
      </c>
      <c r="BZ87">
        <v>0.97865694761276245</v>
      </c>
      <c r="CA87">
        <v>7.9021344184875488</v>
      </c>
      <c r="CB87">
        <v>143.61701965332031</v>
      </c>
      <c r="CC87">
        <v>17.523056030273438</v>
      </c>
      <c r="CD87">
        <v>10.803689002990723</v>
      </c>
      <c r="CE87">
        <v>0</v>
      </c>
      <c r="CF87">
        <v>2.7667984962463379</v>
      </c>
      <c r="CG87">
        <v>13230.2392578125</v>
      </c>
      <c r="CJ87" s="8">
        <f>ABS(L87-VLOOKUP('VK_valitsin (FI)'!$C$8,tiedot,11,FALSE))</f>
        <v>47.199996948242188</v>
      </c>
      <c r="CQ87" s="8">
        <f>ABS(S87-VLOOKUP('VK_valitsin (FI)'!$C$8,tiedot,18,FALSE))</f>
        <v>210</v>
      </c>
      <c r="DE87" s="8">
        <f>ABS(AG87-VLOOKUP('VK_valitsin (FI)'!$C$8,tiedot,32,FALSE))</f>
        <v>0</v>
      </c>
      <c r="DJ87" s="8">
        <f>ABS(AL87-VLOOKUP('VK_valitsin (FI)'!$C$8,tiedot,37,FALSE))</f>
        <v>5</v>
      </c>
      <c r="EB87" s="55">
        <f>ABS(BD87-VLOOKUP('VK_valitsin (FI)'!$C$8,tiedot,55,FALSE))</f>
        <v>15.127021789550781</v>
      </c>
      <c r="EF87" s="55">
        <f>ABS(BH87-VLOOKUP('VK_valitsin (FI)'!$C$8,tiedot,59,FALSE))</f>
        <v>0.64845681190490723</v>
      </c>
      <c r="EL87" s="8">
        <f>ABS(BN87-VLOOKUP('VK_valitsin (FI)'!$C$8,tiedot,65,FALSE))</f>
        <v>1583.447265625</v>
      </c>
      <c r="FH87" s="4">
        <f>IF($B87='VK_valitsin (FI)'!$C$8,100000,VK!CJ87/VK!L$297*'VK_valitsin (FI)'!D$5)</f>
        <v>0.23985078595587805</v>
      </c>
      <c r="FO87" s="4">
        <f>IF($B87='VK_valitsin (FI)'!$C$8,100000,VK!CQ87/VK!S$297*'VK_valitsin (FI)'!E$5)</f>
        <v>4.1762622773256305E-2</v>
      </c>
      <c r="GC87" s="4">
        <f>IF($B87='VK_valitsin (FI)'!$C$8,100000,VK!DE87/VK!AG$297*'VK_valitsin (FI)'!F$5)</f>
        <v>0</v>
      </c>
      <c r="GH87" s="4">
        <f>IF($B87='VK_valitsin (FI)'!$C$8,100000,VK!DJ87/VK!AL$297*'VK_valitsin (FI)'!G$5)</f>
        <v>8.8006660400051062E-2</v>
      </c>
      <c r="GZ87" s="4">
        <f>IF($B87='VK_valitsin (FI)'!$C$8,100000,VK!EB87/VK!BD$297*'VK_valitsin (FI)'!H$5)</f>
        <v>6.5577739739361901E-2</v>
      </c>
      <c r="HA87" s="4">
        <f>IF($B87='VK_valitsin (FI)'!$C$8,100000,VK!EC87/VK!BE$297*'VK_valitsin (FI)'!P$5)</f>
        <v>0</v>
      </c>
      <c r="HD87" s="4">
        <f>IF($B87='VK_valitsin (FI)'!$C$8,100000,VK!EF87/VK!BH$297*'VK_valitsin (FI)'!I$5)</f>
        <v>0.11314409295313885</v>
      </c>
      <c r="HJ87" s="4">
        <f>IF($B87='VK_valitsin (FI)'!$C$8,100000,VK!EL87/VK!BN$297*'VK_valitsin (FI)'!J$5)</f>
        <v>7.2001831291593946E-2</v>
      </c>
      <c r="ID87" s="15">
        <f t="shared" si="4"/>
        <v>0.62034374161328021</v>
      </c>
      <c r="IE87" s="15">
        <f t="shared" si="5"/>
        <v>148</v>
      </c>
      <c r="IF87" s="16">
        <f t="shared" si="7"/>
        <v>8.4999999999999967E-9</v>
      </c>
      <c r="IG87" s="51" t="str">
        <f t="shared" si="6"/>
        <v>Keuruu</v>
      </c>
    </row>
    <row r="88" spans="1:241">
      <c r="A88">
        <v>2019</v>
      </c>
      <c r="B88" t="s">
        <v>366</v>
      </c>
      <c r="C88" t="s">
        <v>367</v>
      </c>
      <c r="D88" t="s">
        <v>249</v>
      </c>
      <c r="E88" t="s">
        <v>157</v>
      </c>
      <c r="F88" t="s">
        <v>88</v>
      </c>
      <c r="G88" t="s">
        <v>89</v>
      </c>
      <c r="H88" t="s">
        <v>104</v>
      </c>
      <c r="I88" t="s">
        <v>105</v>
      </c>
      <c r="J88">
        <v>50.5</v>
      </c>
      <c r="K88">
        <v>357.1099853515625</v>
      </c>
      <c r="L88">
        <v>161.30000305175781</v>
      </c>
      <c r="M88">
        <v>1865</v>
      </c>
      <c r="N88">
        <v>5.1999998092651367</v>
      </c>
      <c r="O88">
        <v>-2.4000000953674316</v>
      </c>
      <c r="P88">
        <v>-26</v>
      </c>
      <c r="Q88">
        <v>34.800000000000004</v>
      </c>
      <c r="R88">
        <v>8.9</v>
      </c>
      <c r="S88">
        <v>123</v>
      </c>
      <c r="T88">
        <v>0</v>
      </c>
      <c r="U88">
        <v>3065.4</v>
      </c>
      <c r="V88">
        <v>13.28</v>
      </c>
      <c r="W88">
        <v>634</v>
      </c>
      <c r="X88">
        <v>293</v>
      </c>
      <c r="Y88">
        <v>146</v>
      </c>
      <c r="Z88">
        <v>910</v>
      </c>
      <c r="AA88">
        <v>817</v>
      </c>
      <c r="AB88">
        <v>11.920000076293945</v>
      </c>
      <c r="AC88">
        <v>0</v>
      </c>
      <c r="AD88">
        <v>0</v>
      </c>
      <c r="AE88">
        <v>0</v>
      </c>
      <c r="AF88">
        <v>9.9</v>
      </c>
      <c r="AG88">
        <v>0</v>
      </c>
      <c r="AH88">
        <v>21.5</v>
      </c>
      <c r="AI88">
        <v>1.1000000000000001</v>
      </c>
      <c r="AJ88">
        <v>0.55000000000000004</v>
      </c>
      <c r="AK88">
        <v>1.1000000000000001</v>
      </c>
      <c r="AL88">
        <v>61.4</v>
      </c>
      <c r="AM88">
        <v>258.7</v>
      </c>
      <c r="AN88">
        <v>47.5</v>
      </c>
      <c r="AO88">
        <v>15.5</v>
      </c>
      <c r="AP88">
        <v>76</v>
      </c>
      <c r="AQ88">
        <v>84</v>
      </c>
      <c r="AR88">
        <v>562</v>
      </c>
      <c r="AS88">
        <v>2.3330000000000002</v>
      </c>
      <c r="AT88">
        <v>5556</v>
      </c>
      <c r="AU88">
        <v>12606</v>
      </c>
      <c r="AV88">
        <v>0</v>
      </c>
      <c r="AW88">
        <v>84.407211303710938</v>
      </c>
      <c r="AX88">
        <v>0</v>
      </c>
      <c r="AY88">
        <v>0</v>
      </c>
      <c r="AZ88">
        <v>0</v>
      </c>
      <c r="BA88">
        <v>0</v>
      </c>
      <c r="BB88">
        <v>1</v>
      </c>
      <c r="BC88">
        <v>88.23529052734375</v>
      </c>
      <c r="BD88">
        <v>100</v>
      </c>
      <c r="BE88">
        <v>361.44577026367188</v>
      </c>
      <c r="BF88">
        <v>10537.2626953125</v>
      </c>
      <c r="BG88">
        <v>12067.8154296875</v>
      </c>
      <c r="BH88">
        <v>2.7325470447540283</v>
      </c>
      <c r="BI88">
        <v>-21.596920013427734</v>
      </c>
      <c r="BJ88">
        <v>5.7142858505249023</v>
      </c>
      <c r="BK88">
        <v>-25</v>
      </c>
      <c r="BL88">
        <v>180</v>
      </c>
      <c r="BM88">
        <v>-5.1282052993774414</v>
      </c>
      <c r="BN88">
        <v>19313.40625</v>
      </c>
      <c r="BO88">
        <v>54.648479461669922</v>
      </c>
      <c r="BQ88">
        <v>0.65576410293579102</v>
      </c>
      <c r="BR88">
        <v>0</v>
      </c>
      <c r="BS88">
        <v>1.5013405084609985</v>
      </c>
      <c r="BT88">
        <v>85.790885925292969</v>
      </c>
      <c r="BU88">
        <v>122.25201416015625</v>
      </c>
      <c r="BV88">
        <v>0</v>
      </c>
      <c r="BW88">
        <v>0</v>
      </c>
      <c r="BX88">
        <v>7409.638671875</v>
      </c>
      <c r="BY88">
        <v>6469.87939453125</v>
      </c>
      <c r="BZ88">
        <v>0.96514743566513062</v>
      </c>
      <c r="CA88">
        <v>7.9356570243835449</v>
      </c>
      <c r="CB88">
        <v>77.777778625488281</v>
      </c>
      <c r="CC88">
        <v>9.4594593048095703</v>
      </c>
      <c r="CD88">
        <v>9.4594593048095703</v>
      </c>
      <c r="CE88">
        <v>0</v>
      </c>
      <c r="CF88">
        <v>3.3783783912658691</v>
      </c>
      <c r="CG88">
        <v>12734.04296875</v>
      </c>
      <c r="CJ88" s="8">
        <f>ABS(L88-VLOOKUP('VK_valitsin (FI)'!$C$8,tiedot,11,FALSE))</f>
        <v>22.600006103515625</v>
      </c>
      <c r="CQ88" s="8">
        <f>ABS(S88-VLOOKUP('VK_valitsin (FI)'!$C$8,tiedot,18,FALSE))</f>
        <v>29</v>
      </c>
      <c r="DE88" s="8">
        <f>ABS(AG88-VLOOKUP('VK_valitsin (FI)'!$C$8,tiedot,32,FALSE))</f>
        <v>0</v>
      </c>
      <c r="DJ88" s="8">
        <f>ABS(AL88-VLOOKUP('VK_valitsin (FI)'!$C$8,tiedot,37,FALSE))</f>
        <v>2.6000000000000014</v>
      </c>
      <c r="EB88" s="55">
        <f>ABS(BD88-VLOOKUP('VK_valitsin (FI)'!$C$8,tiedot,55,FALSE))</f>
        <v>3.98126220703125</v>
      </c>
      <c r="EF88" s="55">
        <f>ABS(BH88-VLOOKUP('VK_valitsin (FI)'!$C$8,tiedot,59,FALSE))</f>
        <v>0.60450935363769531</v>
      </c>
      <c r="EL88" s="8">
        <f>ABS(BN88-VLOOKUP('VK_valitsin (FI)'!$C$8,tiedot,65,FALSE))</f>
        <v>3760.990234375</v>
      </c>
      <c r="FH88" s="4">
        <f>IF($B88='VK_valitsin (FI)'!$C$8,100000,VK!CJ88/VK!L$297*'VK_valitsin (FI)'!D$5)</f>
        <v>0.11484384697058203</v>
      </c>
      <c r="FO88" s="4">
        <f>IF($B88='VK_valitsin (FI)'!$C$8,100000,VK!CQ88/VK!S$297*'VK_valitsin (FI)'!E$5)</f>
        <v>5.7672193353544418E-3</v>
      </c>
      <c r="GC88" s="4">
        <f>IF($B88='VK_valitsin (FI)'!$C$8,100000,VK!DE88/VK!AG$297*'VK_valitsin (FI)'!F$5)</f>
        <v>0</v>
      </c>
      <c r="GH88" s="4">
        <f>IF($B88='VK_valitsin (FI)'!$C$8,100000,VK!DJ88/VK!AL$297*'VK_valitsin (FI)'!G$5)</f>
        <v>4.5763463408026575E-2</v>
      </c>
      <c r="GZ88" s="4">
        <f>IF($B88='VK_valitsin (FI)'!$C$8,100000,VK!EB88/VK!BD$297*'VK_valitsin (FI)'!H$5)</f>
        <v>1.725932443801987E-2</v>
      </c>
      <c r="HA88" s="4">
        <f>IF($B88='VK_valitsin (FI)'!$C$8,100000,VK!EC88/VK!BE$297*'VK_valitsin (FI)'!P$5)</f>
        <v>0</v>
      </c>
      <c r="HD88" s="4">
        <f>IF($B88='VK_valitsin (FI)'!$C$8,100000,VK!EF88/VK!BH$297*'VK_valitsin (FI)'!I$5)</f>
        <v>0.10547604904959391</v>
      </c>
      <c r="HJ88" s="4">
        <f>IF($B88='VK_valitsin (FI)'!$C$8,100000,VK!EL88/VK!BN$297*'VK_valitsin (FI)'!J$5)</f>
        <v>0.17101812622595602</v>
      </c>
      <c r="ID88" s="15">
        <f t="shared" si="4"/>
        <v>0.46012803802753283</v>
      </c>
      <c r="IE88" s="15">
        <f t="shared" si="5"/>
        <v>71</v>
      </c>
      <c r="IF88" s="16">
        <f t="shared" si="7"/>
        <v>8.5999999999999959E-9</v>
      </c>
      <c r="IG88" s="51" t="str">
        <f t="shared" si="6"/>
        <v>Kihniö</v>
      </c>
    </row>
    <row r="89" spans="1:241">
      <c r="A89">
        <v>2019</v>
      </c>
      <c r="B89" t="s">
        <v>368</v>
      </c>
      <c r="C89" t="s">
        <v>369</v>
      </c>
      <c r="D89" t="s">
        <v>317</v>
      </c>
      <c r="E89" t="s">
        <v>318</v>
      </c>
      <c r="F89" t="s">
        <v>188</v>
      </c>
      <c r="G89" t="s">
        <v>189</v>
      </c>
      <c r="H89" t="s">
        <v>104</v>
      </c>
      <c r="I89" t="s">
        <v>105</v>
      </c>
      <c r="J89">
        <v>47.599998474121094</v>
      </c>
      <c r="K89">
        <v>460.20001220703125</v>
      </c>
      <c r="L89">
        <v>211.80000305175781</v>
      </c>
      <c r="M89">
        <v>1620</v>
      </c>
      <c r="N89">
        <v>3.5</v>
      </c>
      <c r="O89">
        <v>0.30000001192092896</v>
      </c>
      <c r="P89">
        <v>0</v>
      </c>
      <c r="Q89">
        <v>51.900000000000006</v>
      </c>
      <c r="R89">
        <v>13.100000000000001</v>
      </c>
      <c r="S89">
        <v>81</v>
      </c>
      <c r="T89">
        <v>0</v>
      </c>
      <c r="U89">
        <v>2738.9</v>
      </c>
      <c r="V89">
        <v>12.53</v>
      </c>
      <c r="W89">
        <v>455</v>
      </c>
      <c r="X89">
        <v>455</v>
      </c>
      <c r="Y89">
        <v>545</v>
      </c>
      <c r="Z89">
        <v>499</v>
      </c>
      <c r="AA89">
        <v>598</v>
      </c>
      <c r="AB89">
        <v>15.149999618530273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21</v>
      </c>
      <c r="AI89">
        <v>1.1000000000000001</v>
      </c>
      <c r="AJ89">
        <v>0.6</v>
      </c>
      <c r="AK89">
        <v>1.2</v>
      </c>
      <c r="AL89">
        <v>58.3</v>
      </c>
      <c r="AM89">
        <v>256.39999999999998</v>
      </c>
      <c r="AN89">
        <v>42.7</v>
      </c>
      <c r="AO89">
        <v>17</v>
      </c>
      <c r="AP89">
        <v>164</v>
      </c>
      <c r="AQ89">
        <v>118</v>
      </c>
      <c r="AR89">
        <v>1116</v>
      </c>
      <c r="AS89">
        <v>2.1669999999999998</v>
      </c>
      <c r="AT89">
        <v>8091</v>
      </c>
      <c r="AU89">
        <v>9923</v>
      </c>
      <c r="AV89">
        <v>0</v>
      </c>
      <c r="AW89">
        <v>131.56437683105469</v>
      </c>
      <c r="AX89">
        <v>0</v>
      </c>
      <c r="AY89">
        <v>0</v>
      </c>
      <c r="AZ89">
        <v>0</v>
      </c>
      <c r="BA89">
        <v>0</v>
      </c>
      <c r="BB89">
        <v>1</v>
      </c>
      <c r="BC89">
        <v>100</v>
      </c>
      <c r="BD89">
        <v>100</v>
      </c>
      <c r="BE89">
        <v>816.66668701171875</v>
      </c>
      <c r="BF89">
        <v>8862.20703125</v>
      </c>
      <c r="BG89">
        <v>10048.599609375</v>
      </c>
      <c r="BH89">
        <v>4.3185186386108398</v>
      </c>
      <c r="BI89">
        <v>20.706014633178711</v>
      </c>
      <c r="BJ89">
        <v>33.898303985595703</v>
      </c>
      <c r="BK89">
        <v>-12</v>
      </c>
      <c r="BL89">
        <v>97.5</v>
      </c>
      <c r="BM89">
        <v>0.63291138410568237</v>
      </c>
      <c r="BN89">
        <v>17965.00390625</v>
      </c>
      <c r="BO89">
        <v>59.553134918212891</v>
      </c>
      <c r="BQ89">
        <v>0.59320986270904541</v>
      </c>
      <c r="BR89">
        <v>6.1728395521640778E-2</v>
      </c>
      <c r="BS89">
        <v>0.67901235818862915</v>
      </c>
      <c r="BT89">
        <v>79.012344360351563</v>
      </c>
      <c r="BU89">
        <v>287.65432739257813</v>
      </c>
      <c r="BV89">
        <v>0</v>
      </c>
      <c r="BW89">
        <v>1</v>
      </c>
      <c r="BX89">
        <v>5858.33349609375</v>
      </c>
      <c r="BY89">
        <v>5166.66650390625</v>
      </c>
      <c r="BZ89">
        <v>1.3580247163772583</v>
      </c>
      <c r="CA89">
        <v>9.814814567565918</v>
      </c>
      <c r="CB89">
        <v>72.727272033691406</v>
      </c>
      <c r="CC89">
        <v>8.8050317764282227</v>
      </c>
      <c r="CD89">
        <v>7.5471696853637695</v>
      </c>
      <c r="CE89">
        <v>0</v>
      </c>
      <c r="CF89">
        <v>1.8867924213409424</v>
      </c>
      <c r="CG89">
        <v>10184.859375</v>
      </c>
      <c r="CJ89" s="8">
        <f>ABS(L89-VLOOKUP('VK_valitsin (FI)'!$C$8,tiedot,11,FALSE))</f>
        <v>73.100006103515625</v>
      </c>
      <c r="CQ89" s="8">
        <f>ABS(S89-VLOOKUP('VK_valitsin (FI)'!$C$8,tiedot,18,FALSE))</f>
        <v>71</v>
      </c>
      <c r="DE89" s="8">
        <f>ABS(AG89-VLOOKUP('VK_valitsin (FI)'!$C$8,tiedot,32,FALSE))</f>
        <v>0</v>
      </c>
      <c r="DJ89" s="8">
        <f>ABS(AL89-VLOOKUP('VK_valitsin (FI)'!$C$8,tiedot,37,FALSE))</f>
        <v>0.5</v>
      </c>
      <c r="EB89" s="55">
        <f>ABS(BD89-VLOOKUP('VK_valitsin (FI)'!$C$8,tiedot,55,FALSE))</f>
        <v>3.98126220703125</v>
      </c>
      <c r="EF89" s="55">
        <f>ABS(BH89-VLOOKUP('VK_valitsin (FI)'!$C$8,tiedot,59,FALSE))</f>
        <v>0.98146224021911621</v>
      </c>
      <c r="EL89" s="8">
        <f>ABS(BN89-VLOOKUP('VK_valitsin (FI)'!$C$8,tiedot,65,FALSE))</f>
        <v>5109.392578125</v>
      </c>
      <c r="FH89" s="4">
        <f>IF($B89='VK_valitsin (FI)'!$C$8,100000,VK!CJ89/VK!L$297*'VK_valitsin (FI)'!D$5)</f>
        <v>0.37146387819757415</v>
      </c>
      <c r="FO89" s="4">
        <f>IF($B89='VK_valitsin (FI)'!$C$8,100000,VK!CQ89/VK!S$297*'VK_valitsin (FI)'!E$5)</f>
        <v>1.4119743890005705E-2</v>
      </c>
      <c r="GC89" s="4">
        <f>IF($B89='VK_valitsin (FI)'!$C$8,100000,VK!DE89/VK!AG$297*'VK_valitsin (FI)'!F$5)</f>
        <v>0</v>
      </c>
      <c r="GH89" s="4">
        <f>IF($B89='VK_valitsin (FI)'!$C$8,100000,VK!DJ89/VK!AL$297*'VK_valitsin (FI)'!G$5)</f>
        <v>8.8006660400051073E-3</v>
      </c>
      <c r="GZ89" s="4">
        <f>IF($B89='VK_valitsin (FI)'!$C$8,100000,VK!EB89/VK!BD$297*'VK_valitsin (FI)'!H$5)</f>
        <v>1.725932443801987E-2</v>
      </c>
      <c r="HA89" s="4">
        <f>IF($B89='VK_valitsin (FI)'!$C$8,100000,VK!EC89/VK!BE$297*'VK_valitsin (FI)'!P$5)</f>
        <v>0</v>
      </c>
      <c r="HD89" s="4">
        <f>IF($B89='VK_valitsin (FI)'!$C$8,100000,VK!EF89/VK!BH$297*'VK_valitsin (FI)'!I$5)</f>
        <v>0.17124757254247489</v>
      </c>
      <c r="HJ89" s="4">
        <f>IF($B89='VK_valitsin (FI)'!$C$8,100000,VK!EL89/VK!BN$297*'VK_valitsin (FI)'!J$5)</f>
        <v>0.2323320961797051</v>
      </c>
      <c r="ID89" s="15">
        <f t="shared" si="4"/>
        <v>0.81522328998778482</v>
      </c>
      <c r="IE89" s="15">
        <f t="shared" si="5"/>
        <v>223</v>
      </c>
      <c r="IF89" s="16">
        <f t="shared" si="7"/>
        <v>8.6999999999999952E-9</v>
      </c>
      <c r="IG89" s="51" t="str">
        <f t="shared" si="6"/>
        <v>Kinnula</v>
      </c>
    </row>
    <row r="90" spans="1:241">
      <c r="A90">
        <v>2019</v>
      </c>
      <c r="B90" t="s">
        <v>370</v>
      </c>
      <c r="C90" t="s">
        <v>371</v>
      </c>
      <c r="D90" t="s">
        <v>142</v>
      </c>
      <c r="E90" t="s">
        <v>143</v>
      </c>
      <c r="F90" t="s">
        <v>120</v>
      </c>
      <c r="G90" t="s">
        <v>121</v>
      </c>
      <c r="H90" t="s">
        <v>144</v>
      </c>
      <c r="I90" t="s">
        <v>145</v>
      </c>
      <c r="J90">
        <v>40.200000762939453</v>
      </c>
      <c r="K90">
        <v>366.23001098632813</v>
      </c>
      <c r="L90">
        <v>113.5</v>
      </c>
      <c r="M90">
        <v>39586</v>
      </c>
      <c r="N90">
        <v>108.09999847412109</v>
      </c>
      <c r="O90">
        <v>0.80000001192092896</v>
      </c>
      <c r="P90">
        <v>253</v>
      </c>
      <c r="Q90">
        <v>90.100000000000009</v>
      </c>
      <c r="R90">
        <v>7.2</v>
      </c>
      <c r="S90">
        <v>192</v>
      </c>
      <c r="T90">
        <v>0</v>
      </c>
      <c r="U90">
        <v>4798</v>
      </c>
      <c r="V90">
        <v>16.3</v>
      </c>
      <c r="W90">
        <v>1609</v>
      </c>
      <c r="X90">
        <v>11</v>
      </c>
      <c r="Y90">
        <v>691</v>
      </c>
      <c r="Z90">
        <v>262</v>
      </c>
      <c r="AA90">
        <v>465</v>
      </c>
      <c r="AB90">
        <v>18.661483764648438</v>
      </c>
      <c r="AC90">
        <v>0.4</v>
      </c>
      <c r="AD90">
        <v>0.6</v>
      </c>
      <c r="AE90">
        <v>1.2</v>
      </c>
      <c r="AF90">
        <v>4.5</v>
      </c>
      <c r="AG90">
        <v>1</v>
      </c>
      <c r="AH90">
        <v>19.75</v>
      </c>
      <c r="AI90">
        <v>0.93</v>
      </c>
      <c r="AJ90">
        <v>0.41</v>
      </c>
      <c r="AK90">
        <v>1.4</v>
      </c>
      <c r="AL90">
        <v>61.9</v>
      </c>
      <c r="AM90">
        <v>430.2</v>
      </c>
      <c r="AN90">
        <v>34.200000000000003</v>
      </c>
      <c r="AO90">
        <v>39.5</v>
      </c>
      <c r="AP90">
        <v>46</v>
      </c>
      <c r="AQ90">
        <v>30</v>
      </c>
      <c r="AR90">
        <v>322</v>
      </c>
      <c r="AS90">
        <v>3.6669999999999998</v>
      </c>
      <c r="AT90">
        <v>6145</v>
      </c>
      <c r="AU90">
        <v>9862</v>
      </c>
      <c r="AV90">
        <v>1</v>
      </c>
      <c r="AW90">
        <v>15.407722473144531</v>
      </c>
      <c r="AX90">
        <v>0</v>
      </c>
      <c r="AY90">
        <v>1</v>
      </c>
      <c r="AZ90">
        <v>0</v>
      </c>
      <c r="BA90">
        <v>1</v>
      </c>
      <c r="BB90">
        <v>1</v>
      </c>
      <c r="BC90">
        <v>95.907470703125</v>
      </c>
      <c r="BD90">
        <v>76.532005310058594</v>
      </c>
      <c r="BE90">
        <v>1169.4169921875</v>
      </c>
      <c r="BF90">
        <v>14170.5068359375</v>
      </c>
      <c r="BG90">
        <v>18299.029296875</v>
      </c>
      <c r="BH90">
        <v>4.2641663551330566</v>
      </c>
      <c r="BI90">
        <v>-1.0827517509460449</v>
      </c>
      <c r="BJ90">
        <v>23.173803329467773</v>
      </c>
      <c r="BK90">
        <v>-16.861434936523438</v>
      </c>
      <c r="BL90">
        <v>370.14285278320313</v>
      </c>
      <c r="BM90">
        <v>-1.658476710319519</v>
      </c>
      <c r="BN90">
        <v>29425.033203125</v>
      </c>
      <c r="BO90">
        <v>10.466700553894043</v>
      </c>
      <c r="BQ90">
        <v>0.54392969608306885</v>
      </c>
      <c r="BR90">
        <v>16.250694274902344</v>
      </c>
      <c r="BS90">
        <v>8.6091041564941406</v>
      </c>
      <c r="BT90">
        <v>66.513412475585938</v>
      </c>
      <c r="BU90">
        <v>497.95382690429688</v>
      </c>
      <c r="BV90">
        <v>0</v>
      </c>
      <c r="BW90">
        <v>2</v>
      </c>
      <c r="BX90">
        <v>11327.099609375</v>
      </c>
      <c r="BY90">
        <v>8771.5439453125</v>
      </c>
      <c r="BZ90">
        <v>1.2580205202102661</v>
      </c>
      <c r="CA90">
        <v>12.133077621459961</v>
      </c>
      <c r="CB90">
        <v>72.088356018066406</v>
      </c>
      <c r="CC90">
        <v>7.4744949340820313</v>
      </c>
      <c r="CD90">
        <v>12.533832550048828</v>
      </c>
      <c r="CE90">
        <v>0.2290235310792923</v>
      </c>
      <c r="CF90">
        <v>1.0410159826278687</v>
      </c>
      <c r="CG90">
        <v>9221.8359375</v>
      </c>
      <c r="CJ90" s="8">
        <f>ABS(L90-VLOOKUP('VK_valitsin (FI)'!$C$8,tiedot,11,FALSE))</f>
        <v>25.199996948242188</v>
      </c>
      <c r="CQ90" s="8">
        <f>ABS(S90-VLOOKUP('VK_valitsin (FI)'!$C$8,tiedot,18,FALSE))</f>
        <v>40</v>
      </c>
      <c r="DE90" s="8">
        <f>ABS(AG90-VLOOKUP('VK_valitsin (FI)'!$C$8,tiedot,32,FALSE))</f>
        <v>1</v>
      </c>
      <c r="DJ90" s="8">
        <f>ABS(AL90-VLOOKUP('VK_valitsin (FI)'!$C$8,tiedot,37,FALSE))</f>
        <v>3.1000000000000014</v>
      </c>
      <c r="EB90" s="55">
        <f>ABS(BD90-VLOOKUP('VK_valitsin (FI)'!$C$8,tiedot,55,FALSE))</f>
        <v>19.486732482910156</v>
      </c>
      <c r="EF90" s="55">
        <f>ABS(BH90-VLOOKUP('VK_valitsin (FI)'!$C$8,tiedot,59,FALSE))</f>
        <v>0.92710995674133301</v>
      </c>
      <c r="EL90" s="8">
        <f>ABS(BN90-VLOOKUP('VK_valitsin (FI)'!$C$8,tiedot,65,FALSE))</f>
        <v>6350.63671875</v>
      </c>
      <c r="FH90" s="4">
        <f>IF($B90='VK_valitsin (FI)'!$C$8,100000,VK!CJ90/VK!L$297*'VK_valitsin (FI)'!D$5)</f>
        <v>0.12805592086689141</v>
      </c>
      <c r="FO90" s="4">
        <f>IF($B90='VK_valitsin (FI)'!$C$8,100000,VK!CQ90/VK!S$297*'VK_valitsin (FI)'!E$5)</f>
        <v>7.9547852901440588E-3</v>
      </c>
      <c r="GC90" s="4">
        <f>IF($B90='VK_valitsin (FI)'!$C$8,100000,VK!DE90/VK!AG$297*'VK_valitsin (FI)'!F$5)</f>
        <v>0.10940897735217005</v>
      </c>
      <c r="GH90" s="4">
        <f>IF($B90='VK_valitsin (FI)'!$C$8,100000,VK!DJ90/VK!AL$297*'VK_valitsin (FI)'!G$5)</f>
        <v>5.4564129448031684E-2</v>
      </c>
      <c r="GZ90" s="4">
        <f>IF($B90='VK_valitsin (FI)'!$C$8,100000,VK!EB90/VK!BD$297*'VK_valitsin (FI)'!H$5)</f>
        <v>8.4477690910551712E-2</v>
      </c>
      <c r="HA90" s="4">
        <f>IF($B90='VK_valitsin (FI)'!$C$8,100000,VK!EC90/VK!BE$297*'VK_valitsin (FI)'!P$5)</f>
        <v>0</v>
      </c>
      <c r="HD90" s="4">
        <f>IF($B90='VK_valitsin (FI)'!$C$8,100000,VK!EF90/VK!BH$297*'VK_valitsin (FI)'!I$5)</f>
        <v>0.16176407310022139</v>
      </c>
      <c r="HJ90" s="4">
        <f>IF($B90='VK_valitsin (FI)'!$C$8,100000,VK!EL90/VK!BN$297*'VK_valitsin (FI)'!J$5)</f>
        <v>0.2887734145267894</v>
      </c>
      <c r="ID90" s="15">
        <f t="shared" si="4"/>
        <v>0.83499900029479956</v>
      </c>
      <c r="IE90" s="15">
        <f t="shared" si="5"/>
        <v>228</v>
      </c>
      <c r="IF90" s="16">
        <f t="shared" si="7"/>
        <v>8.7999999999999944E-9</v>
      </c>
      <c r="IG90" s="51" t="str">
        <f t="shared" si="6"/>
        <v>Kirkkonummi</v>
      </c>
    </row>
    <row r="91" spans="1:241">
      <c r="A91">
        <v>2019</v>
      </c>
      <c r="B91" t="s">
        <v>372</v>
      </c>
      <c r="C91" t="s">
        <v>373</v>
      </c>
      <c r="D91" t="s">
        <v>374</v>
      </c>
      <c r="E91" t="s">
        <v>375</v>
      </c>
      <c r="F91" t="s">
        <v>211</v>
      </c>
      <c r="G91" t="s">
        <v>212</v>
      </c>
      <c r="H91" t="s">
        <v>104</v>
      </c>
      <c r="I91" t="s">
        <v>105</v>
      </c>
      <c r="J91">
        <v>52</v>
      </c>
      <c r="K91">
        <v>1253.6700439453125</v>
      </c>
      <c r="L91">
        <v>202.10000610351563</v>
      </c>
      <c r="M91">
        <v>10136</v>
      </c>
      <c r="N91">
        <v>8.1000003814697266</v>
      </c>
      <c r="O91">
        <v>-2.0999999046325684</v>
      </c>
      <c r="P91">
        <v>-108</v>
      </c>
      <c r="Q91">
        <v>54.400000000000006</v>
      </c>
      <c r="R91">
        <v>14.700000000000001</v>
      </c>
      <c r="S91">
        <v>516</v>
      </c>
      <c r="T91">
        <v>0</v>
      </c>
      <c r="U91">
        <v>3180.3</v>
      </c>
      <c r="V91">
        <v>11.48</v>
      </c>
      <c r="W91">
        <v>861</v>
      </c>
      <c r="X91">
        <v>279</v>
      </c>
      <c r="Y91">
        <v>1139</v>
      </c>
      <c r="Z91">
        <v>1697</v>
      </c>
      <c r="AA91">
        <v>701</v>
      </c>
      <c r="AB91">
        <v>14.398963928222656</v>
      </c>
      <c r="AC91">
        <v>0</v>
      </c>
      <c r="AD91">
        <v>0</v>
      </c>
      <c r="AE91">
        <v>2.2000000000000002</v>
      </c>
      <c r="AF91">
        <v>4</v>
      </c>
      <c r="AG91">
        <v>0</v>
      </c>
      <c r="AH91">
        <v>21</v>
      </c>
      <c r="AI91">
        <v>0.95</v>
      </c>
      <c r="AJ91">
        <v>0.55000000000000004</v>
      </c>
      <c r="AK91">
        <v>1.1000000000000001</v>
      </c>
      <c r="AL91">
        <v>77.5</v>
      </c>
      <c r="AM91">
        <v>290.2</v>
      </c>
      <c r="AN91">
        <v>48.4</v>
      </c>
      <c r="AO91">
        <v>19.8</v>
      </c>
      <c r="AP91">
        <v>67</v>
      </c>
      <c r="AQ91">
        <v>68</v>
      </c>
      <c r="AR91">
        <v>1123</v>
      </c>
      <c r="AS91">
        <v>1.833</v>
      </c>
      <c r="AT91">
        <v>8211</v>
      </c>
      <c r="AU91">
        <v>13462</v>
      </c>
      <c r="AV91">
        <v>1</v>
      </c>
      <c r="AW91">
        <v>154.57005310058594</v>
      </c>
      <c r="AX91">
        <v>0</v>
      </c>
      <c r="AY91">
        <v>1</v>
      </c>
      <c r="AZ91">
        <v>0</v>
      </c>
      <c r="BA91">
        <v>1</v>
      </c>
      <c r="BB91">
        <v>1</v>
      </c>
      <c r="BC91">
        <v>81.229774475097656</v>
      </c>
      <c r="BD91">
        <v>100</v>
      </c>
      <c r="BE91">
        <v>622.06573486328125</v>
      </c>
      <c r="BF91">
        <v>10119.642578125</v>
      </c>
      <c r="BG91">
        <v>11846.130859375</v>
      </c>
      <c r="BH91">
        <v>3.2572019100189209</v>
      </c>
      <c r="BI91">
        <v>9.020115852355957</v>
      </c>
      <c r="BJ91">
        <v>29.651163101196289</v>
      </c>
      <c r="BK91">
        <v>-1.1904761791229248</v>
      </c>
      <c r="BL91">
        <v>195.75</v>
      </c>
      <c r="BM91">
        <v>-2.0297698974609375</v>
      </c>
      <c r="BN91">
        <v>20424.048828125</v>
      </c>
      <c r="BO91">
        <v>53.553276062011719</v>
      </c>
      <c r="BQ91">
        <v>0.66288477182388306</v>
      </c>
      <c r="BR91">
        <v>9.8658250644803047E-3</v>
      </c>
      <c r="BS91">
        <v>4.9723758697509766</v>
      </c>
      <c r="BT91">
        <v>79.715866088867188</v>
      </c>
      <c r="BU91">
        <v>269.13970947265625</v>
      </c>
      <c r="BV91">
        <v>0</v>
      </c>
      <c r="BW91">
        <v>1</v>
      </c>
      <c r="BX91">
        <v>9180.7509765625</v>
      </c>
      <c r="BY91">
        <v>7842.72314453125</v>
      </c>
      <c r="BZ91">
        <v>0.81886345148086548</v>
      </c>
      <c r="CA91">
        <v>7.1428570747375488</v>
      </c>
      <c r="CB91">
        <v>71.084335327148438</v>
      </c>
      <c r="CC91">
        <v>8.1491708755493164</v>
      </c>
      <c r="CD91">
        <v>15.19336986541748</v>
      </c>
      <c r="CE91">
        <v>2.0718231201171875</v>
      </c>
      <c r="CF91">
        <v>1.3812154531478882</v>
      </c>
      <c r="CG91">
        <v>13445.91796875</v>
      </c>
      <c r="CJ91" s="8">
        <f>ABS(L91-VLOOKUP('VK_valitsin (FI)'!$C$8,tiedot,11,FALSE))</f>
        <v>63.400009155273438</v>
      </c>
      <c r="CQ91" s="8">
        <f>ABS(S91-VLOOKUP('VK_valitsin (FI)'!$C$8,tiedot,18,FALSE))</f>
        <v>364</v>
      </c>
      <c r="DE91" s="8">
        <f>ABS(AG91-VLOOKUP('VK_valitsin (FI)'!$C$8,tiedot,32,FALSE))</f>
        <v>0</v>
      </c>
      <c r="DJ91" s="8">
        <f>ABS(AL91-VLOOKUP('VK_valitsin (FI)'!$C$8,tiedot,37,FALSE))</f>
        <v>18.700000000000003</v>
      </c>
      <c r="EB91" s="55">
        <f>ABS(BD91-VLOOKUP('VK_valitsin (FI)'!$C$8,tiedot,55,FALSE))</f>
        <v>3.98126220703125</v>
      </c>
      <c r="EF91" s="55">
        <f>ABS(BH91-VLOOKUP('VK_valitsin (FI)'!$C$8,tiedot,59,FALSE))</f>
        <v>7.9854488372802734E-2</v>
      </c>
      <c r="EL91" s="8">
        <f>ABS(BN91-VLOOKUP('VK_valitsin (FI)'!$C$8,tiedot,65,FALSE))</f>
        <v>2650.34765625</v>
      </c>
      <c r="FH91" s="4">
        <f>IF($B91='VK_valitsin (FI)'!$C$8,100000,VK!CJ91/VK!L$297*'VK_valitsin (FI)'!D$5)</f>
        <v>0.32217252137065067</v>
      </c>
      <c r="FO91" s="4">
        <f>IF($B91='VK_valitsin (FI)'!$C$8,100000,VK!CQ91/VK!S$297*'VK_valitsin (FI)'!E$5)</f>
        <v>7.2388546140310928E-2</v>
      </c>
      <c r="GC91" s="4">
        <f>IF($B91='VK_valitsin (FI)'!$C$8,100000,VK!DE91/VK!AG$297*'VK_valitsin (FI)'!F$5)</f>
        <v>0</v>
      </c>
      <c r="GH91" s="4">
        <f>IF($B91='VK_valitsin (FI)'!$C$8,100000,VK!DJ91/VK!AL$297*'VK_valitsin (FI)'!G$5)</f>
        <v>0.329144909896191</v>
      </c>
      <c r="GZ91" s="4">
        <f>IF($B91='VK_valitsin (FI)'!$C$8,100000,VK!EB91/VK!BD$297*'VK_valitsin (FI)'!H$5)</f>
        <v>1.725932443801987E-2</v>
      </c>
      <c r="HA91" s="4">
        <f>IF($B91='VK_valitsin (FI)'!$C$8,100000,VK!EC91/VK!BE$297*'VK_valitsin (FI)'!P$5)</f>
        <v>0</v>
      </c>
      <c r="HD91" s="4">
        <f>IF($B91='VK_valitsin (FI)'!$C$8,100000,VK!EF91/VK!BH$297*'VK_valitsin (FI)'!I$5)</f>
        <v>1.3933177182049068E-2</v>
      </c>
      <c r="HJ91" s="4">
        <f>IF($B91='VK_valitsin (FI)'!$C$8,100000,VK!EL91/VK!BN$297*'VK_valitsin (FI)'!J$5)</f>
        <v>0.120515465814431</v>
      </c>
      <c r="ID91" s="15">
        <f t="shared" si="4"/>
        <v>0.87541395374165254</v>
      </c>
      <c r="IE91" s="15">
        <f t="shared" si="5"/>
        <v>239</v>
      </c>
      <c r="IF91" s="16">
        <f t="shared" si="7"/>
        <v>8.8999999999999937E-9</v>
      </c>
      <c r="IG91" s="51" t="str">
        <f t="shared" si="6"/>
        <v>Kitee</v>
      </c>
    </row>
    <row r="92" spans="1:241">
      <c r="A92">
        <v>2019</v>
      </c>
      <c r="B92" t="s">
        <v>376</v>
      </c>
      <c r="C92" t="s">
        <v>377</v>
      </c>
      <c r="D92" t="s">
        <v>136</v>
      </c>
      <c r="E92" t="s">
        <v>137</v>
      </c>
      <c r="F92" t="s">
        <v>138</v>
      </c>
      <c r="G92" t="s">
        <v>139</v>
      </c>
      <c r="H92" t="s">
        <v>104</v>
      </c>
      <c r="I92" t="s">
        <v>105</v>
      </c>
      <c r="J92">
        <v>44</v>
      </c>
      <c r="K92">
        <v>8094.830078125</v>
      </c>
      <c r="L92">
        <v>107.09999847412109</v>
      </c>
      <c r="M92">
        <v>6453</v>
      </c>
      <c r="N92">
        <v>0.80000001192092896</v>
      </c>
      <c r="O92">
        <v>0.30000001192092896</v>
      </c>
      <c r="P92">
        <v>24</v>
      </c>
      <c r="Q92">
        <v>58.7</v>
      </c>
      <c r="R92">
        <v>6.7</v>
      </c>
      <c r="S92">
        <v>699</v>
      </c>
      <c r="T92">
        <v>0</v>
      </c>
      <c r="U92">
        <v>4734.5</v>
      </c>
      <c r="V92">
        <v>11.36</v>
      </c>
      <c r="W92">
        <v>2273</v>
      </c>
      <c r="X92">
        <v>212</v>
      </c>
      <c r="Y92">
        <v>955</v>
      </c>
      <c r="Z92">
        <v>1121</v>
      </c>
      <c r="AA92">
        <v>833</v>
      </c>
      <c r="AB92">
        <v>15.471697807312012</v>
      </c>
      <c r="AC92">
        <v>0</v>
      </c>
      <c r="AD92">
        <v>0</v>
      </c>
      <c r="AE92">
        <v>0</v>
      </c>
      <c r="AF92">
        <v>7</v>
      </c>
      <c r="AG92">
        <v>1</v>
      </c>
      <c r="AH92">
        <v>20.25</v>
      </c>
      <c r="AI92">
        <v>1.1599999999999999</v>
      </c>
      <c r="AJ92">
        <v>0.43</v>
      </c>
      <c r="AK92">
        <v>1.2</v>
      </c>
      <c r="AL92">
        <v>85</v>
      </c>
      <c r="AM92">
        <v>328.2</v>
      </c>
      <c r="AN92">
        <v>51.6</v>
      </c>
      <c r="AO92">
        <v>23.1</v>
      </c>
      <c r="AP92">
        <v>59</v>
      </c>
      <c r="AQ92">
        <v>198</v>
      </c>
      <c r="AR92">
        <v>1740</v>
      </c>
      <c r="AS92">
        <v>2.8330000000000002</v>
      </c>
      <c r="AT92">
        <v>9239</v>
      </c>
      <c r="AU92">
        <v>14308</v>
      </c>
      <c r="AV92">
        <v>1</v>
      </c>
      <c r="AW92">
        <v>133.06959533691406</v>
      </c>
      <c r="AX92">
        <v>0</v>
      </c>
      <c r="AY92">
        <v>0</v>
      </c>
      <c r="AZ92">
        <v>1</v>
      </c>
      <c r="BA92">
        <v>0</v>
      </c>
      <c r="BB92">
        <v>1</v>
      </c>
      <c r="BC92">
        <v>89.602447509765625</v>
      </c>
      <c r="BD92">
        <v>100</v>
      </c>
      <c r="BE92">
        <v>1677.0025634765625</v>
      </c>
      <c r="BF92">
        <v>13901.80859375</v>
      </c>
      <c r="BG92">
        <v>15038.759765625</v>
      </c>
      <c r="BH92">
        <v>5.0976290702819824</v>
      </c>
      <c r="BI92">
        <v>2.8129394054412842</v>
      </c>
      <c r="BJ92">
        <v>27.544910430908203</v>
      </c>
      <c r="BK92">
        <v>-16.470588684082031</v>
      </c>
      <c r="BL92">
        <v>105.66666412353516</v>
      </c>
      <c r="BM92">
        <v>2.3465704917907715</v>
      </c>
      <c r="BN92">
        <v>24349.884765625</v>
      </c>
      <c r="BO92">
        <v>42.806922912597656</v>
      </c>
      <c r="BQ92">
        <v>0.60158067941665649</v>
      </c>
      <c r="BR92">
        <v>0.26344335079193115</v>
      </c>
      <c r="BS92">
        <v>3.7811870574951172</v>
      </c>
      <c r="BT92">
        <v>111.26607513427734</v>
      </c>
      <c r="BU92">
        <v>653.4945068359375</v>
      </c>
      <c r="BV92">
        <v>0</v>
      </c>
      <c r="BW92">
        <v>1</v>
      </c>
      <c r="BX92">
        <v>12782.9453125</v>
      </c>
      <c r="BY92">
        <v>11816.537109375</v>
      </c>
      <c r="BZ92">
        <v>1.1002634763717651</v>
      </c>
      <c r="CA92">
        <v>8.7866106033325195</v>
      </c>
      <c r="CB92">
        <v>54.929576873779297</v>
      </c>
      <c r="CC92">
        <v>6.7019400596618652</v>
      </c>
      <c r="CD92">
        <v>18.16578483581543</v>
      </c>
      <c r="CE92">
        <v>0</v>
      </c>
      <c r="CF92">
        <v>3.1746032238006592</v>
      </c>
      <c r="CG92">
        <v>13688.0048828125</v>
      </c>
      <c r="CJ92" s="8">
        <f>ABS(L92-VLOOKUP('VK_valitsin (FI)'!$C$8,tiedot,11,FALSE))</f>
        <v>31.599998474121094</v>
      </c>
      <c r="CQ92" s="8">
        <f>ABS(S92-VLOOKUP('VK_valitsin (FI)'!$C$8,tiedot,18,FALSE))</f>
        <v>547</v>
      </c>
      <c r="DE92" s="8">
        <f>ABS(AG92-VLOOKUP('VK_valitsin (FI)'!$C$8,tiedot,32,FALSE))</f>
        <v>1</v>
      </c>
      <c r="DJ92" s="8">
        <f>ABS(AL92-VLOOKUP('VK_valitsin (FI)'!$C$8,tiedot,37,FALSE))</f>
        <v>26.200000000000003</v>
      </c>
      <c r="EB92" s="55">
        <f>ABS(BD92-VLOOKUP('VK_valitsin (FI)'!$C$8,tiedot,55,FALSE))</f>
        <v>3.98126220703125</v>
      </c>
      <c r="EF92" s="55">
        <f>ABS(BH92-VLOOKUP('VK_valitsin (FI)'!$C$8,tiedot,59,FALSE))</f>
        <v>1.7605726718902588</v>
      </c>
      <c r="EL92" s="8">
        <f>ABS(BN92-VLOOKUP('VK_valitsin (FI)'!$C$8,tiedot,65,FALSE))</f>
        <v>1275.48828125</v>
      </c>
      <c r="FH92" s="4">
        <f>IF($B92='VK_valitsin (FI)'!$C$8,100000,VK!CJ92/VK!L$297*'VK_valitsin (FI)'!D$5)</f>
        <v>0.16057807119211601</v>
      </c>
      <c r="FO92" s="4">
        <f>IF($B92='VK_valitsin (FI)'!$C$8,100000,VK!CQ92/VK!S$297*'VK_valitsin (FI)'!E$5)</f>
        <v>0.10878168884272001</v>
      </c>
      <c r="GC92" s="4">
        <f>IF($B92='VK_valitsin (FI)'!$C$8,100000,VK!DE92/VK!AG$297*'VK_valitsin (FI)'!F$5)</f>
        <v>0.10940897735217005</v>
      </c>
      <c r="GH92" s="4">
        <f>IF($B92='VK_valitsin (FI)'!$C$8,100000,VK!DJ92/VK!AL$297*'VK_valitsin (FI)'!G$5)</f>
        <v>0.46115490049626762</v>
      </c>
      <c r="GZ92" s="4">
        <f>IF($B92='VK_valitsin (FI)'!$C$8,100000,VK!EB92/VK!BD$297*'VK_valitsin (FI)'!H$5)</f>
        <v>1.725932443801987E-2</v>
      </c>
      <c r="HA92" s="4">
        <f>IF($B92='VK_valitsin (FI)'!$C$8,100000,VK!EC92/VK!BE$297*'VK_valitsin (FI)'!P$5)</f>
        <v>0</v>
      </c>
      <c r="HD92" s="4">
        <f>IF($B92='VK_valitsin (FI)'!$C$8,100000,VK!EF92/VK!BH$297*'VK_valitsin (FI)'!I$5)</f>
        <v>0.30718838075575478</v>
      </c>
      <c r="HJ92" s="4">
        <f>IF($B92='VK_valitsin (FI)'!$C$8,100000,VK!EL92/VK!BN$297*'VK_valitsin (FI)'!J$5)</f>
        <v>5.7998453143760745E-2</v>
      </c>
      <c r="ID92" s="15">
        <f t="shared" si="4"/>
        <v>1.2223698052208092</v>
      </c>
      <c r="IE92" s="15">
        <f t="shared" si="5"/>
        <v>287</v>
      </c>
      <c r="IF92" s="16">
        <f t="shared" si="7"/>
        <v>8.9999999999999929E-9</v>
      </c>
      <c r="IG92" s="51" t="str">
        <f t="shared" si="6"/>
        <v>Kittilä</v>
      </c>
    </row>
    <row r="93" spans="1:241">
      <c r="A93">
        <v>2019</v>
      </c>
      <c r="B93" t="s">
        <v>378</v>
      </c>
      <c r="C93" t="s">
        <v>379</v>
      </c>
      <c r="D93" t="s">
        <v>242</v>
      </c>
      <c r="E93" t="s">
        <v>206</v>
      </c>
      <c r="F93" t="s">
        <v>243</v>
      </c>
      <c r="G93" t="s">
        <v>244</v>
      </c>
      <c r="H93" t="s">
        <v>104</v>
      </c>
      <c r="I93" t="s">
        <v>105</v>
      </c>
      <c r="J93">
        <v>48.099998474121094</v>
      </c>
      <c r="K93">
        <v>1328.1400146484375</v>
      </c>
      <c r="L93">
        <v>178.5</v>
      </c>
      <c r="M93">
        <v>7998</v>
      </c>
      <c r="N93">
        <v>6</v>
      </c>
      <c r="O93">
        <v>-1.8999999761581421</v>
      </c>
      <c r="P93">
        <v>-78</v>
      </c>
      <c r="Q93">
        <v>50.900000000000006</v>
      </c>
      <c r="R93">
        <v>12.9</v>
      </c>
      <c r="S93">
        <v>467</v>
      </c>
      <c r="T93">
        <v>0</v>
      </c>
      <c r="U93">
        <v>2944</v>
      </c>
      <c r="V93">
        <v>12.35</v>
      </c>
      <c r="W93">
        <v>1785</v>
      </c>
      <c r="X93">
        <v>1168</v>
      </c>
      <c r="Y93">
        <v>926</v>
      </c>
      <c r="Z93">
        <v>722</v>
      </c>
      <c r="AA93">
        <v>753</v>
      </c>
      <c r="AB93">
        <v>19.791208267211914</v>
      </c>
      <c r="AC93">
        <v>0</v>
      </c>
      <c r="AD93">
        <v>1</v>
      </c>
      <c r="AE93">
        <v>0</v>
      </c>
      <c r="AF93">
        <v>6.2</v>
      </c>
      <c r="AG93">
        <v>0</v>
      </c>
      <c r="AH93">
        <v>20.75</v>
      </c>
      <c r="AI93">
        <v>0.93</v>
      </c>
      <c r="AJ93">
        <v>0.55000000000000004</v>
      </c>
      <c r="AK93">
        <v>1</v>
      </c>
      <c r="AL93">
        <v>72.8</v>
      </c>
      <c r="AM93">
        <v>283.39999999999998</v>
      </c>
      <c r="AN93">
        <v>50.1</v>
      </c>
      <c r="AO93">
        <v>17.899999999999999</v>
      </c>
      <c r="AP93">
        <v>99</v>
      </c>
      <c r="AQ93">
        <v>93</v>
      </c>
      <c r="AR93">
        <v>895</v>
      </c>
      <c r="AS93">
        <v>1.833</v>
      </c>
      <c r="AT93">
        <v>10274</v>
      </c>
      <c r="AU93">
        <v>9864</v>
      </c>
      <c r="AV93">
        <v>0</v>
      </c>
      <c r="AW93">
        <v>100.02713775634766</v>
      </c>
      <c r="AX93">
        <v>0</v>
      </c>
      <c r="AY93">
        <v>0</v>
      </c>
      <c r="AZ93">
        <v>0</v>
      </c>
      <c r="BA93">
        <v>0</v>
      </c>
      <c r="BB93">
        <v>1</v>
      </c>
      <c r="BC93">
        <v>68.488746643066406</v>
      </c>
      <c r="BD93">
        <v>83.155082702636719</v>
      </c>
      <c r="BE93">
        <v>1009.3023071289063</v>
      </c>
      <c r="BF93">
        <v>12576.66796875</v>
      </c>
      <c r="BG93">
        <v>15087.5283203125</v>
      </c>
      <c r="BH93">
        <v>3.9139785766601563</v>
      </c>
      <c r="BI93">
        <v>23.788963317871094</v>
      </c>
      <c r="BJ93">
        <v>32.989688873291016</v>
      </c>
      <c r="BK93">
        <v>-17.045454025268555</v>
      </c>
      <c r="BL93">
        <v>132.33332824707031</v>
      </c>
      <c r="BM93">
        <v>0</v>
      </c>
      <c r="BN93">
        <v>19683.87890625</v>
      </c>
      <c r="BO93">
        <v>56.068881988525391</v>
      </c>
      <c r="BQ93">
        <v>0.58352088928222656</v>
      </c>
      <c r="BR93">
        <v>2.5006251409649849E-2</v>
      </c>
      <c r="BS93">
        <v>1.2503125667572021</v>
      </c>
      <c r="BT93">
        <v>107.9019775390625</v>
      </c>
      <c r="BU93">
        <v>391.0977783203125</v>
      </c>
      <c r="BV93">
        <v>0</v>
      </c>
      <c r="BW93">
        <v>1</v>
      </c>
      <c r="BX93">
        <v>10983.720703125</v>
      </c>
      <c r="BY93">
        <v>9155.8134765625</v>
      </c>
      <c r="BZ93">
        <v>0.91272819042205811</v>
      </c>
      <c r="CA93">
        <v>8.8272066116333008</v>
      </c>
      <c r="CB93">
        <v>89.041099548339844</v>
      </c>
      <c r="CC93">
        <v>8.7818698883056641</v>
      </c>
      <c r="CD93">
        <v>10.198300361633301</v>
      </c>
      <c r="CE93">
        <v>0</v>
      </c>
      <c r="CF93">
        <v>1.8413597345352173</v>
      </c>
      <c r="CG93">
        <v>9701.435546875</v>
      </c>
      <c r="CJ93" s="8">
        <f>ABS(L93-VLOOKUP('VK_valitsin (FI)'!$C$8,tiedot,11,FALSE))</f>
        <v>39.800003051757813</v>
      </c>
      <c r="CQ93" s="8">
        <f>ABS(S93-VLOOKUP('VK_valitsin (FI)'!$C$8,tiedot,18,FALSE))</f>
        <v>315</v>
      </c>
      <c r="DE93" s="8">
        <f>ABS(AG93-VLOOKUP('VK_valitsin (FI)'!$C$8,tiedot,32,FALSE))</f>
        <v>0</v>
      </c>
      <c r="DJ93" s="8">
        <f>ABS(AL93-VLOOKUP('VK_valitsin (FI)'!$C$8,tiedot,37,FALSE))</f>
        <v>14</v>
      </c>
      <c r="EB93" s="55">
        <f>ABS(BD93-VLOOKUP('VK_valitsin (FI)'!$C$8,tiedot,55,FALSE))</f>
        <v>12.863655090332031</v>
      </c>
      <c r="EF93" s="55">
        <f>ABS(BH93-VLOOKUP('VK_valitsin (FI)'!$C$8,tiedot,59,FALSE))</f>
        <v>0.57692217826843262</v>
      </c>
      <c r="EL93" s="8">
        <f>ABS(BN93-VLOOKUP('VK_valitsin (FI)'!$C$8,tiedot,65,FALSE))</f>
        <v>3390.517578125</v>
      </c>
      <c r="FH93" s="4">
        <f>IF($B93='VK_valitsin (FI)'!$C$8,100000,VK!CJ93/VK!L$297*'VK_valitsin (FI)'!D$5)</f>
        <v>0.20224708962329646</v>
      </c>
      <c r="FO93" s="4">
        <f>IF($B93='VK_valitsin (FI)'!$C$8,100000,VK!CQ93/VK!S$297*'VK_valitsin (FI)'!E$5)</f>
        <v>6.2643934159884465E-2</v>
      </c>
      <c r="GC93" s="4">
        <f>IF($B93='VK_valitsin (FI)'!$C$8,100000,VK!DE93/VK!AG$297*'VK_valitsin (FI)'!F$5)</f>
        <v>0</v>
      </c>
      <c r="GH93" s="4">
        <f>IF($B93='VK_valitsin (FI)'!$C$8,100000,VK!DJ93/VK!AL$297*'VK_valitsin (FI)'!G$5)</f>
        <v>0.24641864912014297</v>
      </c>
      <c r="GZ93" s="4">
        <f>IF($B93='VK_valitsin (FI)'!$C$8,100000,VK!EB93/VK!BD$297*'VK_valitsin (FI)'!H$5)</f>
        <v>5.5765730845540269E-2</v>
      </c>
      <c r="HA93" s="4">
        <f>IF($B93='VK_valitsin (FI)'!$C$8,100000,VK!EC93/VK!BE$297*'VK_valitsin (FI)'!P$5)</f>
        <v>0</v>
      </c>
      <c r="HD93" s="4">
        <f>IF($B93='VK_valitsin (FI)'!$C$8,100000,VK!EF93/VK!BH$297*'VK_valitsin (FI)'!I$5)</f>
        <v>0.1006625813259298</v>
      </c>
      <c r="HJ93" s="4">
        <f>IF($B93='VK_valitsin (FI)'!$C$8,100000,VK!EL93/VK!BN$297*'VK_valitsin (FI)'!J$5)</f>
        <v>0.15417215334606194</v>
      </c>
      <c r="ID93" s="15">
        <f t="shared" si="4"/>
        <v>0.82191014752085578</v>
      </c>
      <c r="IE93" s="15">
        <f t="shared" si="5"/>
        <v>224</v>
      </c>
      <c r="IF93" s="16">
        <f t="shared" si="7"/>
        <v>9.0999999999999922E-9</v>
      </c>
      <c r="IG93" s="51" t="str">
        <f t="shared" si="6"/>
        <v>Kiuruvesi</v>
      </c>
    </row>
    <row r="94" spans="1:241">
      <c r="A94">
        <v>2019</v>
      </c>
      <c r="B94" t="s">
        <v>380</v>
      </c>
      <c r="C94" t="s">
        <v>381</v>
      </c>
      <c r="D94" t="s">
        <v>317</v>
      </c>
      <c r="E94" t="s">
        <v>318</v>
      </c>
      <c r="F94" t="s">
        <v>188</v>
      </c>
      <c r="G94" t="s">
        <v>189</v>
      </c>
      <c r="H94" t="s">
        <v>104</v>
      </c>
      <c r="I94" t="s">
        <v>105</v>
      </c>
      <c r="J94">
        <v>52.799999237060547</v>
      </c>
      <c r="K94">
        <v>483.95999145507813</v>
      </c>
      <c r="L94">
        <v>231.19999694824219</v>
      </c>
      <c r="M94">
        <v>1096</v>
      </c>
      <c r="N94">
        <v>2.2999999523162842</v>
      </c>
      <c r="O94">
        <v>-0.60000002384185791</v>
      </c>
      <c r="P94">
        <v>-3</v>
      </c>
      <c r="Q94">
        <v>52.2</v>
      </c>
      <c r="R94">
        <v>12.8</v>
      </c>
      <c r="S94">
        <v>106</v>
      </c>
      <c r="T94">
        <v>0</v>
      </c>
      <c r="U94">
        <v>3258.2</v>
      </c>
      <c r="V94">
        <v>12.53</v>
      </c>
      <c r="W94">
        <v>0</v>
      </c>
      <c r="X94">
        <v>1067</v>
      </c>
      <c r="Y94">
        <v>800</v>
      </c>
      <c r="Z94">
        <v>1077</v>
      </c>
      <c r="AA94">
        <v>747</v>
      </c>
      <c r="AB94">
        <v>12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21.5</v>
      </c>
      <c r="AI94">
        <v>1.1000000000000001</v>
      </c>
      <c r="AJ94">
        <v>0.5</v>
      </c>
      <c r="AK94">
        <v>1.3</v>
      </c>
      <c r="AL94">
        <v>78.3</v>
      </c>
      <c r="AM94">
        <v>222.4</v>
      </c>
      <c r="AN94">
        <v>46.2</v>
      </c>
      <c r="AO94">
        <v>12.1</v>
      </c>
      <c r="AP94">
        <v>169</v>
      </c>
      <c r="AQ94">
        <v>112</v>
      </c>
      <c r="AR94">
        <v>1093</v>
      </c>
      <c r="AS94">
        <v>3.3330000000000002</v>
      </c>
      <c r="AT94">
        <v>8143</v>
      </c>
      <c r="AU94">
        <v>15319</v>
      </c>
      <c r="AV94">
        <v>0</v>
      </c>
      <c r="AW94">
        <v>104.1541748046875</v>
      </c>
      <c r="AX94">
        <v>0</v>
      </c>
      <c r="AY94">
        <v>1</v>
      </c>
      <c r="AZ94">
        <v>0</v>
      </c>
      <c r="BA94">
        <v>0</v>
      </c>
      <c r="BB94">
        <v>1</v>
      </c>
      <c r="BC94">
        <v>54.285713195800781</v>
      </c>
      <c r="BD94">
        <v>100</v>
      </c>
      <c r="BE94">
        <v>391.30435180664063</v>
      </c>
      <c r="BF94">
        <v>7718.36328125</v>
      </c>
      <c r="BG94">
        <v>8828.9189453125</v>
      </c>
      <c r="BH94">
        <v>3.2863140106201172</v>
      </c>
      <c r="BI94">
        <v>63.658679962158203</v>
      </c>
      <c r="BJ94">
        <v>36.842105865478516</v>
      </c>
      <c r="BK94">
        <v>-12.5</v>
      </c>
      <c r="BL94">
        <v>101</v>
      </c>
      <c r="BM94">
        <v>11.904762268066406</v>
      </c>
      <c r="BN94">
        <v>18598.498046875</v>
      </c>
      <c r="BO94">
        <v>56.493522644042969</v>
      </c>
      <c r="BQ94">
        <v>0.58667880296707153</v>
      </c>
      <c r="BR94">
        <v>0</v>
      </c>
      <c r="BS94">
        <v>1.2773722410202026</v>
      </c>
      <c r="BT94">
        <v>134.12408447265625</v>
      </c>
      <c r="BU94">
        <v>240.87591552734375</v>
      </c>
      <c r="BV94">
        <v>0</v>
      </c>
      <c r="BW94">
        <v>0</v>
      </c>
      <c r="BX94">
        <v>6913.04345703125</v>
      </c>
      <c r="BY94">
        <v>6043.47802734375</v>
      </c>
      <c r="BZ94">
        <v>0.63868612051010132</v>
      </c>
      <c r="CA94">
        <v>8.5766420364379883</v>
      </c>
      <c r="CB94">
        <v>0</v>
      </c>
      <c r="CC94">
        <v>0</v>
      </c>
      <c r="CD94">
        <v>13.829787254333496</v>
      </c>
      <c r="CE94">
        <v>0</v>
      </c>
      <c r="CF94">
        <v>0</v>
      </c>
      <c r="CG94">
        <v>16000.10546875</v>
      </c>
      <c r="CJ94" s="8">
        <f>ABS(L94-VLOOKUP('VK_valitsin (FI)'!$C$8,tiedot,11,FALSE))</f>
        <v>92.5</v>
      </c>
      <c r="CQ94" s="8">
        <f>ABS(S94-VLOOKUP('VK_valitsin (FI)'!$C$8,tiedot,18,FALSE))</f>
        <v>46</v>
      </c>
      <c r="DE94" s="8">
        <f>ABS(AG94-VLOOKUP('VK_valitsin (FI)'!$C$8,tiedot,32,FALSE))</f>
        <v>0</v>
      </c>
      <c r="DJ94" s="8">
        <f>ABS(AL94-VLOOKUP('VK_valitsin (FI)'!$C$8,tiedot,37,FALSE))</f>
        <v>19.5</v>
      </c>
      <c r="EB94" s="55">
        <f>ABS(BD94-VLOOKUP('VK_valitsin (FI)'!$C$8,tiedot,55,FALSE))</f>
        <v>3.98126220703125</v>
      </c>
      <c r="EF94" s="55">
        <f>ABS(BH94-VLOOKUP('VK_valitsin (FI)'!$C$8,tiedot,59,FALSE))</f>
        <v>5.0742387771606445E-2</v>
      </c>
      <c r="EL94" s="8">
        <f>ABS(BN94-VLOOKUP('VK_valitsin (FI)'!$C$8,tiedot,65,FALSE))</f>
        <v>4475.8984375</v>
      </c>
      <c r="FH94" s="4">
        <f>IF($B94='VK_valitsin (FI)'!$C$8,100000,VK!CJ94/VK!L$297*'VK_valitsin (FI)'!D$5)</f>
        <v>0.47004659185142122</v>
      </c>
      <c r="FO94" s="4">
        <f>IF($B94='VK_valitsin (FI)'!$C$8,100000,VK!CQ94/VK!S$297*'VK_valitsin (FI)'!E$5)</f>
        <v>9.1480030836656682E-3</v>
      </c>
      <c r="GC94" s="4">
        <f>IF($B94='VK_valitsin (FI)'!$C$8,100000,VK!DE94/VK!AG$297*'VK_valitsin (FI)'!F$5)</f>
        <v>0</v>
      </c>
      <c r="GH94" s="4">
        <f>IF($B94='VK_valitsin (FI)'!$C$8,100000,VK!DJ94/VK!AL$297*'VK_valitsin (FI)'!G$5)</f>
        <v>0.34322597556019913</v>
      </c>
      <c r="GZ94" s="4">
        <f>IF($B94='VK_valitsin (FI)'!$C$8,100000,VK!EB94/VK!BD$297*'VK_valitsin (FI)'!H$5)</f>
        <v>1.725932443801987E-2</v>
      </c>
      <c r="HA94" s="4">
        <f>IF($B94='VK_valitsin (FI)'!$C$8,100000,VK!EC94/VK!BE$297*'VK_valitsin (FI)'!P$5)</f>
        <v>0</v>
      </c>
      <c r="HD94" s="4">
        <f>IF($B94='VK_valitsin (FI)'!$C$8,100000,VK!EF94/VK!BH$297*'VK_valitsin (FI)'!I$5)</f>
        <v>8.8536373329620808E-3</v>
      </c>
      <c r="HJ94" s="4">
        <f>IF($B94='VK_valitsin (FI)'!$C$8,100000,VK!EL94/VK!BN$297*'VK_valitsin (FI)'!J$5)</f>
        <v>0.20352612377525572</v>
      </c>
      <c r="ID94" s="15">
        <f t="shared" si="4"/>
        <v>1.0520596652415239</v>
      </c>
      <c r="IE94" s="15">
        <f t="shared" si="5"/>
        <v>275</v>
      </c>
      <c r="IF94" s="16">
        <f t="shared" si="7"/>
        <v>9.1999999999999914E-9</v>
      </c>
      <c r="IG94" s="51" t="str">
        <f t="shared" si="6"/>
        <v>Kivijärvi</v>
      </c>
    </row>
    <row r="95" spans="1:241">
      <c r="A95">
        <v>2019</v>
      </c>
      <c r="B95" t="s">
        <v>382</v>
      </c>
      <c r="C95" t="s">
        <v>383</v>
      </c>
      <c r="D95" t="s">
        <v>196</v>
      </c>
      <c r="E95" t="s">
        <v>197</v>
      </c>
      <c r="F95" t="s">
        <v>150</v>
      </c>
      <c r="G95" t="s">
        <v>151</v>
      </c>
      <c r="H95" t="s">
        <v>104</v>
      </c>
      <c r="I95" t="s">
        <v>105</v>
      </c>
      <c r="J95">
        <v>48.799999237060547</v>
      </c>
      <c r="K95">
        <v>480.48001098632813</v>
      </c>
      <c r="L95">
        <v>163</v>
      </c>
      <c r="M95">
        <v>7103</v>
      </c>
      <c r="N95">
        <v>14.800000190734863</v>
      </c>
      <c r="O95">
        <v>-1.7000000476837158</v>
      </c>
      <c r="P95">
        <v>-75</v>
      </c>
      <c r="Q95">
        <v>59.7</v>
      </c>
      <c r="R95">
        <v>11.3</v>
      </c>
      <c r="S95">
        <v>232</v>
      </c>
      <c r="T95">
        <v>0</v>
      </c>
      <c r="U95">
        <v>3641.1</v>
      </c>
      <c r="V95">
        <v>10.29</v>
      </c>
      <c r="W95">
        <v>958</v>
      </c>
      <c r="X95">
        <v>672</v>
      </c>
      <c r="Y95">
        <v>571</v>
      </c>
      <c r="Z95">
        <v>753</v>
      </c>
      <c r="AA95">
        <v>604</v>
      </c>
      <c r="AB95">
        <v>15.94339656829834</v>
      </c>
      <c r="AC95">
        <v>0</v>
      </c>
      <c r="AD95">
        <v>0</v>
      </c>
      <c r="AE95">
        <v>2.6</v>
      </c>
      <c r="AF95">
        <v>5.0999999999999996</v>
      </c>
      <c r="AG95">
        <v>0</v>
      </c>
      <c r="AH95">
        <v>21.75</v>
      </c>
      <c r="AI95">
        <v>1.2</v>
      </c>
      <c r="AJ95">
        <v>0.51</v>
      </c>
      <c r="AK95">
        <v>1.21</v>
      </c>
      <c r="AL95">
        <v>76</v>
      </c>
      <c r="AM95">
        <v>292</v>
      </c>
      <c r="AN95">
        <v>45.6</v>
      </c>
      <c r="AO95">
        <v>21.4</v>
      </c>
      <c r="AP95">
        <v>38</v>
      </c>
      <c r="AQ95">
        <v>60</v>
      </c>
      <c r="AR95">
        <v>417</v>
      </c>
      <c r="AS95">
        <v>3.3330000000000002</v>
      </c>
      <c r="AT95">
        <v>7138</v>
      </c>
      <c r="AU95">
        <v>11722</v>
      </c>
      <c r="AV95">
        <v>1</v>
      </c>
      <c r="AW95">
        <v>80.10125732421875</v>
      </c>
      <c r="AX95">
        <v>0</v>
      </c>
      <c r="AY95">
        <v>0</v>
      </c>
      <c r="AZ95">
        <v>0</v>
      </c>
      <c r="BA95">
        <v>0</v>
      </c>
      <c r="BB95">
        <v>1</v>
      </c>
      <c r="BC95">
        <v>70.428016662597656</v>
      </c>
      <c r="BD95">
        <v>100</v>
      </c>
      <c r="BE95">
        <v>63.063064575195313</v>
      </c>
      <c r="BF95">
        <v>10810.810546875</v>
      </c>
      <c r="BG95">
        <v>11940.888671875</v>
      </c>
      <c r="BH95">
        <v>3.5630016326904297</v>
      </c>
      <c r="BI95">
        <v>-1.5739351511001587</v>
      </c>
      <c r="BJ95">
        <v>31.44329833984375</v>
      </c>
      <c r="BK95">
        <v>-7.9365077018737793</v>
      </c>
      <c r="BL95">
        <v>177.25</v>
      </c>
      <c r="BM95">
        <v>-5.8158321380615234</v>
      </c>
      <c r="BN95">
        <v>22031.49609375</v>
      </c>
      <c r="BO95">
        <v>40.780677795410156</v>
      </c>
      <c r="BQ95">
        <v>0.70364636182785034</v>
      </c>
      <c r="BR95">
        <v>0.15486414730548859</v>
      </c>
      <c r="BS95">
        <v>2.6326904296875</v>
      </c>
      <c r="BT95">
        <v>49.697311401367188</v>
      </c>
      <c r="BU95">
        <v>259.04547119140625</v>
      </c>
      <c r="BV95">
        <v>0</v>
      </c>
      <c r="BW95">
        <v>2</v>
      </c>
      <c r="BX95">
        <v>9075.0751953125</v>
      </c>
      <c r="BY95">
        <v>8216.2158203125</v>
      </c>
      <c r="BZ95">
        <v>0.81655639410018921</v>
      </c>
      <c r="CA95">
        <v>8.2077999114990234</v>
      </c>
      <c r="CB95">
        <v>118.96551513671875</v>
      </c>
      <c r="CC95">
        <v>11.66380786895752</v>
      </c>
      <c r="CD95">
        <v>13.550600051879883</v>
      </c>
      <c r="CE95">
        <v>0</v>
      </c>
      <c r="CF95">
        <v>2.4013721942901611</v>
      </c>
      <c r="CG95">
        <v>11755.3359375</v>
      </c>
      <c r="CJ95" s="8">
        <f>ABS(L95-VLOOKUP('VK_valitsin (FI)'!$C$8,tiedot,11,FALSE))</f>
        <v>24.300003051757813</v>
      </c>
      <c r="CQ95" s="8">
        <f>ABS(S95-VLOOKUP('VK_valitsin (FI)'!$C$8,tiedot,18,FALSE))</f>
        <v>80</v>
      </c>
      <c r="DE95" s="8">
        <f>ABS(AG95-VLOOKUP('VK_valitsin (FI)'!$C$8,tiedot,32,FALSE))</f>
        <v>0</v>
      </c>
      <c r="DJ95" s="8">
        <f>ABS(AL95-VLOOKUP('VK_valitsin (FI)'!$C$8,tiedot,37,FALSE))</f>
        <v>17.200000000000003</v>
      </c>
      <c r="EB95" s="55">
        <f>ABS(BD95-VLOOKUP('VK_valitsin (FI)'!$C$8,tiedot,55,FALSE))</f>
        <v>3.98126220703125</v>
      </c>
      <c r="EF95" s="55">
        <f>ABS(BH95-VLOOKUP('VK_valitsin (FI)'!$C$8,tiedot,59,FALSE))</f>
        <v>0.22594523429870605</v>
      </c>
      <c r="EL95" s="8">
        <f>ABS(BN95-VLOOKUP('VK_valitsin (FI)'!$C$8,tiedot,65,FALSE))</f>
        <v>1042.900390625</v>
      </c>
      <c r="FH95" s="4">
        <f>IF($B95='VK_valitsin (FI)'!$C$8,100000,VK!CJ95/VK!L$297*'VK_valitsin (FI)'!D$5)</f>
        <v>0.1234825255833286</v>
      </c>
      <c r="FO95" s="4">
        <f>IF($B95='VK_valitsin (FI)'!$C$8,100000,VK!CQ95/VK!S$297*'VK_valitsin (FI)'!E$5)</f>
        <v>1.5909570580288118E-2</v>
      </c>
      <c r="GC95" s="4">
        <f>IF($B95='VK_valitsin (FI)'!$C$8,100000,VK!DE95/VK!AG$297*'VK_valitsin (FI)'!F$5)</f>
        <v>0</v>
      </c>
      <c r="GH95" s="4">
        <f>IF($B95='VK_valitsin (FI)'!$C$8,100000,VK!DJ95/VK!AL$297*'VK_valitsin (FI)'!G$5)</f>
        <v>0.30274291177617574</v>
      </c>
      <c r="GZ95" s="4">
        <f>IF($B95='VK_valitsin (FI)'!$C$8,100000,VK!EB95/VK!BD$297*'VK_valitsin (FI)'!H$5)</f>
        <v>1.725932443801987E-2</v>
      </c>
      <c r="HA95" s="4">
        <f>IF($B95='VK_valitsin (FI)'!$C$8,100000,VK!EC95/VK!BE$297*'VK_valitsin (FI)'!P$5)</f>
        <v>0</v>
      </c>
      <c r="HD95" s="4">
        <f>IF($B95='VK_valitsin (FI)'!$C$8,100000,VK!EF95/VK!BH$297*'VK_valitsin (FI)'!I$5)</f>
        <v>3.9423394314748006E-2</v>
      </c>
      <c r="HJ95" s="4">
        <f>IF($B95='VK_valitsin (FI)'!$C$8,100000,VK!EL95/VK!BN$297*'VK_valitsin (FI)'!J$5)</f>
        <v>4.7422316871461923E-2</v>
      </c>
      <c r="ID95" s="15">
        <f t="shared" si="4"/>
        <v>0.54624005286402222</v>
      </c>
      <c r="IE95" s="15">
        <f t="shared" si="5"/>
        <v>108</v>
      </c>
      <c r="IF95" s="16">
        <f t="shared" si="7"/>
        <v>9.2999999999999906E-9</v>
      </c>
      <c r="IG95" s="51" t="str">
        <f t="shared" si="6"/>
        <v>Kokemäki</v>
      </c>
    </row>
    <row r="96" spans="1:241">
      <c r="A96">
        <v>2019</v>
      </c>
      <c r="B96" t="s">
        <v>321</v>
      </c>
      <c r="C96" t="s">
        <v>384</v>
      </c>
      <c r="D96" t="s">
        <v>321</v>
      </c>
      <c r="E96" t="s">
        <v>322</v>
      </c>
      <c r="F96" t="s">
        <v>176</v>
      </c>
      <c r="G96" t="s">
        <v>177</v>
      </c>
      <c r="H96" t="s">
        <v>144</v>
      </c>
      <c r="I96" t="s">
        <v>145</v>
      </c>
      <c r="J96">
        <v>41.799999237060547</v>
      </c>
      <c r="K96">
        <v>1445.43994140625</v>
      </c>
      <c r="L96">
        <v>137.89999389648438</v>
      </c>
      <c r="M96">
        <v>47681</v>
      </c>
      <c r="N96">
        <v>33</v>
      </c>
      <c r="O96">
        <v>0.10000000149011612</v>
      </c>
      <c r="P96">
        <v>-177</v>
      </c>
      <c r="Q96">
        <v>88.4</v>
      </c>
      <c r="R96">
        <v>7.8000000000000007</v>
      </c>
      <c r="S96">
        <v>400</v>
      </c>
      <c r="T96">
        <v>1</v>
      </c>
      <c r="U96">
        <v>4093.8</v>
      </c>
      <c r="V96">
        <v>10.61</v>
      </c>
      <c r="W96">
        <v>779</v>
      </c>
      <c r="X96">
        <v>81</v>
      </c>
      <c r="Y96">
        <v>540</v>
      </c>
      <c r="Z96">
        <v>153</v>
      </c>
      <c r="AA96">
        <v>444</v>
      </c>
      <c r="AB96">
        <v>17.430084228515625</v>
      </c>
      <c r="AC96">
        <v>0.2</v>
      </c>
      <c r="AD96">
        <v>0.6</v>
      </c>
      <c r="AE96">
        <v>0.9</v>
      </c>
      <c r="AF96">
        <v>5.3</v>
      </c>
      <c r="AG96">
        <v>1</v>
      </c>
      <c r="AH96">
        <v>21.75</v>
      </c>
      <c r="AI96">
        <v>1.25</v>
      </c>
      <c r="AJ96">
        <v>0.7</v>
      </c>
      <c r="AK96">
        <v>1.1000000000000001</v>
      </c>
      <c r="AL96">
        <v>67.2</v>
      </c>
      <c r="AM96">
        <v>354.6</v>
      </c>
      <c r="AN96">
        <v>45</v>
      </c>
      <c r="AO96">
        <v>28.3</v>
      </c>
      <c r="AP96">
        <v>23</v>
      </c>
      <c r="AQ96">
        <v>4</v>
      </c>
      <c r="AR96">
        <v>757</v>
      </c>
      <c r="AS96">
        <v>4</v>
      </c>
      <c r="AT96">
        <v>5942</v>
      </c>
      <c r="AU96">
        <v>8441</v>
      </c>
      <c r="AV96">
        <v>1</v>
      </c>
      <c r="AW96">
        <v>112.32472991943359</v>
      </c>
      <c r="AX96">
        <v>0</v>
      </c>
      <c r="AY96">
        <v>0</v>
      </c>
      <c r="AZ96">
        <v>1</v>
      </c>
      <c r="BA96">
        <v>1</v>
      </c>
      <c r="BB96">
        <v>0</v>
      </c>
      <c r="BC96">
        <v>93.853004455566406</v>
      </c>
      <c r="BD96">
        <v>93.19219970703125</v>
      </c>
      <c r="BE96">
        <v>1100.864501953125</v>
      </c>
      <c r="BF96">
        <v>10773.466796875</v>
      </c>
      <c r="BG96">
        <v>12771.0302734375</v>
      </c>
      <c r="BH96">
        <v>4.8905014991760254</v>
      </c>
      <c r="BI96">
        <v>4.1662273406982422</v>
      </c>
      <c r="BJ96">
        <v>23.593963623046875</v>
      </c>
      <c r="BK96">
        <v>-2.435312032699585</v>
      </c>
      <c r="BL96">
        <v>190.17240905761719</v>
      </c>
      <c r="BM96">
        <v>0.2882952094078064</v>
      </c>
      <c r="BN96">
        <v>22522.603515625</v>
      </c>
      <c r="BO96">
        <v>31.317842483520508</v>
      </c>
      <c r="BQ96">
        <v>0.57735782861709595</v>
      </c>
      <c r="BR96">
        <v>12.577337265014648</v>
      </c>
      <c r="BS96">
        <v>3.5024433135986328</v>
      </c>
      <c r="BT96">
        <v>148.57070922851563</v>
      </c>
      <c r="BU96">
        <v>374.76144409179688</v>
      </c>
      <c r="BV96">
        <v>1</v>
      </c>
      <c r="BW96">
        <v>4</v>
      </c>
      <c r="BX96">
        <v>8582.1328125</v>
      </c>
      <c r="BY96">
        <v>7239.76953125</v>
      </c>
      <c r="BZ96">
        <v>1.344351053237915</v>
      </c>
      <c r="CA96">
        <v>10.943562507629395</v>
      </c>
      <c r="CB96">
        <v>46.645866394042969</v>
      </c>
      <c r="CC96">
        <v>5.7110004425048828</v>
      </c>
      <c r="CD96">
        <v>12.476044654846191</v>
      </c>
      <c r="CE96">
        <v>0.76657724380493164</v>
      </c>
      <c r="CF96">
        <v>2.069758415222168</v>
      </c>
      <c r="CG96">
        <v>8561.298828125</v>
      </c>
      <c r="CJ96" s="8">
        <f>ABS(L96-VLOOKUP('VK_valitsin (FI)'!$C$8,tiedot,11,FALSE))</f>
        <v>0.8000030517578125</v>
      </c>
      <c r="CQ96" s="8">
        <f>ABS(S96-VLOOKUP('VK_valitsin (FI)'!$C$8,tiedot,18,FALSE))</f>
        <v>248</v>
      </c>
      <c r="DE96" s="8">
        <f>ABS(AG96-VLOOKUP('VK_valitsin (FI)'!$C$8,tiedot,32,FALSE))</f>
        <v>1</v>
      </c>
      <c r="DJ96" s="8">
        <f>ABS(AL96-VLOOKUP('VK_valitsin (FI)'!$C$8,tiedot,37,FALSE))</f>
        <v>8.4000000000000057</v>
      </c>
      <c r="EB96" s="55">
        <f>ABS(BD96-VLOOKUP('VK_valitsin (FI)'!$C$8,tiedot,55,FALSE))</f>
        <v>2.8265380859375</v>
      </c>
      <c r="EF96" s="55">
        <f>ABS(BH96-VLOOKUP('VK_valitsin (FI)'!$C$8,tiedot,59,FALSE))</f>
        <v>1.5534451007843018</v>
      </c>
      <c r="EL96" s="8">
        <f>ABS(BN96-VLOOKUP('VK_valitsin (FI)'!$C$8,tiedot,65,FALSE))</f>
        <v>551.79296875</v>
      </c>
      <c r="FH96" s="4">
        <f>IF($B96='VK_valitsin (FI)'!$C$8,100000,VK!CJ96/VK!L$297*'VK_valitsin (FI)'!D$5)</f>
        <v>4.0652833291837396E-3</v>
      </c>
      <c r="FO96" s="4">
        <f>IF($B96='VK_valitsin (FI)'!$C$8,100000,VK!CQ96/VK!S$297*'VK_valitsin (FI)'!E$5)</f>
        <v>4.9319668798893164E-2</v>
      </c>
      <c r="GC96" s="4">
        <f>IF($B96='VK_valitsin (FI)'!$C$8,100000,VK!DE96/VK!AG$297*'VK_valitsin (FI)'!F$5)</f>
        <v>0.10940897735217005</v>
      </c>
      <c r="GH96" s="4">
        <f>IF($B96='VK_valitsin (FI)'!$C$8,100000,VK!DJ96/VK!AL$297*'VK_valitsin (FI)'!G$5)</f>
        <v>0.14785118947208589</v>
      </c>
      <c r="GZ96" s="4">
        <f>IF($B96='VK_valitsin (FI)'!$C$8,100000,VK!EB96/VK!BD$297*'VK_valitsin (FI)'!H$5)</f>
        <v>1.2253435047673582E-2</v>
      </c>
      <c r="HA96" s="4">
        <f>IF($B96='VK_valitsin (FI)'!$C$8,100000,VK!EC96/VK!BE$297*'VK_valitsin (FI)'!P$5)</f>
        <v>0</v>
      </c>
      <c r="HD96" s="4">
        <f>IF($B96='VK_valitsin (FI)'!$C$8,100000,VK!EF96/VK!BH$297*'VK_valitsin (FI)'!I$5)</f>
        <v>0.27104833144464208</v>
      </c>
      <c r="HJ96" s="4">
        <f>IF($B96='VK_valitsin (FI)'!$C$8,100000,VK!EL96/VK!BN$297*'VK_valitsin (FI)'!J$5)</f>
        <v>2.5090891945898475E-2</v>
      </c>
      <c r="ID96" s="15">
        <f t="shared" si="4"/>
        <v>0.61903778679054688</v>
      </c>
      <c r="IE96" s="15">
        <f t="shared" si="5"/>
        <v>146</v>
      </c>
      <c r="IF96" s="16">
        <f t="shared" si="7"/>
        <v>9.3999999999999899E-9</v>
      </c>
      <c r="IG96" s="51" t="str">
        <f t="shared" si="6"/>
        <v>Kokkola</v>
      </c>
    </row>
    <row r="97" spans="1:241">
      <c r="A97">
        <v>2019</v>
      </c>
      <c r="B97" t="s">
        <v>385</v>
      </c>
      <c r="C97" t="s">
        <v>386</v>
      </c>
      <c r="D97" t="s">
        <v>136</v>
      </c>
      <c r="E97" t="s">
        <v>137</v>
      </c>
      <c r="F97" t="s">
        <v>138</v>
      </c>
      <c r="G97" t="s">
        <v>139</v>
      </c>
      <c r="H97" t="s">
        <v>104</v>
      </c>
      <c r="I97" t="s">
        <v>105</v>
      </c>
      <c r="J97">
        <v>46.5</v>
      </c>
      <c r="K97">
        <v>2559.340087890625</v>
      </c>
      <c r="L97">
        <v>135.80000305175781</v>
      </c>
      <c r="M97">
        <v>3846</v>
      </c>
      <c r="N97">
        <v>1.5</v>
      </c>
      <c r="O97">
        <v>0.30000001192092896</v>
      </c>
      <c r="P97">
        <v>29</v>
      </c>
      <c r="Q97">
        <v>49.300000000000004</v>
      </c>
      <c r="R97">
        <v>9.2000000000000011</v>
      </c>
      <c r="S97">
        <v>417</v>
      </c>
      <c r="T97">
        <v>0</v>
      </c>
      <c r="U97">
        <v>3929.5</v>
      </c>
      <c r="V97">
        <v>11.36</v>
      </c>
      <c r="W97">
        <v>27</v>
      </c>
      <c r="X97">
        <v>1067</v>
      </c>
      <c r="Y97">
        <v>320</v>
      </c>
      <c r="Z97">
        <v>1393</v>
      </c>
      <c r="AA97">
        <v>1148</v>
      </c>
      <c r="AB97">
        <v>16.25</v>
      </c>
      <c r="AC97">
        <v>0</v>
      </c>
      <c r="AD97">
        <v>0</v>
      </c>
      <c r="AE97">
        <v>0</v>
      </c>
      <c r="AF97">
        <v>4.0999999999999996</v>
      </c>
      <c r="AG97">
        <v>1</v>
      </c>
      <c r="AH97">
        <v>20</v>
      </c>
      <c r="AI97">
        <v>1.03</v>
      </c>
      <c r="AJ97">
        <v>0.47</v>
      </c>
      <c r="AK97">
        <v>1.2</v>
      </c>
      <c r="AL97">
        <v>60.7</v>
      </c>
      <c r="AM97">
        <v>319.5</v>
      </c>
      <c r="AN97">
        <v>51.3</v>
      </c>
      <c r="AO97">
        <v>22.4</v>
      </c>
      <c r="AP97">
        <v>61</v>
      </c>
      <c r="AQ97">
        <v>160</v>
      </c>
      <c r="AR97">
        <v>1764</v>
      </c>
      <c r="AS97">
        <v>2.6669999999999998</v>
      </c>
      <c r="AT97">
        <v>5196</v>
      </c>
      <c r="AU97">
        <v>12160</v>
      </c>
      <c r="AV97">
        <v>1</v>
      </c>
      <c r="AW97">
        <v>125.45968627929688</v>
      </c>
      <c r="AX97">
        <v>0</v>
      </c>
      <c r="AY97">
        <v>0</v>
      </c>
      <c r="AZ97">
        <v>0</v>
      </c>
      <c r="BA97">
        <v>0</v>
      </c>
      <c r="BB97">
        <v>1</v>
      </c>
      <c r="BC97">
        <v>84.027778625488281</v>
      </c>
      <c r="BD97">
        <v>94.736839294433594</v>
      </c>
      <c r="BE97">
        <v>786.32476806640625</v>
      </c>
      <c r="BF97">
        <v>11799.6591796875</v>
      </c>
      <c r="BG97">
        <v>14179.3037109375</v>
      </c>
      <c r="BH97">
        <v>3.6931354999542236</v>
      </c>
      <c r="BI97">
        <v>11.047000885009766</v>
      </c>
      <c r="BJ97">
        <v>24.752475738525391</v>
      </c>
      <c r="BK97">
        <v>48.387096405029297</v>
      </c>
      <c r="BL97">
        <v>102.5</v>
      </c>
      <c r="BM97">
        <v>1.7751479148864746</v>
      </c>
      <c r="BN97">
        <v>21707.703125</v>
      </c>
      <c r="BO97">
        <v>49.263385772705078</v>
      </c>
      <c r="BQ97">
        <v>0.61440455913543701</v>
      </c>
      <c r="BR97">
        <v>0.80603224039077759</v>
      </c>
      <c r="BS97">
        <v>1.3780550956726074</v>
      </c>
      <c r="BT97">
        <v>119.08476257324219</v>
      </c>
      <c r="BU97">
        <v>315.39260864257813</v>
      </c>
      <c r="BV97">
        <v>0</v>
      </c>
      <c r="BW97">
        <v>1</v>
      </c>
      <c r="BX97">
        <v>8606.837890625</v>
      </c>
      <c r="BY97">
        <v>7162.39306640625</v>
      </c>
      <c r="BZ97">
        <v>1.1960477828979492</v>
      </c>
      <c r="CA97">
        <v>8.9443578720092773</v>
      </c>
      <c r="CB97">
        <v>50</v>
      </c>
      <c r="CC97">
        <v>5.8139533996582031</v>
      </c>
      <c r="CD97">
        <v>7.2674417495727539</v>
      </c>
      <c r="CE97">
        <v>0</v>
      </c>
      <c r="CF97">
        <v>2.9069766998291016</v>
      </c>
      <c r="CG97">
        <v>12025.9306640625</v>
      </c>
      <c r="CJ97" s="8">
        <f>ABS(L97-VLOOKUP('VK_valitsin (FI)'!$C$8,tiedot,11,FALSE))</f>
        <v>2.899993896484375</v>
      </c>
      <c r="CQ97" s="8">
        <f>ABS(S97-VLOOKUP('VK_valitsin (FI)'!$C$8,tiedot,18,FALSE))</f>
        <v>265</v>
      </c>
      <c r="DE97" s="8">
        <f>ABS(AG97-VLOOKUP('VK_valitsin (FI)'!$C$8,tiedot,32,FALSE))</f>
        <v>1</v>
      </c>
      <c r="DJ97" s="8">
        <f>ABS(AL97-VLOOKUP('VK_valitsin (FI)'!$C$8,tiedot,37,FALSE))</f>
        <v>1.9000000000000057</v>
      </c>
      <c r="EB97" s="55">
        <f>ABS(BD97-VLOOKUP('VK_valitsin (FI)'!$C$8,tiedot,55,FALSE))</f>
        <v>1.2818984985351563</v>
      </c>
      <c r="EF97" s="55">
        <f>ABS(BH97-VLOOKUP('VK_valitsin (FI)'!$C$8,tiedot,59,FALSE))</f>
        <v>0.3560791015625</v>
      </c>
      <c r="EL97" s="8">
        <f>ABS(BN97-VLOOKUP('VK_valitsin (FI)'!$C$8,tiedot,65,FALSE))</f>
        <v>1366.693359375</v>
      </c>
      <c r="FH97" s="4">
        <f>IF($B97='VK_valitsin (FI)'!$C$8,100000,VK!CJ97/VK!L$297*'VK_valitsin (FI)'!D$5)</f>
        <v>1.4736564837107067E-2</v>
      </c>
      <c r="FO97" s="4">
        <f>IF($B97='VK_valitsin (FI)'!$C$8,100000,VK!CQ97/VK!S$297*'VK_valitsin (FI)'!E$5)</f>
        <v>5.2700452547204388E-2</v>
      </c>
      <c r="GC97" s="4">
        <f>IF($B97='VK_valitsin (FI)'!$C$8,100000,VK!DE97/VK!AG$297*'VK_valitsin (FI)'!F$5)</f>
        <v>0.10940897735217005</v>
      </c>
      <c r="GH97" s="4">
        <f>IF($B97='VK_valitsin (FI)'!$C$8,100000,VK!DJ97/VK!AL$297*'VK_valitsin (FI)'!G$5)</f>
        <v>3.3442530952019503E-2</v>
      </c>
      <c r="GZ97" s="4">
        <f>IF($B97='VK_valitsin (FI)'!$C$8,100000,VK!EB97/VK!BD$297*'VK_valitsin (FI)'!H$5)</f>
        <v>5.5572079738316861E-3</v>
      </c>
      <c r="HA97" s="4">
        <f>IF($B97='VK_valitsin (FI)'!$C$8,100000,VK!EC97/VK!BE$297*'VK_valitsin (FI)'!P$5)</f>
        <v>0</v>
      </c>
      <c r="HD97" s="4">
        <f>IF($B97='VK_valitsin (FI)'!$C$8,100000,VK!EF97/VK!BH$297*'VK_valitsin (FI)'!I$5)</f>
        <v>6.2129422077480984E-2</v>
      </c>
      <c r="HJ97" s="4">
        <f>IF($B97='VK_valitsin (FI)'!$C$8,100000,VK!EL97/VK!BN$297*'VK_valitsin (FI)'!J$5)</f>
        <v>6.2145691129296611E-2</v>
      </c>
      <c r="ID97" s="15">
        <f t="shared" si="4"/>
        <v>0.34012085636911032</v>
      </c>
      <c r="IE97" s="15">
        <f t="shared" si="5"/>
        <v>31</v>
      </c>
      <c r="IF97" s="16">
        <f t="shared" si="7"/>
        <v>9.4999999999999891E-9</v>
      </c>
      <c r="IG97" s="51" t="str">
        <f t="shared" si="6"/>
        <v>Kolari</v>
      </c>
    </row>
    <row r="98" spans="1:241">
      <c r="A98">
        <v>2019</v>
      </c>
      <c r="B98" t="s">
        <v>387</v>
      </c>
      <c r="C98" t="s">
        <v>388</v>
      </c>
      <c r="D98" t="s">
        <v>389</v>
      </c>
      <c r="E98" t="s">
        <v>390</v>
      </c>
      <c r="F98" t="s">
        <v>188</v>
      </c>
      <c r="G98" t="s">
        <v>189</v>
      </c>
      <c r="H98" t="s">
        <v>104</v>
      </c>
      <c r="I98" t="s">
        <v>105</v>
      </c>
      <c r="J98">
        <v>50.400001525878906</v>
      </c>
      <c r="K98">
        <v>512.94000244140625</v>
      </c>
      <c r="L98">
        <v>170.60000610351563</v>
      </c>
      <c r="M98">
        <v>2627</v>
      </c>
      <c r="N98">
        <v>5.0999999046325684</v>
      </c>
      <c r="O98">
        <v>-2.5999999046325684</v>
      </c>
      <c r="P98">
        <v>-42</v>
      </c>
      <c r="Q98">
        <v>41.2</v>
      </c>
      <c r="R98">
        <v>11.600000000000001</v>
      </c>
      <c r="S98">
        <v>151</v>
      </c>
      <c r="T98">
        <v>0</v>
      </c>
      <c r="U98">
        <v>3359</v>
      </c>
      <c r="V98">
        <v>12.53</v>
      </c>
      <c r="W98">
        <v>0</v>
      </c>
      <c r="X98">
        <v>1333</v>
      </c>
      <c r="Y98">
        <v>564</v>
      </c>
      <c r="Z98">
        <v>1527</v>
      </c>
      <c r="AA98">
        <v>649</v>
      </c>
      <c r="AB98">
        <v>12.893750190734863</v>
      </c>
      <c r="AC98">
        <v>0</v>
      </c>
      <c r="AD98">
        <v>0</v>
      </c>
      <c r="AE98">
        <v>0</v>
      </c>
      <c r="AF98">
        <v>7.4</v>
      </c>
      <c r="AG98">
        <v>0</v>
      </c>
      <c r="AH98">
        <v>22</v>
      </c>
      <c r="AI98">
        <v>1.1000000000000001</v>
      </c>
      <c r="AJ98">
        <v>0.55000000000000004</v>
      </c>
      <c r="AK98">
        <v>1.2</v>
      </c>
      <c r="AL98">
        <v>69.7</v>
      </c>
      <c r="AM98">
        <v>281.10000000000002</v>
      </c>
      <c r="AN98">
        <v>47.1</v>
      </c>
      <c r="AO98">
        <v>19.2</v>
      </c>
      <c r="AP98">
        <v>80</v>
      </c>
      <c r="AQ98">
        <v>78</v>
      </c>
      <c r="AR98">
        <v>705</v>
      </c>
      <c r="AS98">
        <v>3.3330000000000002</v>
      </c>
      <c r="AT98">
        <v>8571</v>
      </c>
      <c r="AU98">
        <v>11084</v>
      </c>
      <c r="AV98">
        <v>0</v>
      </c>
      <c r="AW98">
        <v>51.218036651611328</v>
      </c>
      <c r="AX98">
        <v>0</v>
      </c>
      <c r="AY98">
        <v>0</v>
      </c>
      <c r="AZ98">
        <v>0</v>
      </c>
      <c r="BA98">
        <v>0</v>
      </c>
      <c r="BB98">
        <v>1</v>
      </c>
      <c r="BC98">
        <v>38.554218292236328</v>
      </c>
      <c r="BD98">
        <v>100</v>
      </c>
      <c r="BE98">
        <v>0</v>
      </c>
      <c r="BF98">
        <v>11091.955078125</v>
      </c>
      <c r="BG98">
        <v>12864.255859375</v>
      </c>
      <c r="BH98">
        <v>3.1573278903961182</v>
      </c>
      <c r="BI98">
        <v>13.689071655273438</v>
      </c>
      <c r="BJ98">
        <v>27.083333969116211</v>
      </c>
      <c r="BK98">
        <v>10.526315689086914</v>
      </c>
      <c r="BL98">
        <v>68.5</v>
      </c>
      <c r="BM98">
        <v>-8.1712064743041992</v>
      </c>
      <c r="BN98">
        <v>20363.572265625</v>
      </c>
      <c r="BO98">
        <v>49.137657165527344</v>
      </c>
      <c r="BQ98">
        <v>0.65435856580734253</v>
      </c>
      <c r="BR98">
        <v>7.613246887922287E-2</v>
      </c>
      <c r="BS98">
        <v>1.0277884006500244</v>
      </c>
      <c r="BT98">
        <v>74.990486145019531</v>
      </c>
      <c r="BU98">
        <v>172.44004821777344</v>
      </c>
      <c r="BV98">
        <v>0</v>
      </c>
      <c r="BW98">
        <v>1</v>
      </c>
      <c r="BX98">
        <v>8966.38671875</v>
      </c>
      <c r="BY98">
        <v>7731.09228515625</v>
      </c>
      <c r="BZ98">
        <v>0.79939091205596924</v>
      </c>
      <c r="CA98">
        <v>8.9836311340332031</v>
      </c>
      <c r="CB98">
        <v>85.714286804199219</v>
      </c>
      <c r="CC98">
        <v>7.2033896446228027</v>
      </c>
      <c r="CD98">
        <v>12.288135528564453</v>
      </c>
      <c r="CE98">
        <v>0</v>
      </c>
      <c r="CF98">
        <v>2.1186439990997314</v>
      </c>
      <c r="CG98">
        <v>11395.2314453125</v>
      </c>
      <c r="CJ98" s="8">
        <f>ABS(L98-VLOOKUP('VK_valitsin (FI)'!$C$8,tiedot,11,FALSE))</f>
        <v>31.900009155273438</v>
      </c>
      <c r="CQ98" s="8">
        <f>ABS(S98-VLOOKUP('VK_valitsin (FI)'!$C$8,tiedot,18,FALSE))</f>
        <v>1</v>
      </c>
      <c r="DE98" s="8">
        <f>ABS(AG98-VLOOKUP('VK_valitsin (FI)'!$C$8,tiedot,32,FALSE))</f>
        <v>0</v>
      </c>
      <c r="DJ98" s="8">
        <f>ABS(AL98-VLOOKUP('VK_valitsin (FI)'!$C$8,tiedot,37,FALSE))</f>
        <v>10.900000000000006</v>
      </c>
      <c r="EB98" s="55">
        <f>ABS(BD98-VLOOKUP('VK_valitsin (FI)'!$C$8,tiedot,55,FALSE))</f>
        <v>3.98126220703125</v>
      </c>
      <c r="EF98" s="55">
        <f>ABS(BH98-VLOOKUP('VK_valitsin (FI)'!$C$8,tiedot,59,FALSE))</f>
        <v>0.17972850799560547</v>
      </c>
      <c r="EL98" s="8">
        <f>ABS(BN98-VLOOKUP('VK_valitsin (FI)'!$C$8,tiedot,65,FALSE))</f>
        <v>2710.82421875</v>
      </c>
      <c r="FH98" s="4">
        <f>IF($B98='VK_valitsin (FI)'!$C$8,100000,VK!CJ98/VK!L$297*'VK_valitsin (FI)'!D$5)</f>
        <v>0.16210260090232881</v>
      </c>
      <c r="FO98" s="4">
        <f>IF($B98='VK_valitsin (FI)'!$C$8,100000,VK!CQ98/VK!S$297*'VK_valitsin (FI)'!E$5)</f>
        <v>1.9886963225360145E-4</v>
      </c>
      <c r="GC98" s="4">
        <f>IF($B98='VK_valitsin (FI)'!$C$8,100000,VK!DE98/VK!AG$297*'VK_valitsin (FI)'!F$5)</f>
        <v>0</v>
      </c>
      <c r="GH98" s="4">
        <f>IF($B98='VK_valitsin (FI)'!$C$8,100000,VK!DJ98/VK!AL$297*'VK_valitsin (FI)'!G$5)</f>
        <v>0.1918545196721114</v>
      </c>
      <c r="GZ98" s="4">
        <f>IF($B98='VK_valitsin (FI)'!$C$8,100000,VK!EB98/VK!BD$297*'VK_valitsin (FI)'!H$5)</f>
        <v>1.725932443801987E-2</v>
      </c>
      <c r="HA98" s="4">
        <f>IF($B98='VK_valitsin (FI)'!$C$8,100000,VK!EC98/VK!BE$297*'VK_valitsin (FI)'!P$5)</f>
        <v>0</v>
      </c>
      <c r="HD98" s="4">
        <f>IF($B98='VK_valitsin (FI)'!$C$8,100000,VK!EF98/VK!BH$297*'VK_valitsin (FI)'!I$5)</f>
        <v>3.1359403805547185E-2</v>
      </c>
      <c r="HJ98" s="4">
        <f>IF($B98='VK_valitsin (FI)'!$C$8,100000,VK!EL98/VK!BN$297*'VK_valitsin (FI)'!J$5)</f>
        <v>0.12326542998737858</v>
      </c>
      <c r="ID98" s="15">
        <f t="shared" si="4"/>
        <v>0.52604015803763948</v>
      </c>
      <c r="IE98" s="15">
        <f t="shared" si="5"/>
        <v>101</v>
      </c>
      <c r="IF98" s="16">
        <f t="shared" si="7"/>
        <v>9.5999999999999884E-9</v>
      </c>
      <c r="IG98" s="51" t="str">
        <f t="shared" si="6"/>
        <v>Konnevesi</v>
      </c>
    </row>
    <row r="99" spans="1:241">
      <c r="A99">
        <v>2019</v>
      </c>
      <c r="B99" t="s">
        <v>391</v>
      </c>
      <c r="C99" t="s">
        <v>392</v>
      </c>
      <c r="D99" t="s">
        <v>209</v>
      </c>
      <c r="E99" t="s">
        <v>210</v>
      </c>
      <c r="F99" t="s">
        <v>211</v>
      </c>
      <c r="G99" t="s">
        <v>212</v>
      </c>
      <c r="H99" t="s">
        <v>90</v>
      </c>
      <c r="I99" t="s">
        <v>91</v>
      </c>
      <c r="J99">
        <v>39.799999237060547</v>
      </c>
      <c r="K99">
        <v>799.20001220703125</v>
      </c>
      <c r="L99">
        <v>125.80000305175781</v>
      </c>
      <c r="M99">
        <v>14821</v>
      </c>
      <c r="N99">
        <v>18.5</v>
      </c>
      <c r="O99">
        <v>-0.20000000298023224</v>
      </c>
      <c r="P99">
        <v>-107</v>
      </c>
      <c r="Q99">
        <v>71.3</v>
      </c>
      <c r="R99">
        <v>9.3000000000000007</v>
      </c>
      <c r="S99">
        <v>279</v>
      </c>
      <c r="T99">
        <v>0</v>
      </c>
      <c r="U99">
        <v>3556</v>
      </c>
      <c r="V99">
        <v>11.48</v>
      </c>
      <c r="W99">
        <v>1187</v>
      </c>
      <c r="X99">
        <v>551</v>
      </c>
      <c r="Y99">
        <v>724</v>
      </c>
      <c r="Z99">
        <v>642</v>
      </c>
      <c r="AA99">
        <v>499</v>
      </c>
      <c r="AB99">
        <v>17.815093994140625</v>
      </c>
      <c r="AC99">
        <v>0</v>
      </c>
      <c r="AD99">
        <v>0.4</v>
      </c>
      <c r="AE99">
        <v>1.1000000000000001</v>
      </c>
      <c r="AF99">
        <v>4.0999999999999996</v>
      </c>
      <c r="AG99">
        <v>1</v>
      </c>
      <c r="AH99">
        <v>20.5</v>
      </c>
      <c r="AI99">
        <v>0.93</v>
      </c>
      <c r="AJ99">
        <v>0.41</v>
      </c>
      <c r="AK99">
        <v>1</v>
      </c>
      <c r="AL99">
        <v>48.4</v>
      </c>
      <c r="AM99">
        <v>402.2</v>
      </c>
      <c r="AN99">
        <v>46.6</v>
      </c>
      <c r="AO99">
        <v>32.6</v>
      </c>
      <c r="AP99">
        <v>42</v>
      </c>
      <c r="AQ99">
        <v>37</v>
      </c>
      <c r="AR99">
        <v>955</v>
      </c>
      <c r="AS99">
        <v>3.6669999999999998</v>
      </c>
      <c r="AT99">
        <v>5524</v>
      </c>
      <c r="AU99">
        <v>9507</v>
      </c>
      <c r="AV99">
        <v>1</v>
      </c>
      <c r="AW99">
        <v>110.72358703613281</v>
      </c>
      <c r="AX99">
        <v>0</v>
      </c>
      <c r="AY99">
        <v>0</v>
      </c>
      <c r="AZ99">
        <v>0</v>
      </c>
      <c r="BA99">
        <v>0</v>
      </c>
      <c r="BB99">
        <v>1</v>
      </c>
      <c r="BC99">
        <v>81.387481689453125</v>
      </c>
      <c r="BD99">
        <v>76.061775207519531</v>
      </c>
      <c r="BE99">
        <v>587.59429931640625</v>
      </c>
      <c r="BF99">
        <v>13408.103515625</v>
      </c>
      <c r="BG99">
        <v>17555.921875</v>
      </c>
      <c r="BH99">
        <v>3.8959043025970459</v>
      </c>
      <c r="BI99">
        <v>-16.992473602294922</v>
      </c>
      <c r="BJ99">
        <v>26.623376846313477</v>
      </c>
      <c r="BK99">
        <v>-0.85106384754180908</v>
      </c>
      <c r="BL99">
        <v>184.45454406738281</v>
      </c>
      <c r="BM99">
        <v>-1.0427528619766235</v>
      </c>
      <c r="BN99">
        <v>22521.236328125</v>
      </c>
      <c r="BO99">
        <v>31.642990112304688</v>
      </c>
      <c r="BQ99">
        <v>0.628365159034729</v>
      </c>
      <c r="BR99">
        <v>8.0966196954250336E-2</v>
      </c>
      <c r="BS99">
        <v>2.2670536041259766</v>
      </c>
      <c r="BT99">
        <v>66.459754943847656</v>
      </c>
      <c r="BU99">
        <v>322.78524780273438</v>
      </c>
      <c r="BV99">
        <v>0</v>
      </c>
      <c r="BW99">
        <v>1</v>
      </c>
      <c r="BX99">
        <v>8497.06640625</v>
      </c>
      <c r="BY99">
        <v>6489.52197265625</v>
      </c>
      <c r="BZ99">
        <v>1.5720936059951782</v>
      </c>
      <c r="CA99">
        <v>12.806153297424316</v>
      </c>
      <c r="CB99">
        <v>56.223175048828125</v>
      </c>
      <c r="CC99">
        <v>6.427818775177002</v>
      </c>
      <c r="CD99">
        <v>17.755531311035156</v>
      </c>
      <c r="CE99">
        <v>5.2687037736177444E-2</v>
      </c>
      <c r="CF99">
        <v>1.8967334032058716</v>
      </c>
      <c r="CG99">
        <v>9272.30078125</v>
      </c>
      <c r="CJ99" s="8">
        <f>ABS(L99-VLOOKUP('VK_valitsin (FI)'!$C$8,tiedot,11,FALSE))</f>
        <v>12.899993896484375</v>
      </c>
      <c r="CQ99" s="8">
        <f>ABS(S99-VLOOKUP('VK_valitsin (FI)'!$C$8,tiedot,18,FALSE))</f>
        <v>127</v>
      </c>
      <c r="DE99" s="8">
        <f>ABS(AG99-VLOOKUP('VK_valitsin (FI)'!$C$8,tiedot,32,FALSE))</f>
        <v>1</v>
      </c>
      <c r="DJ99" s="8">
        <f>ABS(AL99-VLOOKUP('VK_valitsin (FI)'!$C$8,tiedot,37,FALSE))</f>
        <v>10.399999999999999</v>
      </c>
      <c r="EB99" s="55">
        <f>ABS(BD99-VLOOKUP('VK_valitsin (FI)'!$C$8,tiedot,55,FALSE))</f>
        <v>19.956962585449219</v>
      </c>
      <c r="EF99" s="55">
        <f>ABS(BH99-VLOOKUP('VK_valitsin (FI)'!$C$8,tiedot,59,FALSE))</f>
        <v>0.55884790420532227</v>
      </c>
      <c r="EL99" s="8">
        <f>ABS(BN99-VLOOKUP('VK_valitsin (FI)'!$C$8,tiedot,65,FALSE))</f>
        <v>553.16015625</v>
      </c>
      <c r="FH99" s="4">
        <f>IF($B99='VK_valitsin (FI)'!$C$8,100000,VK!CJ99/VK!L$297*'VK_valitsin (FI)'!D$5)</f>
        <v>6.5552412604828289E-2</v>
      </c>
      <c r="FO99" s="4">
        <f>IF($B99='VK_valitsin (FI)'!$C$8,100000,VK!CQ99/VK!S$297*'VK_valitsin (FI)'!E$5)</f>
        <v>2.5256443296207388E-2</v>
      </c>
      <c r="GC99" s="4">
        <f>IF($B99='VK_valitsin (FI)'!$C$8,100000,VK!DE99/VK!AG$297*'VK_valitsin (FI)'!F$5)</f>
        <v>0.10940897735217005</v>
      </c>
      <c r="GH99" s="4">
        <f>IF($B99='VK_valitsin (FI)'!$C$8,100000,VK!DJ99/VK!AL$297*'VK_valitsin (FI)'!G$5)</f>
        <v>0.18305385363210619</v>
      </c>
      <c r="GZ99" s="4">
        <f>IF($B99='VK_valitsin (FI)'!$C$8,100000,VK!EB99/VK!BD$297*'VK_valitsin (FI)'!H$5)</f>
        <v>8.651620369323447E-2</v>
      </c>
      <c r="HA99" s="4">
        <f>IF($B99='VK_valitsin (FI)'!$C$8,100000,VK!EC99/VK!BE$297*'VK_valitsin (FI)'!P$5)</f>
        <v>0</v>
      </c>
      <c r="HD99" s="4">
        <f>IF($B99='VK_valitsin (FI)'!$C$8,100000,VK!EF99/VK!BH$297*'VK_valitsin (FI)'!I$5)</f>
        <v>9.7508944403449677E-2</v>
      </c>
      <c r="HJ99" s="4">
        <f>IF($B99='VK_valitsin (FI)'!$C$8,100000,VK!EL99/VK!BN$297*'VK_valitsin (FI)'!J$5)</f>
        <v>2.51530601063772E-2</v>
      </c>
      <c r="ID99" s="15">
        <f t="shared" si="4"/>
        <v>0.59244990478837334</v>
      </c>
      <c r="IE99" s="15">
        <f t="shared" si="5"/>
        <v>127</v>
      </c>
      <c r="IF99" s="16">
        <f t="shared" si="7"/>
        <v>9.6999999999999876E-9</v>
      </c>
      <c r="IG99" s="51" t="str">
        <f t="shared" si="6"/>
        <v>Kontiolahti</v>
      </c>
    </row>
    <row r="100" spans="1:241">
      <c r="A100">
        <v>2019</v>
      </c>
      <c r="B100" t="s">
        <v>393</v>
      </c>
      <c r="C100" t="s">
        <v>394</v>
      </c>
      <c r="D100" t="s">
        <v>395</v>
      </c>
      <c r="E100" t="s">
        <v>270</v>
      </c>
      <c r="F100" t="s">
        <v>334</v>
      </c>
      <c r="G100" t="s">
        <v>335</v>
      </c>
      <c r="H100" t="s">
        <v>104</v>
      </c>
      <c r="I100" t="s">
        <v>105</v>
      </c>
      <c r="J100">
        <v>46.799999237060547</v>
      </c>
      <c r="K100">
        <v>236</v>
      </c>
      <c r="L100">
        <v>127.90000152587891</v>
      </c>
      <c r="M100">
        <v>2077</v>
      </c>
      <c r="N100">
        <v>8.8000001907348633</v>
      </c>
      <c r="O100">
        <v>-2.0999999046325684</v>
      </c>
      <c r="P100">
        <v>-26</v>
      </c>
      <c r="Q100">
        <v>67.7</v>
      </c>
      <c r="R100">
        <v>6.2</v>
      </c>
      <c r="S100">
        <v>84</v>
      </c>
      <c r="T100">
        <v>0</v>
      </c>
      <c r="U100">
        <v>3330.3</v>
      </c>
      <c r="V100">
        <v>11.43</v>
      </c>
      <c r="W100">
        <v>938</v>
      </c>
      <c r="X100">
        <v>250</v>
      </c>
      <c r="Y100">
        <v>375</v>
      </c>
      <c r="Z100">
        <v>748</v>
      </c>
      <c r="AA100">
        <v>1325</v>
      </c>
      <c r="AB100">
        <v>8.8333330154418945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21.5</v>
      </c>
      <c r="AI100">
        <v>0.93</v>
      </c>
      <c r="AJ100">
        <v>0.5</v>
      </c>
      <c r="AK100">
        <v>1.3</v>
      </c>
      <c r="AL100">
        <v>80.5</v>
      </c>
      <c r="AM100">
        <v>311.39999999999998</v>
      </c>
      <c r="AN100">
        <v>44.8</v>
      </c>
      <c r="AO100">
        <v>24.2</v>
      </c>
      <c r="AP100">
        <v>81</v>
      </c>
      <c r="AQ100">
        <v>74</v>
      </c>
      <c r="AR100">
        <v>875</v>
      </c>
      <c r="AS100">
        <v>3.3330000000000002</v>
      </c>
      <c r="AT100">
        <v>11917</v>
      </c>
      <c r="AU100">
        <v>12884</v>
      </c>
      <c r="AV100">
        <v>0</v>
      </c>
      <c r="AW100">
        <v>40.587604522705078</v>
      </c>
      <c r="AX100">
        <v>0</v>
      </c>
      <c r="AY100">
        <v>0</v>
      </c>
      <c r="AZ100">
        <v>0</v>
      </c>
      <c r="BA100">
        <v>0</v>
      </c>
      <c r="BB100">
        <v>1</v>
      </c>
      <c r="BC100">
        <v>92.631576538085938</v>
      </c>
      <c r="BD100">
        <v>100</v>
      </c>
      <c r="BE100">
        <v>610.16949462890625</v>
      </c>
      <c r="BF100">
        <v>13306.6640625</v>
      </c>
      <c r="BG100">
        <v>14359.40625</v>
      </c>
      <c r="BH100">
        <v>4.573422908782959</v>
      </c>
      <c r="BI100">
        <v>1.0832990407943726</v>
      </c>
      <c r="BJ100">
        <v>25</v>
      </c>
      <c r="BK100">
        <v>-47.826087951660156</v>
      </c>
      <c r="BL100">
        <v>49.666667938232422</v>
      </c>
      <c r="BM100">
        <v>3.2520325183868408</v>
      </c>
      <c r="BN100">
        <v>20704.62890625</v>
      </c>
      <c r="BO100">
        <v>50.279930114746094</v>
      </c>
      <c r="BQ100">
        <v>0.66634571552276611</v>
      </c>
      <c r="BR100">
        <v>85.748672485351563</v>
      </c>
      <c r="BS100">
        <v>10.736639022827148</v>
      </c>
      <c r="BT100">
        <v>120.36591339111328</v>
      </c>
      <c r="BU100">
        <v>285.98941040039063</v>
      </c>
      <c r="BV100">
        <v>0</v>
      </c>
      <c r="BW100">
        <v>0</v>
      </c>
      <c r="BX100">
        <v>11559.322265625</v>
      </c>
      <c r="BY100">
        <v>10711.8642578125</v>
      </c>
      <c r="BZ100">
        <v>0.57775640487670898</v>
      </c>
      <c r="CA100">
        <v>6.1145882606506348</v>
      </c>
      <c r="CB100">
        <v>91.666664123535156</v>
      </c>
      <c r="CC100">
        <v>7.8740158081054688</v>
      </c>
      <c r="CD100">
        <v>15.748031616210938</v>
      </c>
      <c r="CE100">
        <v>0</v>
      </c>
      <c r="CF100">
        <v>6.2992124557495117</v>
      </c>
      <c r="CG100">
        <v>14210.37109375</v>
      </c>
      <c r="CJ100" s="8">
        <f>ABS(L100-VLOOKUP('VK_valitsin (FI)'!$C$8,tiedot,11,FALSE))</f>
        <v>10.799995422363281</v>
      </c>
      <c r="CQ100" s="8">
        <f>ABS(S100-VLOOKUP('VK_valitsin (FI)'!$C$8,tiedot,18,FALSE))</f>
        <v>68</v>
      </c>
      <c r="DE100" s="8">
        <f>ABS(AG100-VLOOKUP('VK_valitsin (FI)'!$C$8,tiedot,32,FALSE))</f>
        <v>0</v>
      </c>
      <c r="DJ100" s="8">
        <f>ABS(AL100-VLOOKUP('VK_valitsin (FI)'!$C$8,tiedot,37,FALSE))</f>
        <v>21.700000000000003</v>
      </c>
      <c r="EB100" s="55">
        <f>ABS(BD100-VLOOKUP('VK_valitsin (FI)'!$C$8,tiedot,55,FALSE))</f>
        <v>3.98126220703125</v>
      </c>
      <c r="EF100" s="55">
        <f>ABS(BH100-VLOOKUP('VK_valitsin (FI)'!$C$8,tiedot,59,FALSE))</f>
        <v>1.2363665103912354</v>
      </c>
      <c r="EL100" s="8">
        <f>ABS(BN100-VLOOKUP('VK_valitsin (FI)'!$C$8,tiedot,65,FALSE))</f>
        <v>2369.767578125</v>
      </c>
      <c r="FH100" s="4">
        <f>IF($B100='VK_valitsin (FI)'!$C$8,100000,VK!CJ100/VK!L$297*'VK_valitsin (FI)'!D$5)</f>
        <v>5.4881092327489847E-2</v>
      </c>
      <c r="FO100" s="4">
        <f>IF($B100='VK_valitsin (FI)'!$C$8,100000,VK!CQ100/VK!S$297*'VK_valitsin (FI)'!E$5)</f>
        <v>1.35231349932449E-2</v>
      </c>
      <c r="GC100" s="4">
        <f>IF($B100='VK_valitsin (FI)'!$C$8,100000,VK!DE100/VK!AG$297*'VK_valitsin (FI)'!F$5)</f>
        <v>0</v>
      </c>
      <c r="GH100" s="4">
        <f>IF($B100='VK_valitsin (FI)'!$C$8,100000,VK!DJ100/VK!AL$297*'VK_valitsin (FI)'!G$5)</f>
        <v>0.38194890613622168</v>
      </c>
      <c r="GZ100" s="4">
        <f>IF($B100='VK_valitsin (FI)'!$C$8,100000,VK!EB100/VK!BD$297*'VK_valitsin (FI)'!H$5)</f>
        <v>1.725932443801987E-2</v>
      </c>
      <c r="HA100" s="4">
        <f>IF($B100='VK_valitsin (FI)'!$C$8,100000,VK!EC100/VK!BE$297*'VK_valitsin (FI)'!P$5)</f>
        <v>0</v>
      </c>
      <c r="HD100" s="4">
        <f>IF($B100='VK_valitsin (FI)'!$C$8,100000,VK!EF100/VK!BH$297*'VK_valitsin (FI)'!I$5)</f>
        <v>0.2157237996543209</v>
      </c>
      <c r="HJ100" s="4">
        <f>IF($B100='VK_valitsin (FI)'!$C$8,100000,VK!EL100/VK!BN$297*'VK_valitsin (FI)'!J$5)</f>
        <v>0.10775704948601321</v>
      </c>
      <c r="ID100" s="15">
        <f t="shared" si="4"/>
        <v>0.79109331683531037</v>
      </c>
      <c r="IE100" s="15">
        <f t="shared" si="5"/>
        <v>217</v>
      </c>
      <c r="IF100" s="16">
        <f t="shared" si="7"/>
        <v>9.7999999999999868E-9</v>
      </c>
      <c r="IG100" s="51" t="str">
        <f t="shared" si="6"/>
        <v>Korsnäs</v>
      </c>
    </row>
    <row r="101" spans="1:241">
      <c r="A101">
        <v>2019</v>
      </c>
      <c r="B101" t="s">
        <v>396</v>
      </c>
      <c r="C101" t="s">
        <v>397</v>
      </c>
      <c r="D101" t="s">
        <v>124</v>
      </c>
      <c r="E101" t="s">
        <v>125</v>
      </c>
      <c r="F101" t="s">
        <v>126</v>
      </c>
      <c r="G101" t="s">
        <v>127</v>
      </c>
      <c r="H101" t="s">
        <v>104</v>
      </c>
      <c r="I101" t="s">
        <v>105</v>
      </c>
      <c r="J101">
        <v>49.900001525878906</v>
      </c>
      <c r="K101">
        <v>191.49000549316406</v>
      </c>
      <c r="L101">
        <v>159.10000610351563</v>
      </c>
      <c r="M101">
        <v>2308</v>
      </c>
      <c r="N101">
        <v>12.100000381469727</v>
      </c>
      <c r="O101">
        <v>-1.3999999761581421</v>
      </c>
      <c r="P101">
        <v>-22</v>
      </c>
      <c r="Q101">
        <v>52.7</v>
      </c>
      <c r="R101">
        <v>6.7</v>
      </c>
      <c r="S101">
        <v>84</v>
      </c>
      <c r="T101">
        <v>0</v>
      </c>
      <c r="U101">
        <v>3018.2</v>
      </c>
      <c r="V101">
        <v>12.51</v>
      </c>
      <c r="W101">
        <v>667</v>
      </c>
      <c r="X101">
        <v>417</v>
      </c>
      <c r="Y101">
        <v>917</v>
      </c>
      <c r="Z101">
        <v>984</v>
      </c>
      <c r="AA101">
        <v>804</v>
      </c>
      <c r="AB101">
        <v>14.839285850524902</v>
      </c>
      <c r="AC101">
        <v>0</v>
      </c>
      <c r="AD101">
        <v>0</v>
      </c>
      <c r="AE101">
        <v>0</v>
      </c>
      <c r="AF101">
        <v>8.1</v>
      </c>
      <c r="AG101">
        <v>1</v>
      </c>
      <c r="AH101">
        <v>19.5</v>
      </c>
      <c r="AI101">
        <v>0.93</v>
      </c>
      <c r="AJ101">
        <v>0.41</v>
      </c>
      <c r="AK101">
        <v>0.93</v>
      </c>
      <c r="AL101">
        <v>72.8</v>
      </c>
      <c r="AM101">
        <v>285</v>
      </c>
      <c r="AN101">
        <v>45</v>
      </c>
      <c r="AO101">
        <v>20</v>
      </c>
      <c r="AP101">
        <v>76</v>
      </c>
      <c r="AQ101">
        <v>68</v>
      </c>
      <c r="AR101">
        <v>502</v>
      </c>
      <c r="AS101">
        <v>5</v>
      </c>
      <c r="AT101">
        <v>5406</v>
      </c>
      <c r="AU101">
        <v>11379</v>
      </c>
      <c r="AV101">
        <v>0</v>
      </c>
      <c r="AW101">
        <v>52.780281066894531</v>
      </c>
      <c r="AX101">
        <v>0</v>
      </c>
      <c r="AY101">
        <v>0</v>
      </c>
      <c r="AZ101">
        <v>0</v>
      </c>
      <c r="BA101">
        <v>0</v>
      </c>
      <c r="BB101">
        <v>1</v>
      </c>
      <c r="BC101">
        <v>82.278480529785156</v>
      </c>
      <c r="BD101">
        <v>100</v>
      </c>
      <c r="BE101">
        <v>0</v>
      </c>
      <c r="BF101">
        <v>11350.4912109375</v>
      </c>
      <c r="BG101">
        <v>13194.04296875</v>
      </c>
      <c r="BH101">
        <v>3.5958404541015625</v>
      </c>
      <c r="BI101">
        <v>-3.53244948387146</v>
      </c>
      <c r="BJ101">
        <v>20.754716873168945</v>
      </c>
      <c r="BK101">
        <v>39.130435943603516</v>
      </c>
      <c r="BL101">
        <v>147.5</v>
      </c>
      <c r="BM101">
        <v>2.734375</v>
      </c>
      <c r="BN101">
        <v>21320.89453125</v>
      </c>
      <c r="BO101">
        <v>52.114105224609375</v>
      </c>
      <c r="BQ101">
        <v>0.68327558040618896</v>
      </c>
      <c r="BR101">
        <v>0.21663777530193329</v>
      </c>
      <c r="BS101">
        <v>4.2461004257202148</v>
      </c>
      <c r="BT101">
        <v>107.01906585693359</v>
      </c>
      <c r="BU101">
        <v>257.7989501953125</v>
      </c>
      <c r="BV101">
        <v>0</v>
      </c>
      <c r="BW101">
        <v>1</v>
      </c>
      <c r="BX101">
        <v>9605.2626953125</v>
      </c>
      <c r="BY101">
        <v>8263.158203125</v>
      </c>
      <c r="BZ101">
        <v>1.386481761932373</v>
      </c>
      <c r="CA101">
        <v>11.395147323608398</v>
      </c>
      <c r="CB101">
        <v>100</v>
      </c>
      <c r="CC101">
        <v>12.167300224304199</v>
      </c>
      <c r="CD101">
        <v>14.44866943359375</v>
      </c>
      <c r="CE101">
        <v>0</v>
      </c>
      <c r="CF101">
        <v>2.6615970134735107</v>
      </c>
      <c r="CG101">
        <v>10991.50390625</v>
      </c>
      <c r="CJ101" s="8">
        <f>ABS(L101-VLOOKUP('VK_valitsin (FI)'!$C$8,tiedot,11,FALSE))</f>
        <v>20.400009155273438</v>
      </c>
      <c r="CQ101" s="8">
        <f>ABS(S101-VLOOKUP('VK_valitsin (FI)'!$C$8,tiedot,18,FALSE))</f>
        <v>68</v>
      </c>
      <c r="DE101" s="8">
        <f>ABS(AG101-VLOOKUP('VK_valitsin (FI)'!$C$8,tiedot,32,FALSE))</f>
        <v>1</v>
      </c>
      <c r="DJ101" s="8">
        <f>ABS(AL101-VLOOKUP('VK_valitsin (FI)'!$C$8,tiedot,37,FALSE))</f>
        <v>14</v>
      </c>
      <c r="EB101" s="55">
        <f>ABS(BD101-VLOOKUP('VK_valitsin (FI)'!$C$8,tiedot,55,FALSE))</f>
        <v>3.98126220703125</v>
      </c>
      <c r="EF101" s="55">
        <f>ABS(BH101-VLOOKUP('VK_valitsin (FI)'!$C$8,tiedot,59,FALSE))</f>
        <v>0.25878405570983887</v>
      </c>
      <c r="EL101" s="8">
        <f>ABS(BN101-VLOOKUP('VK_valitsin (FI)'!$C$8,tiedot,65,FALSE))</f>
        <v>1753.501953125</v>
      </c>
      <c r="FH101" s="4">
        <f>IF($B101='VK_valitsin (FI)'!$C$8,100000,VK!CJ101/VK!L$297*'VK_valitsin (FI)'!D$5)</f>
        <v>0.1036643759694494</v>
      </c>
      <c r="FO101" s="4">
        <f>IF($B101='VK_valitsin (FI)'!$C$8,100000,VK!CQ101/VK!S$297*'VK_valitsin (FI)'!E$5)</f>
        <v>1.35231349932449E-2</v>
      </c>
      <c r="GC101" s="4">
        <f>IF($B101='VK_valitsin (FI)'!$C$8,100000,VK!DE101/VK!AG$297*'VK_valitsin (FI)'!F$5)</f>
        <v>0.10940897735217005</v>
      </c>
      <c r="GH101" s="4">
        <f>IF($B101='VK_valitsin (FI)'!$C$8,100000,VK!DJ101/VK!AL$297*'VK_valitsin (FI)'!G$5)</f>
        <v>0.24641864912014297</v>
      </c>
      <c r="GZ101" s="4">
        <f>IF($B101='VK_valitsin (FI)'!$C$8,100000,VK!EB101/VK!BD$297*'VK_valitsin (FI)'!H$5)</f>
        <v>1.725932443801987E-2</v>
      </c>
      <c r="HA101" s="4">
        <f>IF($B101='VK_valitsin (FI)'!$C$8,100000,VK!EC101/VK!BE$297*'VK_valitsin (FI)'!P$5)</f>
        <v>0</v>
      </c>
      <c r="HD101" s="4">
        <f>IF($B101='VK_valitsin (FI)'!$C$8,100000,VK!EF101/VK!BH$297*'VK_valitsin (FI)'!I$5)</f>
        <v>4.5153180160158478E-2</v>
      </c>
      <c r="HJ101" s="4">
        <f>IF($B101='VK_valitsin (FI)'!$C$8,100000,VK!EL101/VK!BN$297*'VK_valitsin (FI)'!J$5)</f>
        <v>7.9734484715253642E-2</v>
      </c>
      <c r="ID101" s="15">
        <f t="shared" si="4"/>
        <v>0.61516213664843944</v>
      </c>
      <c r="IE101" s="15">
        <f t="shared" si="5"/>
        <v>139</v>
      </c>
      <c r="IF101" s="16">
        <f t="shared" si="7"/>
        <v>9.8999999999999861E-9</v>
      </c>
      <c r="IG101" s="51" t="str">
        <f t="shared" si="6"/>
        <v>Koski Tl</v>
      </c>
    </row>
    <row r="102" spans="1:241">
      <c r="A102">
        <v>2019</v>
      </c>
      <c r="B102" t="s">
        <v>398</v>
      </c>
      <c r="C102" t="s">
        <v>399</v>
      </c>
      <c r="D102" t="s">
        <v>180</v>
      </c>
      <c r="E102" t="s">
        <v>181</v>
      </c>
      <c r="F102" t="s">
        <v>182</v>
      </c>
      <c r="G102" t="s">
        <v>183</v>
      </c>
      <c r="H102" t="s">
        <v>144</v>
      </c>
      <c r="I102" t="s">
        <v>145</v>
      </c>
      <c r="J102">
        <v>46.299999237060547</v>
      </c>
      <c r="K102">
        <v>271.95001220703125</v>
      </c>
      <c r="L102">
        <v>165.39999389648438</v>
      </c>
      <c r="M102">
        <v>52126</v>
      </c>
      <c r="N102">
        <v>191.69999694824219</v>
      </c>
      <c r="O102">
        <v>-1.3999999761581421</v>
      </c>
      <c r="P102">
        <v>-546</v>
      </c>
      <c r="Q102">
        <v>98.300000000000011</v>
      </c>
      <c r="R102">
        <v>15.5</v>
      </c>
      <c r="S102">
        <v>104</v>
      </c>
      <c r="T102">
        <v>1</v>
      </c>
      <c r="U102">
        <v>4183.3</v>
      </c>
      <c r="V102">
        <v>10.59</v>
      </c>
      <c r="W102">
        <v>1548</v>
      </c>
      <c r="X102">
        <v>51</v>
      </c>
      <c r="Y102">
        <v>682</v>
      </c>
      <c r="Z102">
        <v>145</v>
      </c>
      <c r="AA102">
        <v>582</v>
      </c>
      <c r="AB102">
        <v>16.765487670898438</v>
      </c>
      <c r="AC102">
        <v>1.3</v>
      </c>
      <c r="AD102">
        <v>0.9</v>
      </c>
      <c r="AE102">
        <v>2</v>
      </c>
      <c r="AF102">
        <v>3.5</v>
      </c>
      <c r="AG102">
        <v>0</v>
      </c>
      <c r="AH102">
        <v>21.5</v>
      </c>
      <c r="AI102">
        <v>1.35</v>
      </c>
      <c r="AJ102">
        <v>0.55000000000000004</v>
      </c>
      <c r="AK102">
        <v>1.1499999999999999</v>
      </c>
      <c r="AL102">
        <v>63.1</v>
      </c>
      <c r="AM102">
        <v>339.7</v>
      </c>
      <c r="AN102">
        <v>45.2</v>
      </c>
      <c r="AO102">
        <v>27.7</v>
      </c>
      <c r="AP102">
        <v>83</v>
      </c>
      <c r="AQ102">
        <v>6</v>
      </c>
      <c r="AR102">
        <v>476</v>
      </c>
      <c r="AS102">
        <v>3.8330000000000002</v>
      </c>
      <c r="AT102">
        <v>6068</v>
      </c>
      <c r="AU102">
        <v>11546</v>
      </c>
      <c r="AV102">
        <v>1</v>
      </c>
      <c r="AW102">
        <v>94.758346557617188</v>
      </c>
      <c r="AX102">
        <v>0</v>
      </c>
      <c r="AY102">
        <v>1</v>
      </c>
      <c r="AZ102">
        <v>0</v>
      </c>
      <c r="BA102">
        <v>1</v>
      </c>
      <c r="BB102">
        <v>0</v>
      </c>
      <c r="BC102">
        <v>95.120407104492188</v>
      </c>
      <c r="BD102">
        <v>83.669143676757813</v>
      </c>
      <c r="BE102">
        <v>1335.7142333984375</v>
      </c>
      <c r="BF102">
        <v>14857.998046875</v>
      </c>
      <c r="BG102">
        <v>18021.91015625</v>
      </c>
      <c r="BH102">
        <v>3.0505313873291016</v>
      </c>
      <c r="BI102">
        <v>-4.7403411865234375</v>
      </c>
      <c r="BJ102">
        <v>28.859857559204102</v>
      </c>
      <c r="BK102">
        <v>-7.884615421295166</v>
      </c>
      <c r="BL102">
        <v>274.88235473632813</v>
      </c>
      <c r="BM102">
        <v>-2.3600974082946777</v>
      </c>
      <c r="BN102">
        <v>24085.8984375</v>
      </c>
      <c r="BO102">
        <v>34.028797149658203</v>
      </c>
      <c r="BQ102">
        <v>0.56363427639007568</v>
      </c>
      <c r="BR102">
        <v>0.94194835424423218</v>
      </c>
      <c r="BS102">
        <v>9.3389091491699219</v>
      </c>
      <c r="BT102">
        <v>213.32923889160156</v>
      </c>
      <c r="BU102">
        <v>628.400390625</v>
      </c>
      <c r="BV102">
        <v>0</v>
      </c>
      <c r="BW102">
        <v>3</v>
      </c>
      <c r="BX102">
        <v>11371.8251953125</v>
      </c>
      <c r="BY102">
        <v>9375.396484375</v>
      </c>
      <c r="BZ102">
        <v>0.91892719268798828</v>
      </c>
      <c r="CA102">
        <v>7.6986532211303711</v>
      </c>
      <c r="CB102">
        <v>124.00835418701172</v>
      </c>
      <c r="CC102">
        <v>13.655619621276855</v>
      </c>
      <c r="CD102">
        <v>16.795413970947266</v>
      </c>
      <c r="CE102">
        <v>1.096436619758606</v>
      </c>
      <c r="CF102">
        <v>3.8873660564422607</v>
      </c>
      <c r="CG102">
        <v>10673.4208984375</v>
      </c>
      <c r="CJ102" s="8">
        <f>ABS(L102-VLOOKUP('VK_valitsin (FI)'!$C$8,tiedot,11,FALSE))</f>
        <v>26.699996948242188</v>
      </c>
      <c r="CQ102" s="8">
        <f>ABS(S102-VLOOKUP('VK_valitsin (FI)'!$C$8,tiedot,18,FALSE))</f>
        <v>48</v>
      </c>
      <c r="DE102" s="8">
        <f>ABS(AG102-VLOOKUP('VK_valitsin (FI)'!$C$8,tiedot,32,FALSE))</f>
        <v>0</v>
      </c>
      <c r="DJ102" s="8">
        <f>ABS(AL102-VLOOKUP('VK_valitsin (FI)'!$C$8,tiedot,37,FALSE))</f>
        <v>4.3000000000000043</v>
      </c>
      <c r="EB102" s="55">
        <f>ABS(BD102-VLOOKUP('VK_valitsin (FI)'!$C$8,tiedot,55,FALSE))</f>
        <v>12.349594116210938</v>
      </c>
      <c r="EF102" s="55">
        <f>ABS(BH102-VLOOKUP('VK_valitsin (FI)'!$C$8,tiedot,59,FALSE))</f>
        <v>0.28652501106262207</v>
      </c>
      <c r="EL102" s="8">
        <f>ABS(BN102-VLOOKUP('VK_valitsin (FI)'!$C$8,tiedot,65,FALSE))</f>
        <v>1011.501953125</v>
      </c>
      <c r="FH102" s="4">
        <f>IF($B102='VK_valitsin (FI)'!$C$8,100000,VK!CJ102/VK!L$297*'VK_valitsin (FI)'!D$5)</f>
        <v>0.13567829803204959</v>
      </c>
      <c r="FO102" s="4">
        <f>IF($B102='VK_valitsin (FI)'!$C$8,100000,VK!CQ102/VK!S$297*'VK_valitsin (FI)'!E$5)</f>
        <v>9.5457423481728702E-3</v>
      </c>
      <c r="GC102" s="4">
        <f>IF($B102='VK_valitsin (FI)'!$C$8,100000,VK!DE102/VK!AG$297*'VK_valitsin (FI)'!F$5)</f>
        <v>0</v>
      </c>
      <c r="GH102" s="4">
        <f>IF($B102='VK_valitsin (FI)'!$C$8,100000,VK!DJ102/VK!AL$297*'VK_valitsin (FI)'!G$5)</f>
        <v>7.568572794404399E-2</v>
      </c>
      <c r="GZ102" s="4">
        <f>IF($B102='VK_valitsin (FI)'!$C$8,100000,VK!EB102/VK!BD$297*'VK_valitsin (FI)'!H$5)</f>
        <v>5.3537205148938026E-2</v>
      </c>
      <c r="HA102" s="4">
        <f>IF($B102='VK_valitsin (FI)'!$C$8,100000,VK!EC102/VK!BE$297*'VK_valitsin (FI)'!P$5)</f>
        <v>0</v>
      </c>
      <c r="HD102" s="4">
        <f>IF($B102='VK_valitsin (FI)'!$C$8,100000,VK!EF102/VK!BH$297*'VK_valitsin (FI)'!I$5)</f>
        <v>4.9993479735119924E-2</v>
      </c>
      <c r="HJ102" s="4">
        <f>IF($B102='VK_valitsin (FI)'!$C$8,100000,VK!EL102/VK!BN$297*'VK_valitsin (FI)'!J$5)</f>
        <v>4.5994580660239044E-2</v>
      </c>
      <c r="ID102" s="15">
        <f t="shared" si="4"/>
        <v>0.37043504386856341</v>
      </c>
      <c r="IE102" s="15">
        <f t="shared" si="5"/>
        <v>40</v>
      </c>
      <c r="IF102" s="16">
        <f t="shared" si="7"/>
        <v>9.9999999999999853E-9</v>
      </c>
      <c r="IG102" s="51" t="str">
        <f t="shared" si="6"/>
        <v>Kotka</v>
      </c>
    </row>
    <row r="103" spans="1:241">
      <c r="A103">
        <v>2019</v>
      </c>
      <c r="B103" t="s">
        <v>400</v>
      </c>
      <c r="C103" t="s">
        <v>401</v>
      </c>
      <c r="D103" t="s">
        <v>400</v>
      </c>
      <c r="E103" t="s">
        <v>199</v>
      </c>
      <c r="F103" t="s">
        <v>182</v>
      </c>
      <c r="G103" t="s">
        <v>183</v>
      </c>
      <c r="H103" t="s">
        <v>144</v>
      </c>
      <c r="I103" t="s">
        <v>145</v>
      </c>
      <c r="J103">
        <v>47.099998474121094</v>
      </c>
      <c r="K103">
        <v>2557.669921875</v>
      </c>
      <c r="L103">
        <v>156.69999694824219</v>
      </c>
      <c r="M103">
        <v>82113</v>
      </c>
      <c r="N103">
        <v>32.099998474121094</v>
      </c>
      <c r="O103">
        <v>-1.2999999523162842</v>
      </c>
      <c r="P103">
        <v>-639</v>
      </c>
      <c r="Q103">
        <v>85.9</v>
      </c>
      <c r="R103">
        <v>12.8</v>
      </c>
      <c r="S103">
        <v>986</v>
      </c>
      <c r="T103">
        <v>1</v>
      </c>
      <c r="U103">
        <v>4117.3</v>
      </c>
      <c r="V103">
        <v>10.59</v>
      </c>
      <c r="W103">
        <v>1283</v>
      </c>
      <c r="X103">
        <v>517</v>
      </c>
      <c r="Y103">
        <v>497</v>
      </c>
      <c r="Z103">
        <v>493</v>
      </c>
      <c r="AA103">
        <v>474</v>
      </c>
      <c r="AB103">
        <v>16.885297775268555</v>
      </c>
      <c r="AC103">
        <v>0.7</v>
      </c>
      <c r="AD103">
        <v>1.4</v>
      </c>
      <c r="AE103">
        <v>1.4</v>
      </c>
      <c r="AF103">
        <v>4.3</v>
      </c>
      <c r="AG103">
        <v>1</v>
      </c>
      <c r="AH103">
        <v>20.75</v>
      </c>
      <c r="AI103">
        <v>1.45</v>
      </c>
      <c r="AJ103">
        <v>0.65</v>
      </c>
      <c r="AK103">
        <v>1.35</v>
      </c>
      <c r="AL103">
        <v>59.2</v>
      </c>
      <c r="AM103">
        <v>330.3</v>
      </c>
      <c r="AN103">
        <v>46</v>
      </c>
      <c r="AO103">
        <v>25.9</v>
      </c>
      <c r="AP103">
        <v>63</v>
      </c>
      <c r="AQ103">
        <v>51</v>
      </c>
      <c r="AR103">
        <v>431</v>
      </c>
      <c r="AS103">
        <v>3</v>
      </c>
      <c r="AT103">
        <v>7856</v>
      </c>
      <c r="AU103">
        <v>11345</v>
      </c>
      <c r="AV103">
        <v>1</v>
      </c>
      <c r="AW103">
        <v>83.051368713378906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93.640167236328125</v>
      </c>
      <c r="BD103">
        <v>72.888076782226563</v>
      </c>
      <c r="BE103">
        <v>1015.683349609375</v>
      </c>
      <c r="BF103">
        <v>13424.365234375</v>
      </c>
      <c r="BG103">
        <v>17116.865234375</v>
      </c>
      <c r="BH103">
        <v>2.8960871696472168</v>
      </c>
      <c r="BI103">
        <v>-0.91685390472412109</v>
      </c>
      <c r="BJ103">
        <v>24.278545379638672</v>
      </c>
      <c r="BK103">
        <v>-0.51085567474365234</v>
      </c>
      <c r="BL103">
        <v>217.64706420898438</v>
      </c>
      <c r="BM103">
        <v>-2.4378881454467773</v>
      </c>
      <c r="BN103">
        <v>23988.486328125</v>
      </c>
      <c r="BO103">
        <v>33.762870788574219</v>
      </c>
      <c r="BQ103">
        <v>0.65670478343963623</v>
      </c>
      <c r="BR103">
        <v>0.34708267450332642</v>
      </c>
      <c r="BS103">
        <v>4.225883960723877</v>
      </c>
      <c r="BT103">
        <v>153.03302001953125</v>
      </c>
      <c r="BU103">
        <v>532.88763427734375</v>
      </c>
      <c r="BV103">
        <v>0</v>
      </c>
      <c r="BW103">
        <v>6</v>
      </c>
      <c r="BX103">
        <v>10133.18359375</v>
      </c>
      <c r="BY103">
        <v>7947.22412109375</v>
      </c>
      <c r="BZ103">
        <v>0.9486926794052124</v>
      </c>
      <c r="CA103">
        <v>7.6516509056091309</v>
      </c>
      <c r="CB103">
        <v>136.20025634765625</v>
      </c>
      <c r="CC103">
        <v>16.632181167602539</v>
      </c>
      <c r="CD103">
        <v>16.807258605957031</v>
      </c>
      <c r="CE103">
        <v>0.30240330100059509</v>
      </c>
      <c r="CF103">
        <v>2.8489575386047363</v>
      </c>
      <c r="CG103">
        <v>11360.8583984375</v>
      </c>
      <c r="CJ103" s="8">
        <f>ABS(L103-VLOOKUP('VK_valitsin (FI)'!$C$8,tiedot,11,FALSE))</f>
        <v>18</v>
      </c>
      <c r="CQ103" s="8">
        <f>ABS(S103-VLOOKUP('VK_valitsin (FI)'!$C$8,tiedot,18,FALSE))</f>
        <v>834</v>
      </c>
      <c r="DE103" s="8">
        <f>ABS(AG103-VLOOKUP('VK_valitsin (FI)'!$C$8,tiedot,32,FALSE))</f>
        <v>1</v>
      </c>
      <c r="DJ103" s="8">
        <f>ABS(AL103-VLOOKUP('VK_valitsin (FI)'!$C$8,tiedot,37,FALSE))</f>
        <v>0.40000000000000568</v>
      </c>
      <c r="EB103" s="55">
        <f>ABS(BD103-VLOOKUP('VK_valitsin (FI)'!$C$8,tiedot,55,FALSE))</f>
        <v>23.130661010742188</v>
      </c>
      <c r="EF103" s="55">
        <f>ABS(BH103-VLOOKUP('VK_valitsin (FI)'!$C$8,tiedot,59,FALSE))</f>
        <v>0.44096922874450684</v>
      </c>
      <c r="EL103" s="8">
        <f>ABS(BN103-VLOOKUP('VK_valitsin (FI)'!$C$8,tiedot,65,FALSE))</f>
        <v>914.08984375</v>
      </c>
      <c r="FH103" s="4">
        <f>IF($B103='VK_valitsin (FI)'!$C$8,100000,VK!CJ103/VK!L$297*'VK_valitsin (FI)'!D$5)</f>
        <v>9.1468525981898183E-2</v>
      </c>
      <c r="FO103" s="4">
        <f>IF($B103='VK_valitsin (FI)'!$C$8,100000,VK!CQ103/VK!S$297*'VK_valitsin (FI)'!E$5)</f>
        <v>0.16585727329950362</v>
      </c>
      <c r="GC103" s="4">
        <f>IF($B103='VK_valitsin (FI)'!$C$8,100000,VK!DE103/VK!AG$297*'VK_valitsin (FI)'!F$5)</f>
        <v>0.10940897735217005</v>
      </c>
      <c r="GH103" s="4">
        <f>IF($B103='VK_valitsin (FI)'!$C$8,100000,VK!DJ103/VK!AL$297*'VK_valitsin (FI)'!G$5)</f>
        <v>7.0405328320041847E-3</v>
      </c>
      <c r="GZ103" s="4">
        <f>IF($B103='VK_valitsin (FI)'!$C$8,100000,VK!EB103/VK!BD$297*'VK_valitsin (FI)'!H$5)</f>
        <v>0.10027462701281016</v>
      </c>
      <c r="HA103" s="4">
        <f>IF($B103='VK_valitsin (FI)'!$C$8,100000,VK!EC103/VK!BE$297*'VK_valitsin (FI)'!P$5)</f>
        <v>0</v>
      </c>
      <c r="HD103" s="4">
        <f>IF($B103='VK_valitsin (FI)'!$C$8,100000,VK!EF103/VK!BH$297*'VK_valitsin (FI)'!I$5)</f>
        <v>7.6941227990151781E-2</v>
      </c>
      <c r="HJ103" s="4">
        <f>IF($B103='VK_valitsin (FI)'!$C$8,100000,VK!EL103/VK!BN$297*'VK_valitsin (FI)'!J$5)</f>
        <v>4.1565099226129762E-2</v>
      </c>
      <c r="ID103" s="15">
        <f t="shared" si="4"/>
        <v>0.59255627379466758</v>
      </c>
      <c r="IE103" s="15">
        <f t="shared" si="5"/>
        <v>128</v>
      </c>
      <c r="IF103" s="16">
        <f t="shared" si="7"/>
        <v>1.0099999999999985E-8</v>
      </c>
      <c r="IG103" s="51" t="str">
        <f t="shared" si="6"/>
        <v>Kouvola</v>
      </c>
    </row>
    <row r="104" spans="1:241">
      <c r="A104">
        <v>2019</v>
      </c>
      <c r="B104" t="s">
        <v>402</v>
      </c>
      <c r="C104" t="s">
        <v>403</v>
      </c>
      <c r="D104" t="s">
        <v>333</v>
      </c>
      <c r="E104" t="s">
        <v>255</v>
      </c>
      <c r="F104" t="s">
        <v>334</v>
      </c>
      <c r="G104" t="s">
        <v>335</v>
      </c>
      <c r="H104" t="s">
        <v>104</v>
      </c>
      <c r="I104" t="s">
        <v>105</v>
      </c>
      <c r="J104">
        <v>51.200000762939453</v>
      </c>
      <c r="K104">
        <v>683.03997802734375</v>
      </c>
      <c r="L104">
        <v>156.89999389648438</v>
      </c>
      <c r="M104">
        <v>6486</v>
      </c>
      <c r="N104">
        <v>9.5</v>
      </c>
      <c r="O104">
        <v>-1.7000000476837158</v>
      </c>
      <c r="P104">
        <v>-146</v>
      </c>
      <c r="Q104">
        <v>67.900000000000006</v>
      </c>
      <c r="R104">
        <v>5.9</v>
      </c>
      <c r="S104">
        <v>229</v>
      </c>
      <c r="T104">
        <v>0</v>
      </c>
      <c r="U104">
        <v>3800.2</v>
      </c>
      <c r="V104">
        <v>11.43</v>
      </c>
      <c r="W104">
        <v>895</v>
      </c>
      <c r="X104">
        <v>842</v>
      </c>
      <c r="Y104">
        <v>807</v>
      </c>
      <c r="Z104">
        <v>573</v>
      </c>
      <c r="AA104">
        <v>666</v>
      </c>
      <c r="AB104">
        <v>14.65573787689209</v>
      </c>
      <c r="AC104">
        <v>0</v>
      </c>
      <c r="AD104">
        <v>1.5</v>
      </c>
      <c r="AE104">
        <v>0</v>
      </c>
      <c r="AF104">
        <v>3.4</v>
      </c>
      <c r="AG104">
        <v>0</v>
      </c>
      <c r="AH104">
        <v>21.5</v>
      </c>
      <c r="AI104">
        <v>0.93</v>
      </c>
      <c r="AJ104">
        <v>0.6</v>
      </c>
      <c r="AK104">
        <v>1.2</v>
      </c>
      <c r="AL104">
        <v>79.2</v>
      </c>
      <c r="AM104">
        <v>291.2</v>
      </c>
      <c r="AN104">
        <v>41.6</v>
      </c>
      <c r="AO104">
        <v>23.6</v>
      </c>
      <c r="AP104">
        <v>138</v>
      </c>
      <c r="AQ104">
        <v>96</v>
      </c>
      <c r="AR104">
        <v>687</v>
      </c>
      <c r="AS104">
        <v>3.3330000000000002</v>
      </c>
      <c r="AT104">
        <v>6680</v>
      </c>
      <c r="AU104">
        <v>13037</v>
      </c>
      <c r="AV104">
        <v>0</v>
      </c>
      <c r="AW104">
        <v>92.013931274414063</v>
      </c>
      <c r="AX104">
        <v>0</v>
      </c>
      <c r="AY104">
        <v>0</v>
      </c>
      <c r="AZ104">
        <v>0</v>
      </c>
      <c r="BA104">
        <v>1</v>
      </c>
      <c r="BB104">
        <v>1</v>
      </c>
      <c r="BC104">
        <v>88.655464172363281</v>
      </c>
      <c r="BD104">
        <v>100</v>
      </c>
      <c r="BE104">
        <v>261.74496459960938</v>
      </c>
      <c r="BF104">
        <v>9973.900390625</v>
      </c>
      <c r="BG104">
        <v>11160.2607421875</v>
      </c>
      <c r="BH104">
        <v>3.6388530731201172</v>
      </c>
      <c r="BI104">
        <v>-8.8769416809082031</v>
      </c>
      <c r="BJ104">
        <v>30.601093292236328</v>
      </c>
      <c r="BK104">
        <v>12.962963104248047</v>
      </c>
      <c r="BL104">
        <v>103.5</v>
      </c>
      <c r="BM104">
        <v>-5.6737589836120605</v>
      </c>
      <c r="BN104">
        <v>22718.88671875</v>
      </c>
      <c r="BO104">
        <v>45.663303375244141</v>
      </c>
      <c r="BQ104">
        <v>0.67838418483734131</v>
      </c>
      <c r="BR104">
        <v>54.563674926757813</v>
      </c>
      <c r="BS104">
        <v>4.0857229232788086</v>
      </c>
      <c r="BT104">
        <v>98.211532592773438</v>
      </c>
      <c r="BU104">
        <v>413.50601196289063</v>
      </c>
      <c r="BV104">
        <v>0</v>
      </c>
      <c r="BW104">
        <v>2</v>
      </c>
      <c r="BX104">
        <v>8838.92578125</v>
      </c>
      <c r="BY104">
        <v>7899.3291015625</v>
      </c>
      <c r="BZ104">
        <v>0.94048720598220825</v>
      </c>
      <c r="CA104">
        <v>8.2022819519042969</v>
      </c>
      <c r="CB104">
        <v>57.377048492431641</v>
      </c>
      <c r="CC104">
        <v>6.3909773826599121</v>
      </c>
      <c r="CD104">
        <v>11.090225219726563</v>
      </c>
      <c r="CE104">
        <v>1.8796992301940918</v>
      </c>
      <c r="CF104">
        <v>2.6315789222717285</v>
      </c>
      <c r="CG104">
        <v>12216.61328125</v>
      </c>
      <c r="CJ104" s="8">
        <f>ABS(L104-VLOOKUP('VK_valitsin (FI)'!$C$8,tiedot,11,FALSE))</f>
        <v>18.199996948242188</v>
      </c>
      <c r="CQ104" s="8">
        <f>ABS(S104-VLOOKUP('VK_valitsin (FI)'!$C$8,tiedot,18,FALSE))</f>
        <v>77</v>
      </c>
      <c r="DE104" s="8">
        <f>ABS(AG104-VLOOKUP('VK_valitsin (FI)'!$C$8,tiedot,32,FALSE))</f>
        <v>0</v>
      </c>
      <c r="DJ104" s="8">
        <f>ABS(AL104-VLOOKUP('VK_valitsin (FI)'!$C$8,tiedot,37,FALSE))</f>
        <v>20.400000000000006</v>
      </c>
      <c r="EB104" s="55">
        <f>ABS(BD104-VLOOKUP('VK_valitsin (FI)'!$C$8,tiedot,55,FALSE))</f>
        <v>3.98126220703125</v>
      </c>
      <c r="EF104" s="55">
        <f>ABS(BH104-VLOOKUP('VK_valitsin (FI)'!$C$8,tiedot,59,FALSE))</f>
        <v>0.30179667472839355</v>
      </c>
      <c r="EL104" s="8">
        <f>ABS(BN104-VLOOKUP('VK_valitsin (FI)'!$C$8,tiedot,65,FALSE))</f>
        <v>355.509765625</v>
      </c>
      <c r="FH104" s="4">
        <f>IF($B104='VK_valitsin (FI)'!$C$8,100000,VK!CJ104/VK!L$297*'VK_valitsin (FI)'!D$5)</f>
        <v>9.2484827429486563E-2</v>
      </c>
      <c r="FO104" s="4">
        <f>IF($B104='VK_valitsin (FI)'!$C$8,100000,VK!CQ104/VK!S$297*'VK_valitsin (FI)'!E$5)</f>
        <v>1.5312961683527313E-2</v>
      </c>
      <c r="GC104" s="4">
        <f>IF($B104='VK_valitsin (FI)'!$C$8,100000,VK!DE104/VK!AG$297*'VK_valitsin (FI)'!F$5)</f>
        <v>0</v>
      </c>
      <c r="GH104" s="4">
        <f>IF($B104='VK_valitsin (FI)'!$C$8,100000,VK!DJ104/VK!AL$297*'VK_valitsin (FI)'!G$5)</f>
        <v>0.35906717443220842</v>
      </c>
      <c r="GZ104" s="4">
        <f>IF($B104='VK_valitsin (FI)'!$C$8,100000,VK!EB104/VK!BD$297*'VK_valitsin (FI)'!H$5)</f>
        <v>1.725932443801987E-2</v>
      </c>
      <c r="HA104" s="4">
        <f>IF($B104='VK_valitsin (FI)'!$C$8,100000,VK!EC104/VK!BE$297*'VK_valitsin (FI)'!P$5)</f>
        <v>0</v>
      </c>
      <c r="HD104" s="4">
        <f>IF($B104='VK_valitsin (FI)'!$C$8,100000,VK!EF104/VK!BH$297*'VK_valitsin (FI)'!I$5)</f>
        <v>5.2658111367677299E-2</v>
      </c>
      <c r="HJ104" s="4">
        <f>IF($B104='VK_valitsin (FI)'!$C$8,100000,VK!EL104/VK!BN$297*'VK_valitsin (FI)'!J$5)</f>
        <v>1.6165586769283324E-2</v>
      </c>
      <c r="ID104" s="15">
        <f t="shared" si="4"/>
        <v>0.55294799632020286</v>
      </c>
      <c r="IE104" s="15">
        <f t="shared" si="5"/>
        <v>112</v>
      </c>
      <c r="IF104" s="16">
        <f t="shared" si="7"/>
        <v>1.0199999999999984E-8</v>
      </c>
      <c r="IG104" s="51" t="str">
        <f t="shared" si="6"/>
        <v>Kristiinankaupunki</v>
      </c>
    </row>
    <row r="105" spans="1:241">
      <c r="A105">
        <v>2019</v>
      </c>
      <c r="B105" t="s">
        <v>404</v>
      </c>
      <c r="C105" t="s">
        <v>405</v>
      </c>
      <c r="D105" t="s">
        <v>406</v>
      </c>
      <c r="E105" t="s">
        <v>407</v>
      </c>
      <c r="F105" t="s">
        <v>334</v>
      </c>
      <c r="G105" t="s">
        <v>335</v>
      </c>
      <c r="H105" t="s">
        <v>104</v>
      </c>
      <c r="I105" t="s">
        <v>105</v>
      </c>
      <c r="J105">
        <v>44.5</v>
      </c>
      <c r="K105">
        <v>712.8599853515625</v>
      </c>
      <c r="L105">
        <v>126.40000152587891</v>
      </c>
      <c r="M105">
        <v>6428</v>
      </c>
      <c r="N105">
        <v>9</v>
      </c>
      <c r="O105">
        <v>-1.2000000476837158</v>
      </c>
      <c r="P105">
        <v>-70</v>
      </c>
      <c r="Q105">
        <v>54.900000000000006</v>
      </c>
      <c r="R105">
        <v>4.6000000000000005</v>
      </c>
      <c r="S105">
        <v>244</v>
      </c>
      <c r="T105">
        <v>0</v>
      </c>
      <c r="U105">
        <v>3753.7</v>
      </c>
      <c r="V105">
        <v>11.43</v>
      </c>
      <c r="W105">
        <v>467</v>
      </c>
      <c r="X105">
        <v>467</v>
      </c>
      <c r="Y105">
        <v>453</v>
      </c>
      <c r="Z105">
        <v>979</v>
      </c>
      <c r="AA105">
        <v>565</v>
      </c>
      <c r="AB105">
        <v>17.528736114501953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22</v>
      </c>
      <c r="AI105">
        <v>1.1000000000000001</v>
      </c>
      <c r="AJ105">
        <v>0.65</v>
      </c>
      <c r="AK105">
        <v>1.3</v>
      </c>
      <c r="AL105">
        <v>73.7</v>
      </c>
      <c r="AM105">
        <v>318.39999999999998</v>
      </c>
      <c r="AN105">
        <v>42.2</v>
      </c>
      <c r="AO105">
        <v>25.1</v>
      </c>
      <c r="AP105">
        <v>19</v>
      </c>
      <c r="AQ105">
        <v>29</v>
      </c>
      <c r="AR105">
        <v>754</v>
      </c>
      <c r="AS105">
        <v>2</v>
      </c>
      <c r="AT105">
        <v>4466</v>
      </c>
      <c r="AU105">
        <v>8973</v>
      </c>
      <c r="AV105">
        <v>0</v>
      </c>
      <c r="AW105">
        <v>100.18242645263672</v>
      </c>
      <c r="AX105">
        <v>0</v>
      </c>
      <c r="AY105">
        <v>0</v>
      </c>
      <c r="AZ105">
        <v>0</v>
      </c>
      <c r="BA105">
        <v>0</v>
      </c>
      <c r="BB105">
        <v>1</v>
      </c>
      <c r="BC105">
        <v>100</v>
      </c>
      <c r="BD105">
        <v>100</v>
      </c>
      <c r="BE105">
        <v>785.353515625</v>
      </c>
      <c r="BF105">
        <v>12362.4306640625</v>
      </c>
      <c r="BG105">
        <v>13952.27734375</v>
      </c>
      <c r="BH105">
        <v>4.5403232574462891</v>
      </c>
      <c r="BI105">
        <v>12.219258308410645</v>
      </c>
      <c r="BJ105">
        <v>25.139665603637695</v>
      </c>
      <c r="BK105">
        <v>5.7142858505249023</v>
      </c>
      <c r="BL105">
        <v>138.60000610351563</v>
      </c>
      <c r="BM105">
        <v>-0.45941805839538574</v>
      </c>
      <c r="BN105">
        <v>21831.173828125</v>
      </c>
      <c r="BO105">
        <v>39.796310424804688</v>
      </c>
      <c r="BQ105">
        <v>0.66303670406341553</v>
      </c>
      <c r="BR105">
        <v>77.722465515136719</v>
      </c>
      <c r="BS105">
        <v>3.5003111362457275</v>
      </c>
      <c r="BT105">
        <v>74.984443664550781</v>
      </c>
      <c r="BU105">
        <v>162.41444396972656</v>
      </c>
      <c r="BV105">
        <v>0</v>
      </c>
      <c r="BW105">
        <v>1</v>
      </c>
      <c r="BX105">
        <v>10282.828125</v>
      </c>
      <c r="BY105">
        <v>9111.111328125</v>
      </c>
      <c r="BZ105">
        <v>1.1512134075164795</v>
      </c>
      <c r="CA105">
        <v>10.11201000213623</v>
      </c>
      <c r="CB105">
        <v>58.108108520507813</v>
      </c>
      <c r="CC105">
        <v>6.615384578704834</v>
      </c>
      <c r="CD105">
        <v>8.4615383148193359</v>
      </c>
      <c r="CE105">
        <v>0</v>
      </c>
      <c r="CF105">
        <v>0.61538463830947876</v>
      </c>
      <c r="CG105">
        <v>9500.20703125</v>
      </c>
      <c r="CJ105" s="8">
        <f>ABS(L105-VLOOKUP('VK_valitsin (FI)'!$C$8,tiedot,11,FALSE))</f>
        <v>12.299995422363281</v>
      </c>
      <c r="CQ105" s="8">
        <f>ABS(S105-VLOOKUP('VK_valitsin (FI)'!$C$8,tiedot,18,FALSE))</f>
        <v>92</v>
      </c>
      <c r="DE105" s="8">
        <f>ABS(AG105-VLOOKUP('VK_valitsin (FI)'!$C$8,tiedot,32,FALSE))</f>
        <v>0</v>
      </c>
      <c r="DJ105" s="8">
        <f>ABS(AL105-VLOOKUP('VK_valitsin (FI)'!$C$8,tiedot,37,FALSE))</f>
        <v>14.900000000000006</v>
      </c>
      <c r="EB105" s="55">
        <f>ABS(BD105-VLOOKUP('VK_valitsin (FI)'!$C$8,tiedot,55,FALSE))</f>
        <v>3.98126220703125</v>
      </c>
      <c r="EF105" s="55">
        <f>ABS(BH105-VLOOKUP('VK_valitsin (FI)'!$C$8,tiedot,59,FALSE))</f>
        <v>1.2032668590545654</v>
      </c>
      <c r="EL105" s="8">
        <f>ABS(BN105-VLOOKUP('VK_valitsin (FI)'!$C$8,tiedot,65,FALSE))</f>
        <v>1243.22265625</v>
      </c>
      <c r="FH105" s="4">
        <f>IF($B105='VK_valitsin (FI)'!$C$8,100000,VK!CJ105/VK!L$297*'VK_valitsin (FI)'!D$5)</f>
        <v>6.2503469492648026E-2</v>
      </c>
      <c r="FO105" s="4">
        <f>IF($B105='VK_valitsin (FI)'!$C$8,100000,VK!CQ105/VK!S$297*'VK_valitsin (FI)'!E$5)</f>
        <v>1.8296006167331336E-2</v>
      </c>
      <c r="GC105" s="4">
        <f>IF($B105='VK_valitsin (FI)'!$C$8,100000,VK!DE105/VK!AG$297*'VK_valitsin (FI)'!F$5)</f>
        <v>0</v>
      </c>
      <c r="GH105" s="4">
        <f>IF($B105='VK_valitsin (FI)'!$C$8,100000,VK!DJ105/VK!AL$297*'VK_valitsin (FI)'!G$5)</f>
        <v>0.26225984799215224</v>
      </c>
      <c r="GZ105" s="4">
        <f>IF($B105='VK_valitsin (FI)'!$C$8,100000,VK!EB105/VK!BD$297*'VK_valitsin (FI)'!H$5)</f>
        <v>1.725932443801987E-2</v>
      </c>
      <c r="HA105" s="4">
        <f>IF($B105='VK_valitsin (FI)'!$C$8,100000,VK!EC105/VK!BE$297*'VK_valitsin (FI)'!P$5)</f>
        <v>0</v>
      </c>
      <c r="HD105" s="4">
        <f>IF($B105='VK_valitsin (FI)'!$C$8,100000,VK!EF105/VK!BH$297*'VK_valitsin (FI)'!I$5)</f>
        <v>0.20994850366112858</v>
      </c>
      <c r="HJ105" s="4">
        <f>IF($B105='VK_valitsin (FI)'!$C$8,100000,VK!EL105/VK!BN$297*'VK_valitsin (FI)'!J$5)</f>
        <v>5.6531284556462794E-2</v>
      </c>
      <c r="ID105" s="15">
        <f t="shared" si="4"/>
        <v>0.62679844660774287</v>
      </c>
      <c r="IE105" s="15">
        <f t="shared" si="5"/>
        <v>150</v>
      </c>
      <c r="IF105" s="16">
        <f t="shared" si="7"/>
        <v>1.0299999999999983E-8</v>
      </c>
      <c r="IG105" s="51" t="str">
        <f t="shared" si="6"/>
        <v>Kruunupyy</v>
      </c>
    </row>
    <row r="106" spans="1:241">
      <c r="A106">
        <v>2019</v>
      </c>
      <c r="B106" t="s">
        <v>408</v>
      </c>
      <c r="C106" t="s">
        <v>409</v>
      </c>
      <c r="D106" t="s">
        <v>225</v>
      </c>
      <c r="E106" t="s">
        <v>226</v>
      </c>
      <c r="F106" t="s">
        <v>227</v>
      </c>
      <c r="G106" t="s">
        <v>228</v>
      </c>
      <c r="H106" t="s">
        <v>90</v>
      </c>
      <c r="I106" t="s">
        <v>91</v>
      </c>
      <c r="J106">
        <v>52.400001525878906</v>
      </c>
      <c r="K106">
        <v>4806.52978515625</v>
      </c>
      <c r="L106">
        <v>196.39999389648438</v>
      </c>
      <c r="M106">
        <v>8190</v>
      </c>
      <c r="N106">
        <v>1.7000000476837158</v>
      </c>
      <c r="O106">
        <v>-1.7000000476837158</v>
      </c>
      <c r="P106">
        <v>-55</v>
      </c>
      <c r="Q106">
        <v>64.100000000000009</v>
      </c>
      <c r="R106">
        <v>15.100000000000001</v>
      </c>
      <c r="S106">
        <v>936</v>
      </c>
      <c r="T106">
        <v>0</v>
      </c>
      <c r="U106">
        <v>3450.3</v>
      </c>
      <c r="V106">
        <v>11.07</v>
      </c>
      <c r="W106">
        <v>213</v>
      </c>
      <c r="X106">
        <v>1016</v>
      </c>
      <c r="Y106">
        <v>393</v>
      </c>
      <c r="Z106">
        <v>1625</v>
      </c>
      <c r="AA106">
        <v>711</v>
      </c>
      <c r="AB106">
        <v>16.741573333740234</v>
      </c>
      <c r="AC106">
        <v>0</v>
      </c>
      <c r="AD106">
        <v>1.3</v>
      </c>
      <c r="AE106">
        <v>0</v>
      </c>
      <c r="AF106">
        <v>5.2</v>
      </c>
      <c r="AG106">
        <v>1</v>
      </c>
      <c r="AH106">
        <v>21.5</v>
      </c>
      <c r="AI106">
        <v>0.98</v>
      </c>
      <c r="AJ106">
        <v>0.54</v>
      </c>
      <c r="AK106">
        <v>1.08</v>
      </c>
      <c r="AL106">
        <v>70.599999999999994</v>
      </c>
      <c r="AM106">
        <v>284.2</v>
      </c>
      <c r="AN106">
        <v>51</v>
      </c>
      <c r="AO106">
        <v>18.3</v>
      </c>
      <c r="AP106">
        <v>142</v>
      </c>
      <c r="AQ106">
        <v>141</v>
      </c>
      <c r="AR106">
        <v>1269</v>
      </c>
      <c r="AS106">
        <v>1.5</v>
      </c>
      <c r="AT106">
        <v>6965</v>
      </c>
      <c r="AU106">
        <v>11234</v>
      </c>
      <c r="AV106">
        <v>0</v>
      </c>
      <c r="AW106">
        <v>164.91824340820313</v>
      </c>
      <c r="AX106">
        <v>0</v>
      </c>
      <c r="AY106">
        <v>0</v>
      </c>
      <c r="AZ106">
        <v>0</v>
      </c>
      <c r="BA106">
        <v>0</v>
      </c>
      <c r="BB106">
        <v>1</v>
      </c>
      <c r="BC106">
        <v>71.153846740722656</v>
      </c>
      <c r="BD106">
        <v>100</v>
      </c>
      <c r="BE106">
        <v>491.46759033203125</v>
      </c>
      <c r="BF106">
        <v>12878.3994140625</v>
      </c>
      <c r="BG106">
        <v>14256.15625</v>
      </c>
      <c r="BH106">
        <v>2.5257387161254883</v>
      </c>
      <c r="BI106">
        <v>-3.3066604137420654</v>
      </c>
      <c r="BJ106">
        <v>29.090909957885742</v>
      </c>
      <c r="BK106">
        <v>-17.391304016113281</v>
      </c>
      <c r="BL106">
        <v>166.25</v>
      </c>
      <c r="BM106">
        <v>-2.6397514343261719</v>
      </c>
      <c r="BN106">
        <v>20646.890625</v>
      </c>
      <c r="BO106">
        <v>53.176273345947266</v>
      </c>
      <c r="BQ106">
        <v>0.62100124359130859</v>
      </c>
      <c r="BR106">
        <v>7.3260076344013214E-2</v>
      </c>
      <c r="BS106">
        <v>2.0879120826721191</v>
      </c>
      <c r="BT106">
        <v>115.9951171875</v>
      </c>
      <c r="BU106">
        <v>406.71551513671875</v>
      </c>
      <c r="BV106">
        <v>0</v>
      </c>
      <c r="BW106">
        <v>1</v>
      </c>
      <c r="BX106">
        <v>10064.8466796875</v>
      </c>
      <c r="BY106">
        <v>9092.150390625</v>
      </c>
      <c r="BZ106">
        <v>0.69597071409225464</v>
      </c>
      <c r="CA106">
        <v>7.6556777954101563</v>
      </c>
      <c r="CB106">
        <v>57.894737243652344</v>
      </c>
      <c r="CC106">
        <v>5.103668212890625</v>
      </c>
      <c r="CD106">
        <v>10.20733642578125</v>
      </c>
      <c r="CE106">
        <v>0</v>
      </c>
      <c r="CF106">
        <v>1.7543859481811523</v>
      </c>
      <c r="CG106">
        <v>11622.869140625</v>
      </c>
      <c r="CJ106" s="8">
        <f>ABS(L106-VLOOKUP('VK_valitsin (FI)'!$C$8,tiedot,11,FALSE))</f>
        <v>57.699996948242188</v>
      </c>
      <c r="CQ106" s="8">
        <f>ABS(S106-VLOOKUP('VK_valitsin (FI)'!$C$8,tiedot,18,FALSE))</f>
        <v>784</v>
      </c>
      <c r="DE106" s="8">
        <f>ABS(AG106-VLOOKUP('VK_valitsin (FI)'!$C$8,tiedot,32,FALSE))</f>
        <v>1</v>
      </c>
      <c r="DJ106" s="8">
        <f>ABS(AL106-VLOOKUP('VK_valitsin (FI)'!$C$8,tiedot,37,FALSE))</f>
        <v>11.799999999999997</v>
      </c>
      <c r="EB106" s="55">
        <f>ABS(BD106-VLOOKUP('VK_valitsin (FI)'!$C$8,tiedot,55,FALSE))</f>
        <v>3.98126220703125</v>
      </c>
      <c r="EF106" s="55">
        <f>ABS(BH106-VLOOKUP('VK_valitsin (FI)'!$C$8,tiedot,59,FALSE))</f>
        <v>0.81131768226623535</v>
      </c>
      <c r="EL106" s="8">
        <f>ABS(BN106-VLOOKUP('VK_valitsin (FI)'!$C$8,tiedot,65,FALSE))</f>
        <v>2427.505859375</v>
      </c>
      <c r="FH106" s="4">
        <f>IF($B106='VK_valitsin (FI)'!$C$8,100000,VK!CJ106/VK!L$297*'VK_valitsin (FI)'!D$5)</f>
        <v>0.29320742611198536</v>
      </c>
      <c r="FO106" s="4">
        <f>IF($B106='VK_valitsin (FI)'!$C$8,100000,VK!CQ106/VK!S$297*'VK_valitsin (FI)'!E$5)</f>
        <v>0.15591379168682354</v>
      </c>
      <c r="GC106" s="4">
        <f>IF($B106='VK_valitsin (FI)'!$C$8,100000,VK!DE106/VK!AG$297*'VK_valitsin (FI)'!F$5)</f>
        <v>0.10940897735217005</v>
      </c>
      <c r="GH106" s="4">
        <f>IF($B106='VK_valitsin (FI)'!$C$8,100000,VK!DJ106/VK!AL$297*'VK_valitsin (FI)'!G$5)</f>
        <v>0.20769571854412044</v>
      </c>
      <c r="GZ106" s="4">
        <f>IF($B106='VK_valitsin (FI)'!$C$8,100000,VK!EB106/VK!BD$297*'VK_valitsin (FI)'!H$5)</f>
        <v>1.725932443801987E-2</v>
      </c>
      <c r="HA106" s="4">
        <f>IF($B106='VK_valitsin (FI)'!$C$8,100000,VK!EC106/VK!BE$297*'VK_valitsin (FI)'!P$5)</f>
        <v>0</v>
      </c>
      <c r="HD106" s="4">
        <f>IF($B106='VK_valitsin (FI)'!$C$8,100000,VK!EF106/VK!BH$297*'VK_valitsin (FI)'!I$5)</f>
        <v>0.14156039626940875</v>
      </c>
      <c r="HJ106" s="4">
        <f>IF($B106='VK_valitsin (FI)'!$C$8,100000,VK!EL106/VK!BN$297*'VK_valitsin (FI)'!J$5)</f>
        <v>0.11038249971468768</v>
      </c>
      <c r="ID106" s="15">
        <f t="shared" si="4"/>
        <v>1.0354281445172155</v>
      </c>
      <c r="IE106" s="15">
        <f t="shared" si="5"/>
        <v>270</v>
      </c>
      <c r="IF106" s="16">
        <f t="shared" si="7"/>
        <v>1.0399999999999982E-8</v>
      </c>
      <c r="IG106" s="51" t="str">
        <f t="shared" si="6"/>
        <v>Kuhmo</v>
      </c>
    </row>
    <row r="107" spans="1:241">
      <c r="A107">
        <v>2019</v>
      </c>
      <c r="B107" t="s">
        <v>410</v>
      </c>
      <c r="C107" t="s">
        <v>411</v>
      </c>
      <c r="D107" t="s">
        <v>233</v>
      </c>
      <c r="E107" t="s">
        <v>234</v>
      </c>
      <c r="F107" t="s">
        <v>88</v>
      </c>
      <c r="G107" t="s">
        <v>89</v>
      </c>
      <c r="H107" t="s">
        <v>104</v>
      </c>
      <c r="I107" t="s">
        <v>105</v>
      </c>
      <c r="J107">
        <v>55.900001525878906</v>
      </c>
      <c r="K107">
        <v>660.91998291015625</v>
      </c>
      <c r="L107">
        <v>217.89999389648438</v>
      </c>
      <c r="M107">
        <v>2206</v>
      </c>
      <c r="N107">
        <v>3.2999999523162842</v>
      </c>
      <c r="O107">
        <v>-1.3999999761581421</v>
      </c>
      <c r="P107">
        <v>14</v>
      </c>
      <c r="Q107">
        <v>57</v>
      </c>
      <c r="R107">
        <v>12.5</v>
      </c>
      <c r="S107">
        <v>196</v>
      </c>
      <c r="T107">
        <v>0</v>
      </c>
      <c r="U107">
        <v>3689.5</v>
      </c>
      <c r="V107">
        <v>13.28</v>
      </c>
      <c r="W107">
        <v>2154</v>
      </c>
      <c r="X107">
        <v>3692</v>
      </c>
      <c r="Y107">
        <v>769</v>
      </c>
      <c r="Z107">
        <v>2282</v>
      </c>
      <c r="AA107">
        <v>718</v>
      </c>
      <c r="AB107">
        <v>11.80701732635498</v>
      </c>
      <c r="AC107">
        <v>0</v>
      </c>
      <c r="AD107">
        <v>0</v>
      </c>
      <c r="AE107">
        <v>0</v>
      </c>
      <c r="AF107">
        <v>7.9</v>
      </c>
      <c r="AG107">
        <v>1</v>
      </c>
      <c r="AH107">
        <v>20.75</v>
      </c>
      <c r="AI107">
        <v>1</v>
      </c>
      <c r="AJ107">
        <v>0.5</v>
      </c>
      <c r="AK107">
        <v>1.1000000000000001</v>
      </c>
      <c r="AL107">
        <v>80</v>
      </c>
      <c r="AM107">
        <v>272.39999999999998</v>
      </c>
      <c r="AN107">
        <v>43.4</v>
      </c>
      <c r="AO107">
        <v>20.100000000000001</v>
      </c>
      <c r="AP107">
        <v>120</v>
      </c>
      <c r="AQ107">
        <v>65</v>
      </c>
      <c r="AR107">
        <v>494</v>
      </c>
      <c r="AS107">
        <v>3.3330000000000002</v>
      </c>
      <c r="AT107">
        <v>46000</v>
      </c>
      <c r="AU107">
        <v>18519</v>
      </c>
      <c r="AV107">
        <v>1</v>
      </c>
      <c r="AW107">
        <v>75.579635620117188</v>
      </c>
      <c r="AX107">
        <v>0</v>
      </c>
      <c r="AY107">
        <v>1</v>
      </c>
      <c r="AZ107">
        <v>0</v>
      </c>
      <c r="BA107">
        <v>0</v>
      </c>
      <c r="BB107">
        <v>1</v>
      </c>
      <c r="BC107">
        <v>78.846153259277344</v>
      </c>
      <c r="BD107">
        <v>100</v>
      </c>
      <c r="BE107">
        <v>2123.076904296875</v>
      </c>
      <c r="BF107">
        <v>16192.3076171875</v>
      </c>
      <c r="BG107">
        <v>17576.923828125</v>
      </c>
      <c r="BH107">
        <v>2.3572075366973877</v>
      </c>
      <c r="BI107">
        <v>29.993503570556641</v>
      </c>
      <c r="BJ107">
        <v>29.729730606079102</v>
      </c>
      <c r="BK107">
        <v>-70</v>
      </c>
      <c r="BL107">
        <v>265.44961547851563</v>
      </c>
      <c r="BM107">
        <v>-5.3097343444824219</v>
      </c>
      <c r="BN107">
        <v>20392.265625</v>
      </c>
      <c r="BO107">
        <v>50.311103820800781</v>
      </c>
      <c r="BQ107">
        <v>0.62103354930877686</v>
      </c>
      <c r="BR107">
        <v>0.22665457427501678</v>
      </c>
      <c r="BS107">
        <v>1.0426110029220581</v>
      </c>
      <c r="BT107">
        <v>141.88577270507813</v>
      </c>
      <c r="BU107">
        <v>366.72711181640625</v>
      </c>
      <c r="BV107">
        <v>0</v>
      </c>
      <c r="BW107">
        <v>0</v>
      </c>
      <c r="BX107">
        <v>14061.5380859375</v>
      </c>
      <c r="BY107">
        <v>12953.845703125</v>
      </c>
      <c r="BZ107">
        <v>0.13599275052547455</v>
      </c>
      <c r="CA107">
        <v>4.8504080772399902</v>
      </c>
      <c r="CB107">
        <v>433.33334350585938</v>
      </c>
      <c r="CC107">
        <v>12.149532318115234</v>
      </c>
      <c r="CD107">
        <v>15.887850761413574</v>
      </c>
      <c r="CE107">
        <v>0</v>
      </c>
      <c r="CF107">
        <v>0</v>
      </c>
      <c r="CG107">
        <v>16798.197265625</v>
      </c>
      <c r="CJ107" s="8">
        <f>ABS(L107-VLOOKUP('VK_valitsin (FI)'!$C$8,tiedot,11,FALSE))</f>
        <v>79.199996948242188</v>
      </c>
      <c r="CQ107" s="8">
        <f>ABS(S107-VLOOKUP('VK_valitsin (FI)'!$C$8,tiedot,18,FALSE))</f>
        <v>44</v>
      </c>
      <c r="DE107" s="8">
        <f>ABS(AG107-VLOOKUP('VK_valitsin (FI)'!$C$8,tiedot,32,FALSE))</f>
        <v>1</v>
      </c>
      <c r="DJ107" s="8">
        <f>ABS(AL107-VLOOKUP('VK_valitsin (FI)'!$C$8,tiedot,37,FALSE))</f>
        <v>21.200000000000003</v>
      </c>
      <c r="EB107" s="55">
        <f>ABS(BD107-VLOOKUP('VK_valitsin (FI)'!$C$8,tiedot,55,FALSE))</f>
        <v>3.98126220703125</v>
      </c>
      <c r="EF107" s="55">
        <f>ABS(BH107-VLOOKUP('VK_valitsin (FI)'!$C$8,tiedot,59,FALSE))</f>
        <v>0.97984886169433594</v>
      </c>
      <c r="EL107" s="8">
        <f>ABS(BN107-VLOOKUP('VK_valitsin (FI)'!$C$8,tiedot,65,FALSE))</f>
        <v>2682.130859375</v>
      </c>
      <c r="FH107" s="4">
        <f>IF($B107='VK_valitsin (FI)'!$C$8,100000,VK!CJ107/VK!L$297*'VK_valitsin (FI)'!D$5)</f>
        <v>0.40246149881258597</v>
      </c>
      <c r="FO107" s="4">
        <f>IF($B107='VK_valitsin (FI)'!$C$8,100000,VK!CQ107/VK!S$297*'VK_valitsin (FI)'!E$5)</f>
        <v>8.7502638191584645E-3</v>
      </c>
      <c r="GC107" s="4">
        <f>IF($B107='VK_valitsin (FI)'!$C$8,100000,VK!DE107/VK!AG$297*'VK_valitsin (FI)'!F$5)</f>
        <v>0.10940897735217005</v>
      </c>
      <c r="GH107" s="4">
        <f>IF($B107='VK_valitsin (FI)'!$C$8,100000,VK!DJ107/VK!AL$297*'VK_valitsin (FI)'!G$5)</f>
        <v>0.37314824009621655</v>
      </c>
      <c r="GZ107" s="4">
        <f>IF($B107='VK_valitsin (FI)'!$C$8,100000,VK!EB107/VK!BD$297*'VK_valitsin (FI)'!H$5)</f>
        <v>1.725932443801987E-2</v>
      </c>
      <c r="HA107" s="4">
        <f>IF($B107='VK_valitsin (FI)'!$C$8,100000,VK!EC107/VK!BE$297*'VK_valitsin (FI)'!P$5)</f>
        <v>0</v>
      </c>
      <c r="HD107" s="4">
        <f>IF($B107='VK_valitsin (FI)'!$C$8,100000,VK!EF107/VK!BH$297*'VK_valitsin (FI)'!I$5)</f>
        <v>0.17096606690258484</v>
      </c>
      <c r="HJ107" s="4">
        <f>IF($B107='VK_valitsin (FI)'!$C$8,100000,VK!EL107/VK!BN$297*'VK_valitsin (FI)'!J$5)</f>
        <v>0.12196069792224576</v>
      </c>
      <c r="ID107" s="15">
        <f t="shared" si="4"/>
        <v>1.2039550798429814</v>
      </c>
      <c r="IE107" s="15">
        <f t="shared" si="5"/>
        <v>285</v>
      </c>
      <c r="IF107" s="16">
        <f t="shared" si="7"/>
        <v>1.0499999999999982E-8</v>
      </c>
      <c r="IG107" s="51" t="str">
        <f t="shared" si="6"/>
        <v>Kuhmoinen</v>
      </c>
    </row>
    <row r="108" spans="1:241">
      <c r="A108">
        <v>2019</v>
      </c>
      <c r="B108" t="s">
        <v>412</v>
      </c>
      <c r="C108" t="s">
        <v>413</v>
      </c>
      <c r="D108" t="s">
        <v>412</v>
      </c>
      <c r="E108" t="s">
        <v>414</v>
      </c>
      <c r="F108" t="s">
        <v>243</v>
      </c>
      <c r="G108" t="s">
        <v>244</v>
      </c>
      <c r="H108" t="s">
        <v>144</v>
      </c>
      <c r="I108" t="s">
        <v>145</v>
      </c>
      <c r="J108">
        <v>42.400001525878906</v>
      </c>
      <c r="K108">
        <v>3241.010009765625</v>
      </c>
      <c r="L108">
        <v>133.30000305175781</v>
      </c>
      <c r="M108">
        <v>119282</v>
      </c>
      <c r="N108">
        <v>36.799999237060547</v>
      </c>
      <c r="O108">
        <v>0.5</v>
      </c>
      <c r="P108">
        <v>576</v>
      </c>
      <c r="Q108">
        <v>86.5</v>
      </c>
      <c r="R108">
        <v>10.4</v>
      </c>
      <c r="S108">
        <v>1315</v>
      </c>
      <c r="T108">
        <v>1</v>
      </c>
      <c r="U108">
        <v>3889.9</v>
      </c>
      <c r="V108">
        <v>12.35</v>
      </c>
      <c r="W108">
        <v>1464</v>
      </c>
      <c r="X108">
        <v>180</v>
      </c>
      <c r="Y108">
        <v>533</v>
      </c>
      <c r="Z108">
        <v>337</v>
      </c>
      <c r="AA108">
        <v>560</v>
      </c>
      <c r="AB108">
        <v>18.166894912719727</v>
      </c>
      <c r="AC108">
        <v>0.8</v>
      </c>
      <c r="AD108">
        <v>1.4</v>
      </c>
      <c r="AE108">
        <v>2.2999999999999998</v>
      </c>
      <c r="AF108">
        <v>3.6</v>
      </c>
      <c r="AG108">
        <v>0</v>
      </c>
      <c r="AH108">
        <v>20.5</v>
      </c>
      <c r="AI108">
        <v>1.3</v>
      </c>
      <c r="AJ108">
        <v>0.52</v>
      </c>
      <c r="AK108">
        <v>1.1000000000000001</v>
      </c>
      <c r="AL108">
        <v>64.2</v>
      </c>
      <c r="AM108">
        <v>401.8</v>
      </c>
      <c r="AN108">
        <v>44.6</v>
      </c>
      <c r="AO108">
        <v>33.9</v>
      </c>
      <c r="AP108">
        <v>25</v>
      </c>
      <c r="AQ108">
        <v>11</v>
      </c>
      <c r="AR108">
        <v>701</v>
      </c>
      <c r="AS108">
        <v>4.6669999999999998</v>
      </c>
      <c r="AT108">
        <v>5738</v>
      </c>
      <c r="AU108">
        <v>9996</v>
      </c>
      <c r="AV108">
        <v>1</v>
      </c>
      <c r="AW108">
        <v>0</v>
      </c>
      <c r="AX108">
        <v>0</v>
      </c>
      <c r="AY108">
        <v>1</v>
      </c>
      <c r="AZ108">
        <v>1</v>
      </c>
      <c r="BA108">
        <v>1</v>
      </c>
      <c r="BB108">
        <v>0</v>
      </c>
      <c r="BC108">
        <v>92.151954650878906</v>
      </c>
      <c r="BD108">
        <v>78.290290832519531</v>
      </c>
      <c r="BE108">
        <v>1615.496826171875</v>
      </c>
      <c r="BF108">
        <v>13753.6689453125</v>
      </c>
      <c r="BG108">
        <v>17208.736328125</v>
      </c>
      <c r="BH108">
        <v>3.6884241104125977</v>
      </c>
      <c r="BI108">
        <v>0.2992357611656189</v>
      </c>
      <c r="BJ108">
        <v>27.018632888793945</v>
      </c>
      <c r="BK108">
        <v>1.5334947109222412</v>
      </c>
      <c r="BL108">
        <v>265.43902587890625</v>
      </c>
      <c r="BM108">
        <v>0.25354969501495361</v>
      </c>
      <c r="BN108">
        <v>23518.603515625</v>
      </c>
      <c r="BO108">
        <v>30.465482711791992</v>
      </c>
      <c r="BQ108">
        <v>0.5068744421005249</v>
      </c>
      <c r="BR108">
        <v>0.10395533591508865</v>
      </c>
      <c r="BS108">
        <v>4.0953369140625</v>
      </c>
      <c r="BT108">
        <v>230.97366333007813</v>
      </c>
      <c r="BU108">
        <v>780.2015380859375</v>
      </c>
      <c r="BV108">
        <v>1</v>
      </c>
      <c r="BW108">
        <v>9</v>
      </c>
      <c r="BX108">
        <v>11048.0078125</v>
      </c>
      <c r="BY108">
        <v>8829.85546875</v>
      </c>
      <c r="BZ108">
        <v>1.0546436309814453</v>
      </c>
      <c r="CA108">
        <v>8.2870845794677734</v>
      </c>
      <c r="CB108">
        <v>57.392684936523438</v>
      </c>
      <c r="CC108">
        <v>6.788062572479248</v>
      </c>
      <c r="CD108">
        <v>13.211936950683594</v>
      </c>
      <c r="CE108">
        <v>0.32372280955314636</v>
      </c>
      <c r="CF108">
        <v>1.8715225458145142</v>
      </c>
      <c r="CG108">
        <v>9893.865234375</v>
      </c>
      <c r="CJ108" s="8">
        <f>ABS(L108-VLOOKUP('VK_valitsin (FI)'!$C$8,tiedot,11,FALSE))</f>
        <v>5.399993896484375</v>
      </c>
      <c r="CQ108" s="8">
        <f>ABS(S108-VLOOKUP('VK_valitsin (FI)'!$C$8,tiedot,18,FALSE))</f>
        <v>1163</v>
      </c>
      <c r="DE108" s="8">
        <f>ABS(AG108-VLOOKUP('VK_valitsin (FI)'!$C$8,tiedot,32,FALSE))</f>
        <v>0</v>
      </c>
      <c r="DJ108" s="8">
        <f>ABS(AL108-VLOOKUP('VK_valitsin (FI)'!$C$8,tiedot,37,FALSE))</f>
        <v>5.4000000000000057</v>
      </c>
      <c r="EB108" s="55">
        <f>ABS(BD108-VLOOKUP('VK_valitsin (FI)'!$C$8,tiedot,55,FALSE))</f>
        <v>17.728446960449219</v>
      </c>
      <c r="EF108" s="55">
        <f>ABS(BH108-VLOOKUP('VK_valitsin (FI)'!$C$8,tiedot,59,FALSE))</f>
        <v>0.35136771202087402</v>
      </c>
      <c r="EL108" s="8">
        <f>ABS(BN108-VLOOKUP('VK_valitsin (FI)'!$C$8,tiedot,65,FALSE))</f>
        <v>444.20703125</v>
      </c>
      <c r="FH108" s="4">
        <f>IF($B108='VK_valitsin (FI)'!$C$8,100000,VK!CJ108/VK!L$297*'VK_valitsin (FI)'!D$5)</f>
        <v>2.7440526779037369E-2</v>
      </c>
      <c r="FO108" s="4">
        <f>IF($B108='VK_valitsin (FI)'!$C$8,100000,VK!CQ108/VK!S$297*'VK_valitsin (FI)'!E$5)</f>
        <v>0.23128538231093851</v>
      </c>
      <c r="GC108" s="4">
        <f>IF($B108='VK_valitsin (FI)'!$C$8,100000,VK!DE108/VK!AG$297*'VK_valitsin (FI)'!F$5)</f>
        <v>0</v>
      </c>
      <c r="GH108" s="4">
        <f>IF($B108='VK_valitsin (FI)'!$C$8,100000,VK!DJ108/VK!AL$297*'VK_valitsin (FI)'!G$5)</f>
        <v>9.5047193232055238E-2</v>
      </c>
      <c r="GZ108" s="4">
        <f>IF($B108='VK_valitsin (FI)'!$C$8,100000,VK!EB108/VK!BD$297*'VK_valitsin (FI)'!H$5)</f>
        <v>7.6855279044980143E-2</v>
      </c>
      <c r="HA108" s="4">
        <f>IF($B108='VK_valitsin (FI)'!$C$8,100000,VK!EC108/VK!BE$297*'VK_valitsin (FI)'!P$5)</f>
        <v>0</v>
      </c>
      <c r="HD108" s="4">
        <f>IF($B108='VK_valitsin (FI)'!$C$8,100000,VK!EF108/VK!BH$297*'VK_valitsin (FI)'!I$5)</f>
        <v>6.1307369033315642E-2</v>
      </c>
      <c r="HJ108" s="4">
        <f>IF($B108='VK_valitsin (FI)'!$C$8,100000,VK!EL108/VK!BN$297*'VK_valitsin (FI)'!J$5)</f>
        <v>2.0198790586169638E-2</v>
      </c>
      <c r="ID108" s="15">
        <f t="shared" si="4"/>
        <v>0.51213455158649657</v>
      </c>
      <c r="IE108" s="15">
        <f t="shared" si="5"/>
        <v>94</v>
      </c>
      <c r="IF108" s="16">
        <f t="shared" si="7"/>
        <v>1.0599999999999981E-8</v>
      </c>
      <c r="IG108" s="51" t="str">
        <f t="shared" si="6"/>
        <v>Kuopio</v>
      </c>
    </row>
    <row r="109" spans="1:241">
      <c r="A109">
        <v>2019</v>
      </c>
      <c r="B109" t="s">
        <v>415</v>
      </c>
      <c r="C109" t="s">
        <v>416</v>
      </c>
      <c r="D109" t="s">
        <v>108</v>
      </c>
      <c r="E109" t="s">
        <v>109</v>
      </c>
      <c r="F109" t="s">
        <v>96</v>
      </c>
      <c r="G109" t="s">
        <v>97</v>
      </c>
      <c r="H109" t="s">
        <v>104</v>
      </c>
      <c r="I109" t="s">
        <v>105</v>
      </c>
      <c r="J109">
        <v>48.700000762939453</v>
      </c>
      <c r="K109">
        <v>462.17001342773438</v>
      </c>
      <c r="L109">
        <v>159</v>
      </c>
      <c r="M109">
        <v>3551</v>
      </c>
      <c r="N109">
        <v>7.6999998092651367</v>
      </c>
      <c r="O109">
        <v>-0.60000002384185791</v>
      </c>
      <c r="P109">
        <v>-2</v>
      </c>
      <c r="Q109">
        <v>36.200000000000003</v>
      </c>
      <c r="R109">
        <v>5.7</v>
      </c>
      <c r="S109">
        <v>159</v>
      </c>
      <c r="T109">
        <v>0</v>
      </c>
      <c r="U109">
        <v>3129.5</v>
      </c>
      <c r="V109">
        <v>10.53</v>
      </c>
      <c r="W109">
        <v>955</v>
      </c>
      <c r="X109">
        <v>985</v>
      </c>
      <c r="Y109">
        <v>836</v>
      </c>
      <c r="Z109">
        <v>771</v>
      </c>
      <c r="AA109">
        <v>819</v>
      </c>
      <c r="AB109">
        <v>16.220588684082031</v>
      </c>
      <c r="AC109">
        <v>0</v>
      </c>
      <c r="AD109">
        <v>0</v>
      </c>
      <c r="AE109">
        <v>0</v>
      </c>
      <c r="AF109">
        <v>8.3000000000000007</v>
      </c>
      <c r="AG109">
        <v>0</v>
      </c>
      <c r="AH109">
        <v>21</v>
      </c>
      <c r="AI109">
        <v>0.93</v>
      </c>
      <c r="AJ109">
        <v>0.45</v>
      </c>
      <c r="AK109">
        <v>1.05</v>
      </c>
      <c r="AL109">
        <v>66.5</v>
      </c>
      <c r="AM109">
        <v>302.2</v>
      </c>
      <c r="AN109">
        <v>43.2</v>
      </c>
      <c r="AO109">
        <v>23</v>
      </c>
      <c r="AP109">
        <v>64</v>
      </c>
      <c r="AQ109">
        <v>65</v>
      </c>
      <c r="AR109">
        <v>610</v>
      </c>
      <c r="AS109">
        <v>2.1669999999999998</v>
      </c>
      <c r="AT109">
        <v>7781</v>
      </c>
      <c r="AU109">
        <v>11060</v>
      </c>
      <c r="AV109">
        <v>0</v>
      </c>
      <c r="AW109">
        <v>101.10774993896484</v>
      </c>
      <c r="AX109">
        <v>0</v>
      </c>
      <c r="AY109">
        <v>0</v>
      </c>
      <c r="AZ109">
        <v>0</v>
      </c>
      <c r="BA109">
        <v>0</v>
      </c>
      <c r="BB109">
        <v>1</v>
      </c>
      <c r="BC109">
        <v>56.756755828857422</v>
      </c>
      <c r="BD109">
        <v>100</v>
      </c>
      <c r="BE109">
        <v>1385.0931396484375</v>
      </c>
      <c r="BF109">
        <v>15028.25390625</v>
      </c>
      <c r="BG109">
        <v>16289.169921875</v>
      </c>
      <c r="BH109">
        <v>3.0150661468505859</v>
      </c>
      <c r="BI109">
        <v>1.8909757137298584</v>
      </c>
      <c r="BJ109">
        <v>39.393939971923828</v>
      </c>
      <c r="BK109">
        <v>-13.513513565063477</v>
      </c>
      <c r="BL109">
        <v>83.400001525878906</v>
      </c>
      <c r="BM109">
        <v>-3.2876713275909424</v>
      </c>
      <c r="BN109">
        <v>20742.720703125</v>
      </c>
      <c r="BO109">
        <v>54.629802703857422</v>
      </c>
      <c r="BQ109">
        <v>0.70008450746536255</v>
      </c>
      <c r="BR109">
        <v>0.11264432221651077</v>
      </c>
      <c r="BS109">
        <v>1.6896648406982422</v>
      </c>
      <c r="BT109">
        <v>90.115463256835938</v>
      </c>
      <c r="BU109">
        <v>301.60519409179688</v>
      </c>
      <c r="BV109">
        <v>0</v>
      </c>
      <c r="BW109">
        <v>1</v>
      </c>
      <c r="BX109">
        <v>10832.2978515625</v>
      </c>
      <c r="BY109">
        <v>9993.7890625</v>
      </c>
      <c r="BZ109">
        <v>0.90115457773208618</v>
      </c>
      <c r="CA109">
        <v>9.940861701965332</v>
      </c>
      <c r="CB109">
        <v>100</v>
      </c>
      <c r="CC109">
        <v>9.0651559829711914</v>
      </c>
      <c r="CD109">
        <v>10.198300361633301</v>
      </c>
      <c r="CE109">
        <v>0</v>
      </c>
      <c r="CF109">
        <v>2.5495750904083252</v>
      </c>
      <c r="CG109">
        <v>10382.6962890625</v>
      </c>
      <c r="CJ109" s="8">
        <f>ABS(L109-VLOOKUP('VK_valitsin (FI)'!$C$8,tiedot,11,FALSE))</f>
        <v>20.300003051757813</v>
      </c>
      <c r="CQ109" s="8">
        <f>ABS(S109-VLOOKUP('VK_valitsin (FI)'!$C$8,tiedot,18,FALSE))</f>
        <v>7</v>
      </c>
      <c r="DE109" s="8">
        <f>ABS(AG109-VLOOKUP('VK_valitsin (FI)'!$C$8,tiedot,32,FALSE))</f>
        <v>0</v>
      </c>
      <c r="DJ109" s="8">
        <f>ABS(AL109-VLOOKUP('VK_valitsin (FI)'!$C$8,tiedot,37,FALSE))</f>
        <v>7.7000000000000028</v>
      </c>
      <c r="EB109" s="55">
        <f>ABS(BD109-VLOOKUP('VK_valitsin (FI)'!$C$8,tiedot,55,FALSE))</f>
        <v>3.98126220703125</v>
      </c>
      <c r="EF109" s="55">
        <f>ABS(BH109-VLOOKUP('VK_valitsin (FI)'!$C$8,tiedot,59,FALSE))</f>
        <v>0.3219902515411377</v>
      </c>
      <c r="EL109" s="8">
        <f>ABS(BN109-VLOOKUP('VK_valitsin (FI)'!$C$8,tiedot,65,FALSE))</f>
        <v>2331.67578125</v>
      </c>
      <c r="FH109" s="4">
        <f>IF($B109='VK_valitsin (FI)'!$C$8,100000,VK!CJ109/VK!L$297*'VK_valitsin (FI)'!D$5)</f>
        <v>0.10315618647624011</v>
      </c>
      <c r="FO109" s="4">
        <f>IF($B109='VK_valitsin (FI)'!$C$8,100000,VK!CQ109/VK!S$297*'VK_valitsin (FI)'!E$5)</f>
        <v>1.3920874257752104E-3</v>
      </c>
      <c r="GC109" s="4">
        <f>IF($B109='VK_valitsin (FI)'!$C$8,100000,VK!DE109/VK!AG$297*'VK_valitsin (FI)'!F$5)</f>
        <v>0</v>
      </c>
      <c r="GH109" s="4">
        <f>IF($B109='VK_valitsin (FI)'!$C$8,100000,VK!DJ109/VK!AL$297*'VK_valitsin (FI)'!G$5)</f>
        <v>0.13553025701607868</v>
      </c>
      <c r="GZ109" s="4">
        <f>IF($B109='VK_valitsin (FI)'!$C$8,100000,VK!EB109/VK!BD$297*'VK_valitsin (FI)'!H$5)</f>
        <v>1.725932443801987E-2</v>
      </c>
      <c r="HA109" s="4">
        <f>IF($B109='VK_valitsin (FI)'!$C$8,100000,VK!EC109/VK!BE$297*'VK_valitsin (FI)'!P$5)</f>
        <v>0</v>
      </c>
      <c r="HD109" s="4">
        <f>IF($B109='VK_valitsin (FI)'!$C$8,100000,VK!EF109/VK!BH$297*'VK_valitsin (FI)'!I$5)</f>
        <v>5.6181528640827212E-2</v>
      </c>
      <c r="HJ109" s="4">
        <f>IF($B109='VK_valitsin (FI)'!$C$8,100000,VK!EL109/VK!BN$297*'VK_valitsin (FI)'!J$5)</f>
        <v>0.10602495572341807</v>
      </c>
      <c r="ID109" s="15">
        <f t="shared" si="4"/>
        <v>0.41954435042035915</v>
      </c>
      <c r="IE109" s="15">
        <f t="shared" si="5"/>
        <v>53</v>
      </c>
      <c r="IF109" s="16">
        <f t="shared" si="7"/>
        <v>1.069999999999998E-8</v>
      </c>
      <c r="IG109" s="51" t="str">
        <f t="shared" si="6"/>
        <v>Kuortane</v>
      </c>
    </row>
    <row r="110" spans="1:241">
      <c r="A110">
        <v>2019</v>
      </c>
      <c r="B110" t="s">
        <v>417</v>
      </c>
      <c r="C110" t="s">
        <v>418</v>
      </c>
      <c r="D110" t="s">
        <v>252</v>
      </c>
      <c r="E110" t="s">
        <v>246</v>
      </c>
      <c r="F110" t="s">
        <v>96</v>
      </c>
      <c r="G110" t="s">
        <v>97</v>
      </c>
      <c r="H110" t="s">
        <v>90</v>
      </c>
      <c r="I110" t="s">
        <v>91</v>
      </c>
      <c r="J110">
        <v>47.299999237060547</v>
      </c>
      <c r="K110">
        <v>1724.6700439453125</v>
      </c>
      <c r="L110">
        <v>158</v>
      </c>
      <c r="M110">
        <v>20678</v>
      </c>
      <c r="N110">
        <v>12</v>
      </c>
      <c r="O110">
        <v>-1.2999999523162842</v>
      </c>
      <c r="P110">
        <v>-174</v>
      </c>
      <c r="Q110">
        <v>62.5</v>
      </c>
      <c r="R110">
        <v>8</v>
      </c>
      <c r="S110">
        <v>607</v>
      </c>
      <c r="T110">
        <v>0</v>
      </c>
      <c r="U110">
        <v>3139.1</v>
      </c>
      <c r="V110">
        <v>10.53</v>
      </c>
      <c r="W110">
        <v>1259</v>
      </c>
      <c r="X110">
        <v>798</v>
      </c>
      <c r="Y110">
        <v>563</v>
      </c>
      <c r="Z110">
        <v>573</v>
      </c>
      <c r="AA110">
        <v>558</v>
      </c>
      <c r="AB110">
        <v>15.723270416259766</v>
      </c>
      <c r="AC110">
        <v>0</v>
      </c>
      <c r="AD110">
        <v>0.7</v>
      </c>
      <c r="AE110">
        <v>0</v>
      </c>
      <c r="AF110">
        <v>5.0999999999999996</v>
      </c>
      <c r="AG110">
        <v>1</v>
      </c>
      <c r="AH110">
        <v>21</v>
      </c>
      <c r="AI110">
        <v>0.93</v>
      </c>
      <c r="AJ110">
        <v>0.6</v>
      </c>
      <c r="AK110">
        <v>1.2</v>
      </c>
      <c r="AL110">
        <v>69.900000000000006</v>
      </c>
      <c r="AM110">
        <v>296</v>
      </c>
      <c r="AN110">
        <v>48.7</v>
      </c>
      <c r="AO110">
        <v>20.3</v>
      </c>
      <c r="AP110">
        <v>67</v>
      </c>
      <c r="AQ110">
        <v>55</v>
      </c>
      <c r="AR110">
        <v>586</v>
      </c>
      <c r="AS110">
        <v>3</v>
      </c>
      <c r="AT110">
        <v>7714</v>
      </c>
      <c r="AU110">
        <v>10342</v>
      </c>
      <c r="AV110">
        <v>0</v>
      </c>
      <c r="AW110">
        <v>66.183601379394531</v>
      </c>
      <c r="AX110">
        <v>0</v>
      </c>
      <c r="AY110">
        <v>0</v>
      </c>
      <c r="AZ110">
        <v>0</v>
      </c>
      <c r="BA110">
        <v>0</v>
      </c>
      <c r="BB110">
        <v>1</v>
      </c>
      <c r="BC110">
        <v>79.599502563476563</v>
      </c>
      <c r="BD110">
        <v>99.131515502929688</v>
      </c>
      <c r="BE110">
        <v>1434.0948486328125</v>
      </c>
      <c r="BF110">
        <v>12695.7666015625</v>
      </c>
      <c r="BG110">
        <v>14136.4384765625</v>
      </c>
      <c r="BH110">
        <v>3.8468999862670898</v>
      </c>
      <c r="BI110">
        <v>-3.2303526401519775</v>
      </c>
      <c r="BJ110">
        <v>26.929134368896484</v>
      </c>
      <c r="BK110">
        <v>-9.5833330154418945</v>
      </c>
      <c r="BL110">
        <v>131.6875</v>
      </c>
      <c r="BM110">
        <v>-1.3860369920730591</v>
      </c>
      <c r="BN110">
        <v>21141.33984375</v>
      </c>
      <c r="BO110">
        <v>48.348827362060547</v>
      </c>
      <c r="BQ110">
        <v>0.68299639225006104</v>
      </c>
      <c r="BR110">
        <v>0.37721249461174011</v>
      </c>
      <c r="BS110">
        <v>1.6732759475708008</v>
      </c>
      <c r="BT110">
        <v>86.71051025390625</v>
      </c>
      <c r="BU110">
        <v>389.59280395507813</v>
      </c>
      <c r="BV110">
        <v>0</v>
      </c>
      <c r="BW110">
        <v>3</v>
      </c>
      <c r="BX110">
        <v>9881.37109375</v>
      </c>
      <c r="BY110">
        <v>8874.3408203125</v>
      </c>
      <c r="BZ110">
        <v>1.0494245290756226</v>
      </c>
      <c r="CA110">
        <v>9.2900667190551758</v>
      </c>
      <c r="CB110">
        <v>85.714286804199219</v>
      </c>
      <c r="CC110">
        <v>9.6824569702148438</v>
      </c>
      <c r="CD110">
        <v>14.055179595947266</v>
      </c>
      <c r="CE110">
        <v>0</v>
      </c>
      <c r="CF110">
        <v>1.6657990217208862</v>
      </c>
      <c r="CG110">
        <v>10582.181640625</v>
      </c>
      <c r="CJ110" s="8">
        <f>ABS(L110-VLOOKUP('VK_valitsin (FI)'!$C$8,tiedot,11,FALSE))</f>
        <v>19.300003051757813</v>
      </c>
      <c r="CQ110" s="8">
        <f>ABS(S110-VLOOKUP('VK_valitsin (FI)'!$C$8,tiedot,18,FALSE))</f>
        <v>455</v>
      </c>
      <c r="DE110" s="8">
        <f>ABS(AG110-VLOOKUP('VK_valitsin (FI)'!$C$8,tiedot,32,FALSE))</f>
        <v>1</v>
      </c>
      <c r="DJ110" s="8">
        <f>ABS(AL110-VLOOKUP('VK_valitsin (FI)'!$C$8,tiedot,37,FALSE))</f>
        <v>11.100000000000009</v>
      </c>
      <c r="EB110" s="55">
        <f>ABS(BD110-VLOOKUP('VK_valitsin (FI)'!$C$8,tiedot,55,FALSE))</f>
        <v>3.1127777099609375</v>
      </c>
      <c r="EF110" s="55">
        <f>ABS(BH110-VLOOKUP('VK_valitsin (FI)'!$C$8,tiedot,59,FALSE))</f>
        <v>0.50984358787536621</v>
      </c>
      <c r="EL110" s="8">
        <f>ABS(BN110-VLOOKUP('VK_valitsin (FI)'!$C$8,tiedot,65,FALSE))</f>
        <v>1933.056640625</v>
      </c>
      <c r="FH110" s="4">
        <f>IF($B110='VK_valitsin (FI)'!$C$8,100000,VK!CJ110/VK!L$297*'VK_valitsin (FI)'!D$5)</f>
        <v>9.8074601699467995E-2</v>
      </c>
      <c r="FO110" s="4">
        <f>IF($B110='VK_valitsin (FI)'!$C$8,100000,VK!CQ110/VK!S$297*'VK_valitsin (FI)'!E$5)</f>
        <v>9.048568267538866E-2</v>
      </c>
      <c r="GC110" s="4">
        <f>IF($B110='VK_valitsin (FI)'!$C$8,100000,VK!DE110/VK!AG$297*'VK_valitsin (FI)'!F$5)</f>
        <v>0.10940897735217005</v>
      </c>
      <c r="GH110" s="4">
        <f>IF($B110='VK_valitsin (FI)'!$C$8,100000,VK!DJ110/VK!AL$297*'VK_valitsin (FI)'!G$5)</f>
        <v>0.19537478608811348</v>
      </c>
      <c r="GZ110" s="4">
        <f>IF($B110='VK_valitsin (FI)'!$C$8,100000,VK!EB110/VK!BD$297*'VK_valitsin (FI)'!H$5)</f>
        <v>1.3494323560194144E-2</v>
      </c>
      <c r="HA110" s="4">
        <f>IF($B110='VK_valitsin (FI)'!$C$8,100000,VK!EC110/VK!BE$297*'VK_valitsin (FI)'!P$5)</f>
        <v>0</v>
      </c>
      <c r="HD110" s="4">
        <f>IF($B110='VK_valitsin (FI)'!$C$8,100000,VK!EF110/VK!BH$297*'VK_valitsin (FI)'!I$5)</f>
        <v>8.8958569389801664E-2</v>
      </c>
      <c r="HJ110" s="4">
        <f>IF($B110='VK_valitsin (FI)'!$C$8,100000,VK!EL110/VK!BN$297*'VK_valitsin (FI)'!J$5)</f>
        <v>8.7899118042582644E-2</v>
      </c>
      <c r="ID110" s="15">
        <f t="shared" si="4"/>
        <v>0.68369606960771867</v>
      </c>
      <c r="IE110" s="15">
        <f t="shared" si="5"/>
        <v>174</v>
      </c>
      <c r="IF110" s="16">
        <f t="shared" si="7"/>
        <v>1.0799999999999979E-8</v>
      </c>
      <c r="IG110" s="51" t="str">
        <f t="shared" si="6"/>
        <v>Kurikka</v>
      </c>
    </row>
    <row r="111" spans="1:241">
      <c r="A111">
        <v>2019</v>
      </c>
      <c r="B111" t="s">
        <v>419</v>
      </c>
      <c r="C111" t="s">
        <v>420</v>
      </c>
      <c r="D111" t="s">
        <v>421</v>
      </c>
      <c r="E111" t="s">
        <v>422</v>
      </c>
      <c r="F111" t="s">
        <v>126</v>
      </c>
      <c r="G111" t="s">
        <v>127</v>
      </c>
      <c r="H111" t="s">
        <v>104</v>
      </c>
      <c r="I111" t="s">
        <v>105</v>
      </c>
      <c r="J111">
        <v>54.099998474121094</v>
      </c>
      <c r="K111">
        <v>165.82000732421875</v>
      </c>
      <c r="L111">
        <v>166.10000610351563</v>
      </c>
      <c r="M111">
        <v>949</v>
      </c>
      <c r="N111">
        <v>5.6999998092651367</v>
      </c>
      <c r="O111">
        <v>2.5</v>
      </c>
      <c r="P111">
        <v>31</v>
      </c>
      <c r="Q111">
        <v>38.6</v>
      </c>
      <c r="R111">
        <v>10.3</v>
      </c>
      <c r="S111">
        <v>81</v>
      </c>
      <c r="T111">
        <v>0</v>
      </c>
      <c r="U111">
        <v>4832.5</v>
      </c>
      <c r="V111">
        <v>12.51</v>
      </c>
      <c r="W111">
        <v>4286</v>
      </c>
      <c r="X111">
        <v>0</v>
      </c>
      <c r="Y111">
        <v>571</v>
      </c>
      <c r="Z111">
        <v>1061</v>
      </c>
      <c r="AA111">
        <v>1606</v>
      </c>
      <c r="AB111">
        <v>15.89707088470459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18.5</v>
      </c>
      <c r="AI111">
        <v>0.93</v>
      </c>
      <c r="AJ111">
        <v>0.41</v>
      </c>
      <c r="AK111">
        <v>0.98</v>
      </c>
      <c r="AL111">
        <v>94.1</v>
      </c>
      <c r="AM111">
        <v>301.39999999999998</v>
      </c>
      <c r="AN111">
        <v>41.6</v>
      </c>
      <c r="AO111">
        <v>26.1</v>
      </c>
      <c r="AP111">
        <v>118</v>
      </c>
      <c r="AQ111">
        <v>104</v>
      </c>
      <c r="AR111">
        <v>720</v>
      </c>
      <c r="AS111">
        <v>5</v>
      </c>
      <c r="AT111">
        <v>22333</v>
      </c>
      <c r="AU111">
        <v>17567</v>
      </c>
      <c r="AV111">
        <v>0</v>
      </c>
      <c r="AW111">
        <v>51.041244506835938</v>
      </c>
      <c r="AX111">
        <v>1</v>
      </c>
      <c r="AY111">
        <v>0</v>
      </c>
      <c r="AZ111">
        <v>0</v>
      </c>
      <c r="BA111">
        <v>0</v>
      </c>
      <c r="BB111">
        <v>1</v>
      </c>
      <c r="BC111">
        <v>100</v>
      </c>
      <c r="BD111">
        <v>100</v>
      </c>
      <c r="BE111">
        <v>441.17648315429688</v>
      </c>
      <c r="BF111">
        <v>10220.666015625</v>
      </c>
      <c r="BG111">
        <v>10877.0390625</v>
      </c>
      <c r="BH111">
        <v>3.3713381290435791</v>
      </c>
      <c r="BI111">
        <v>28.027210235595703</v>
      </c>
      <c r="BJ111">
        <v>26.086956024169922</v>
      </c>
      <c r="BK111">
        <v>-62.5</v>
      </c>
      <c r="BL111">
        <v>34</v>
      </c>
      <c r="BM111">
        <v>-6.25</v>
      </c>
      <c r="BN111">
        <v>24460.447265625</v>
      </c>
      <c r="BO111">
        <v>31.735671997070313</v>
      </c>
      <c r="BQ111">
        <v>0.71127504110336304</v>
      </c>
      <c r="BR111">
        <v>1.4752371311187744</v>
      </c>
      <c r="BS111">
        <v>2.3182296752929688</v>
      </c>
      <c r="BT111">
        <v>125.39514923095703</v>
      </c>
      <c r="BU111">
        <v>306.63858032226563</v>
      </c>
      <c r="BV111">
        <v>0</v>
      </c>
      <c r="BW111">
        <v>0</v>
      </c>
      <c r="BX111">
        <v>10235.2939453125</v>
      </c>
      <c r="BY111">
        <v>9617.6474609375</v>
      </c>
      <c r="BZ111">
        <v>0.31612223386764526</v>
      </c>
      <c r="CA111">
        <v>3.1612224578857422</v>
      </c>
      <c r="CB111">
        <v>133.33332824707031</v>
      </c>
      <c r="CC111">
        <v>13.333333015441895</v>
      </c>
      <c r="CD111">
        <v>0</v>
      </c>
      <c r="CE111">
        <v>0</v>
      </c>
      <c r="CF111">
        <v>6.6666665077209473</v>
      </c>
      <c r="CG111">
        <v>15528.9287109375</v>
      </c>
      <c r="CJ111" s="8">
        <f>ABS(L111-VLOOKUP('VK_valitsin (FI)'!$C$8,tiedot,11,FALSE))</f>
        <v>27.400009155273438</v>
      </c>
      <c r="CQ111" s="8">
        <f>ABS(S111-VLOOKUP('VK_valitsin (FI)'!$C$8,tiedot,18,FALSE))</f>
        <v>71</v>
      </c>
      <c r="DE111" s="8">
        <f>ABS(AG111-VLOOKUP('VK_valitsin (FI)'!$C$8,tiedot,32,FALSE))</f>
        <v>0</v>
      </c>
      <c r="DJ111" s="8">
        <f>ABS(AL111-VLOOKUP('VK_valitsin (FI)'!$C$8,tiedot,37,FALSE))</f>
        <v>35.299999999999997</v>
      </c>
      <c r="EB111" s="55">
        <f>ABS(BD111-VLOOKUP('VK_valitsin (FI)'!$C$8,tiedot,55,FALSE))</f>
        <v>3.98126220703125</v>
      </c>
      <c r="EF111" s="55">
        <f>ABS(BH111-VLOOKUP('VK_valitsin (FI)'!$C$8,tiedot,59,FALSE))</f>
        <v>3.4281730651855469E-2</v>
      </c>
      <c r="EL111" s="8">
        <f>ABS(BN111-VLOOKUP('VK_valitsin (FI)'!$C$8,tiedot,65,FALSE))</f>
        <v>1386.05078125</v>
      </c>
      <c r="FH111" s="4">
        <f>IF($B111='VK_valitsin (FI)'!$C$8,100000,VK!CJ111/VK!L$297*'VK_valitsin (FI)'!D$5)</f>
        <v>0.13923546940685425</v>
      </c>
      <c r="FO111" s="4">
        <f>IF($B111='VK_valitsin (FI)'!$C$8,100000,VK!CQ111/VK!S$297*'VK_valitsin (FI)'!E$5)</f>
        <v>1.4119743890005705E-2</v>
      </c>
      <c r="GC111" s="4">
        <f>IF($B111='VK_valitsin (FI)'!$C$8,100000,VK!DE111/VK!AG$297*'VK_valitsin (FI)'!F$5)</f>
        <v>0</v>
      </c>
      <c r="GH111" s="4">
        <f>IF($B111='VK_valitsin (FI)'!$C$8,100000,VK!DJ111/VK!AL$297*'VK_valitsin (FI)'!G$5)</f>
        <v>0.62132702242436044</v>
      </c>
      <c r="GZ111" s="4">
        <f>IF($B111='VK_valitsin (FI)'!$C$8,100000,VK!EB111/VK!BD$297*'VK_valitsin (FI)'!H$5)</f>
        <v>1.725932443801987E-2</v>
      </c>
      <c r="HA111" s="4">
        <f>IF($B111='VK_valitsin (FI)'!$C$8,100000,VK!EC111/VK!BE$297*'VK_valitsin (FI)'!P$5)</f>
        <v>0</v>
      </c>
      <c r="HD111" s="4">
        <f>IF($B111='VK_valitsin (FI)'!$C$8,100000,VK!EF111/VK!BH$297*'VK_valitsin (FI)'!I$5)</f>
        <v>5.9815476501414366E-3</v>
      </c>
      <c r="HJ111" s="4">
        <f>IF($B111='VK_valitsin (FI)'!$C$8,100000,VK!EL111/VK!BN$297*'VK_valitsin (FI)'!J$5)</f>
        <v>6.3025903470017547E-2</v>
      </c>
      <c r="ID111" s="15">
        <f t="shared" si="4"/>
        <v>0.86094902217939939</v>
      </c>
      <c r="IE111" s="15">
        <f t="shared" si="5"/>
        <v>234</v>
      </c>
      <c r="IF111" s="16">
        <f t="shared" si="7"/>
        <v>1.0899999999999978E-8</v>
      </c>
      <c r="IG111" s="51" t="str">
        <f t="shared" si="6"/>
        <v>Kustavi</v>
      </c>
    </row>
    <row r="112" spans="1:241">
      <c r="A112">
        <v>2019</v>
      </c>
      <c r="B112" t="s">
        <v>423</v>
      </c>
      <c r="C112" t="s">
        <v>424</v>
      </c>
      <c r="D112" t="s">
        <v>425</v>
      </c>
      <c r="E112" t="s">
        <v>286</v>
      </c>
      <c r="F112" t="s">
        <v>102</v>
      </c>
      <c r="G112" t="s">
        <v>103</v>
      </c>
      <c r="H112" t="s">
        <v>90</v>
      </c>
      <c r="I112" t="s">
        <v>91</v>
      </c>
      <c r="J112">
        <v>47.099998474121094</v>
      </c>
      <c r="K112">
        <v>4978.52001953125</v>
      </c>
      <c r="L112">
        <v>157</v>
      </c>
      <c r="M112">
        <v>15134</v>
      </c>
      <c r="N112">
        <v>3</v>
      </c>
      <c r="O112">
        <v>-0.5</v>
      </c>
      <c r="P112">
        <v>-57</v>
      </c>
      <c r="Q112">
        <v>64.7</v>
      </c>
      <c r="R112">
        <v>10</v>
      </c>
      <c r="S112">
        <v>1037</v>
      </c>
      <c r="T112">
        <v>0</v>
      </c>
      <c r="U112">
        <v>3475.9</v>
      </c>
      <c r="V112">
        <v>11.72</v>
      </c>
      <c r="W112">
        <v>551</v>
      </c>
      <c r="X112">
        <v>728</v>
      </c>
      <c r="Y112">
        <v>937</v>
      </c>
      <c r="Z112">
        <v>728</v>
      </c>
      <c r="AA112">
        <v>734</v>
      </c>
      <c r="AB112">
        <v>15.146814346313477</v>
      </c>
      <c r="AC112">
        <v>0</v>
      </c>
      <c r="AD112">
        <v>1.5</v>
      </c>
      <c r="AE112">
        <v>0</v>
      </c>
      <c r="AF112">
        <v>4.8</v>
      </c>
      <c r="AG112">
        <v>0</v>
      </c>
      <c r="AH112">
        <v>20</v>
      </c>
      <c r="AI112">
        <v>1.1000000000000001</v>
      </c>
      <c r="AJ112">
        <v>0.5</v>
      </c>
      <c r="AK112">
        <v>1.1000000000000001</v>
      </c>
      <c r="AL112">
        <v>57.8</v>
      </c>
      <c r="AM112">
        <v>314.5</v>
      </c>
      <c r="AN112">
        <v>51.4</v>
      </c>
      <c r="AO112">
        <v>21.8</v>
      </c>
      <c r="AP112">
        <v>111</v>
      </c>
      <c r="AQ112">
        <v>262</v>
      </c>
      <c r="AR112">
        <v>1333</v>
      </c>
      <c r="AS112">
        <v>1.833</v>
      </c>
      <c r="AT112">
        <v>8291</v>
      </c>
      <c r="AU112">
        <v>10893</v>
      </c>
      <c r="AV112">
        <v>0</v>
      </c>
      <c r="AW112">
        <v>166.7540283203125</v>
      </c>
      <c r="AX112">
        <v>0</v>
      </c>
      <c r="AY112">
        <v>0</v>
      </c>
      <c r="AZ112">
        <v>1</v>
      </c>
      <c r="BA112">
        <v>0</v>
      </c>
      <c r="BB112">
        <v>1</v>
      </c>
      <c r="BC112">
        <v>87.25274658203125</v>
      </c>
      <c r="BD112">
        <v>78.178695678710938</v>
      </c>
      <c r="BE112">
        <v>904.701416015625</v>
      </c>
      <c r="BF112">
        <v>11303.9306640625</v>
      </c>
      <c r="BG112">
        <v>14735.560546875</v>
      </c>
      <c r="BH112">
        <v>3.0057220458984375</v>
      </c>
      <c r="BI112">
        <v>-11.647745132446289</v>
      </c>
      <c r="BJ112">
        <v>27.358489990234375</v>
      </c>
      <c r="BK112">
        <v>-16.84782600402832</v>
      </c>
      <c r="BL112">
        <v>130.15383911132813</v>
      </c>
      <c r="BM112">
        <v>0.75809788703918457</v>
      </c>
      <c r="BN112">
        <v>21211.1171875</v>
      </c>
      <c r="BO112">
        <v>46.501571655273438</v>
      </c>
      <c r="BQ112">
        <v>0.5941588282585144</v>
      </c>
      <c r="BR112">
        <v>0.24448262155056</v>
      </c>
      <c r="BS112">
        <v>2.3060657978057861</v>
      </c>
      <c r="BT112">
        <v>149.59693908691406</v>
      </c>
      <c r="BU112">
        <v>549.2269287109375</v>
      </c>
      <c r="BV112">
        <v>0</v>
      </c>
      <c r="BW112">
        <v>1</v>
      </c>
      <c r="BX112">
        <v>8517.1533203125</v>
      </c>
      <c r="BY112">
        <v>6533.67236328125</v>
      </c>
      <c r="BZ112">
        <v>1.0109686851501465</v>
      </c>
      <c r="CA112">
        <v>9.6603670120239258</v>
      </c>
      <c r="CB112">
        <v>58.169933319091797</v>
      </c>
      <c r="CC112">
        <v>5.2667579650878906</v>
      </c>
      <c r="CD112">
        <v>11.149110794067383</v>
      </c>
      <c r="CE112">
        <v>1.2995896339416504</v>
      </c>
      <c r="CF112">
        <v>1.8467851877212524</v>
      </c>
      <c r="CG112">
        <v>11212.1005859375</v>
      </c>
      <c r="CJ112" s="8">
        <f>ABS(L112-VLOOKUP('VK_valitsin (FI)'!$C$8,tiedot,11,FALSE))</f>
        <v>18.300003051757813</v>
      </c>
      <c r="CQ112" s="8">
        <f>ABS(S112-VLOOKUP('VK_valitsin (FI)'!$C$8,tiedot,18,FALSE))</f>
        <v>885</v>
      </c>
      <c r="DE112" s="8">
        <f>ABS(AG112-VLOOKUP('VK_valitsin (FI)'!$C$8,tiedot,32,FALSE))</f>
        <v>0</v>
      </c>
      <c r="DJ112" s="8">
        <f>ABS(AL112-VLOOKUP('VK_valitsin (FI)'!$C$8,tiedot,37,FALSE))</f>
        <v>1</v>
      </c>
      <c r="EB112" s="55">
        <f>ABS(BD112-VLOOKUP('VK_valitsin (FI)'!$C$8,tiedot,55,FALSE))</f>
        <v>17.840042114257813</v>
      </c>
      <c r="EF112" s="55">
        <f>ABS(BH112-VLOOKUP('VK_valitsin (FI)'!$C$8,tiedot,59,FALSE))</f>
        <v>0.33133435249328613</v>
      </c>
      <c r="EL112" s="8">
        <f>ABS(BN112-VLOOKUP('VK_valitsin (FI)'!$C$8,tiedot,65,FALSE))</f>
        <v>1863.279296875</v>
      </c>
      <c r="FH112" s="4">
        <f>IF($B112='VK_valitsin (FI)'!$C$8,100000,VK!CJ112/VK!L$297*'VK_valitsin (FI)'!D$5)</f>
        <v>9.2993016922695862E-2</v>
      </c>
      <c r="FO112" s="4">
        <f>IF($B112='VK_valitsin (FI)'!$C$8,100000,VK!CQ112/VK!S$297*'VK_valitsin (FI)'!E$5)</f>
        <v>0.17599962454443729</v>
      </c>
      <c r="GC112" s="4">
        <f>IF($B112='VK_valitsin (FI)'!$C$8,100000,VK!DE112/VK!AG$297*'VK_valitsin (FI)'!F$5)</f>
        <v>0</v>
      </c>
      <c r="GH112" s="4">
        <f>IF($B112='VK_valitsin (FI)'!$C$8,100000,VK!DJ112/VK!AL$297*'VK_valitsin (FI)'!G$5)</f>
        <v>1.7601332080010215E-2</v>
      </c>
      <c r="GZ112" s="4">
        <f>IF($B112='VK_valitsin (FI)'!$C$8,100000,VK!EB112/VK!BD$297*'VK_valitsin (FI)'!H$5)</f>
        <v>7.7339059530950577E-2</v>
      </c>
      <c r="HA112" s="4">
        <f>IF($B112='VK_valitsin (FI)'!$C$8,100000,VK!EC112/VK!BE$297*'VK_valitsin (FI)'!P$5)</f>
        <v>0</v>
      </c>
      <c r="HD112" s="4">
        <f>IF($B112='VK_valitsin (FI)'!$C$8,100000,VK!EF112/VK!BH$297*'VK_valitsin (FI)'!I$5)</f>
        <v>5.781190680523831E-2</v>
      </c>
      <c r="HJ112" s="4">
        <f>IF($B112='VK_valitsin (FI)'!$C$8,100000,VK!EL112/VK!BN$297*'VK_valitsin (FI)'!J$5)</f>
        <v>8.4726232755064093E-2</v>
      </c>
      <c r="ID112" s="15">
        <f t="shared" si="4"/>
        <v>0.50647118363839627</v>
      </c>
      <c r="IE112" s="15">
        <f t="shared" si="5"/>
        <v>92</v>
      </c>
      <c r="IF112" s="16">
        <f t="shared" si="7"/>
        <v>1.0999999999999978E-8</v>
      </c>
      <c r="IG112" s="51" t="str">
        <f t="shared" si="6"/>
        <v>Kuusamo</v>
      </c>
    </row>
    <row r="113" spans="1:241">
      <c r="A113">
        <v>2019</v>
      </c>
      <c r="B113" t="s">
        <v>426</v>
      </c>
      <c r="C113" t="s">
        <v>427</v>
      </c>
      <c r="D113" t="s">
        <v>317</v>
      </c>
      <c r="E113" t="s">
        <v>318</v>
      </c>
      <c r="F113" t="s">
        <v>188</v>
      </c>
      <c r="G113" t="s">
        <v>189</v>
      </c>
      <c r="H113" t="s">
        <v>104</v>
      </c>
      <c r="I113" t="s">
        <v>105</v>
      </c>
      <c r="J113">
        <v>49.299999237060547</v>
      </c>
      <c r="K113">
        <v>448.20001220703125</v>
      </c>
      <c r="L113">
        <v>192.60000610351563</v>
      </c>
      <c r="M113">
        <v>1313</v>
      </c>
      <c r="N113">
        <v>2.9000000953674316</v>
      </c>
      <c r="O113">
        <v>-2.2000000476837158</v>
      </c>
      <c r="P113">
        <v>-26</v>
      </c>
      <c r="Q113">
        <v>57.800000000000004</v>
      </c>
      <c r="R113">
        <v>11</v>
      </c>
      <c r="S113">
        <v>121</v>
      </c>
      <c r="T113">
        <v>0</v>
      </c>
      <c r="U113">
        <v>3362.5</v>
      </c>
      <c r="V113">
        <v>12.53</v>
      </c>
      <c r="W113">
        <v>789</v>
      </c>
      <c r="X113">
        <v>1474</v>
      </c>
      <c r="Y113">
        <v>737</v>
      </c>
      <c r="Z113">
        <v>1344</v>
      </c>
      <c r="AA113">
        <v>649</v>
      </c>
      <c r="AB113">
        <v>14.115385055541992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21.75</v>
      </c>
      <c r="AI113">
        <v>1.1499999999999999</v>
      </c>
      <c r="AJ113">
        <v>0.65</v>
      </c>
      <c r="AK113">
        <v>1.3</v>
      </c>
      <c r="AL113">
        <v>67.5</v>
      </c>
      <c r="AM113">
        <v>241</v>
      </c>
      <c r="AN113">
        <v>43.9</v>
      </c>
      <c r="AO113">
        <v>15.3</v>
      </c>
      <c r="AP113">
        <v>142</v>
      </c>
      <c r="AQ113">
        <v>124</v>
      </c>
      <c r="AR113">
        <v>945</v>
      </c>
      <c r="AS113">
        <v>3.3330000000000002</v>
      </c>
      <c r="AT113">
        <v>8050</v>
      </c>
      <c r="AU113">
        <v>12508</v>
      </c>
      <c r="AV113">
        <v>0</v>
      </c>
      <c r="AW113">
        <v>107.97875213623047</v>
      </c>
      <c r="AX113">
        <v>0</v>
      </c>
      <c r="AY113">
        <v>0</v>
      </c>
      <c r="AZ113">
        <v>0</v>
      </c>
      <c r="BA113">
        <v>0</v>
      </c>
      <c r="BB113">
        <v>1</v>
      </c>
      <c r="BC113">
        <v>100</v>
      </c>
      <c r="BD113">
        <v>100</v>
      </c>
      <c r="BE113">
        <v>937.5</v>
      </c>
      <c r="BF113">
        <v>11759.2587890625</v>
      </c>
      <c r="BG113">
        <v>12611.111328125</v>
      </c>
      <c r="BH113">
        <v>4.1127190589904785</v>
      </c>
      <c r="BI113">
        <v>-18.163219451904297</v>
      </c>
      <c r="BJ113">
        <v>25.714284896850586</v>
      </c>
      <c r="BK113">
        <v>11.111110687255859</v>
      </c>
      <c r="BL113">
        <v>155</v>
      </c>
      <c r="BM113">
        <v>4.838709831237793</v>
      </c>
      <c r="BN113">
        <v>19417.958984375</v>
      </c>
      <c r="BO113">
        <v>49.583171844482422</v>
      </c>
      <c r="BQ113">
        <v>0.62604719400405884</v>
      </c>
      <c r="BR113">
        <v>7.61614590883255E-2</v>
      </c>
      <c r="BS113">
        <v>1.7517136335372925</v>
      </c>
      <c r="BT113">
        <v>104.34120178222656</v>
      </c>
      <c r="BU113">
        <v>170.60166931152344</v>
      </c>
      <c r="BV113">
        <v>0</v>
      </c>
      <c r="BW113">
        <v>0</v>
      </c>
      <c r="BX113">
        <v>8512.5</v>
      </c>
      <c r="BY113">
        <v>7937.5</v>
      </c>
      <c r="BZ113">
        <v>1.5232292413711548</v>
      </c>
      <c r="CA113">
        <v>9.9009904861450195</v>
      </c>
      <c r="CB113">
        <v>25</v>
      </c>
      <c r="CC113">
        <v>3.846153736114502</v>
      </c>
      <c r="CD113">
        <v>17.69230842590332</v>
      </c>
      <c r="CE113">
        <v>0</v>
      </c>
      <c r="CF113">
        <v>0</v>
      </c>
      <c r="CG113">
        <v>13127.7880859375</v>
      </c>
      <c r="CJ113" s="8">
        <f>ABS(L113-VLOOKUP('VK_valitsin (FI)'!$C$8,tiedot,11,FALSE))</f>
        <v>53.900009155273438</v>
      </c>
      <c r="CQ113" s="8">
        <f>ABS(S113-VLOOKUP('VK_valitsin (FI)'!$C$8,tiedot,18,FALSE))</f>
        <v>31</v>
      </c>
      <c r="DE113" s="8">
        <f>ABS(AG113-VLOOKUP('VK_valitsin (FI)'!$C$8,tiedot,32,FALSE))</f>
        <v>0</v>
      </c>
      <c r="DJ113" s="8">
        <f>ABS(AL113-VLOOKUP('VK_valitsin (FI)'!$C$8,tiedot,37,FALSE))</f>
        <v>8.7000000000000028</v>
      </c>
      <c r="EB113" s="55">
        <f>ABS(BD113-VLOOKUP('VK_valitsin (FI)'!$C$8,tiedot,55,FALSE))</f>
        <v>3.98126220703125</v>
      </c>
      <c r="EF113" s="55">
        <f>ABS(BH113-VLOOKUP('VK_valitsin (FI)'!$C$8,tiedot,59,FALSE))</f>
        <v>0.77566266059875488</v>
      </c>
      <c r="EL113" s="8">
        <f>ABS(BN113-VLOOKUP('VK_valitsin (FI)'!$C$8,tiedot,65,FALSE))</f>
        <v>3656.4375</v>
      </c>
      <c r="FH113" s="4">
        <f>IF($B113='VK_valitsin (FI)'!$C$8,100000,VK!CJ113/VK!L$297*'VK_valitsin (FI)'!D$5)</f>
        <v>0.27389746599131543</v>
      </c>
      <c r="FO113" s="4">
        <f>IF($B113='VK_valitsin (FI)'!$C$8,100000,VK!CQ113/VK!S$297*'VK_valitsin (FI)'!E$5)</f>
        <v>6.1649585998616455E-3</v>
      </c>
      <c r="GC113" s="4">
        <f>IF($B113='VK_valitsin (FI)'!$C$8,100000,VK!DE113/VK!AG$297*'VK_valitsin (FI)'!F$5)</f>
        <v>0</v>
      </c>
      <c r="GH113" s="4">
        <f>IF($B113='VK_valitsin (FI)'!$C$8,100000,VK!DJ113/VK!AL$297*'VK_valitsin (FI)'!G$5)</f>
        <v>0.1531315890960889</v>
      </c>
      <c r="GZ113" s="4">
        <f>IF($B113='VK_valitsin (FI)'!$C$8,100000,VK!EB113/VK!BD$297*'VK_valitsin (FI)'!H$5)</f>
        <v>1.725932443801987E-2</v>
      </c>
      <c r="HA113" s="4">
        <f>IF($B113='VK_valitsin (FI)'!$C$8,100000,VK!EC113/VK!BE$297*'VK_valitsin (FI)'!P$5)</f>
        <v>0</v>
      </c>
      <c r="HD113" s="4">
        <f>IF($B113='VK_valitsin (FI)'!$C$8,100000,VK!EF113/VK!BH$297*'VK_valitsin (FI)'!I$5)</f>
        <v>0.13533923394721667</v>
      </c>
      <c r="HJ113" s="4">
        <f>IF($B113='VK_valitsin (FI)'!$C$8,100000,VK!EL113/VK!BN$297*'VK_valitsin (FI)'!J$5)</f>
        <v>0.16626394937083211</v>
      </c>
      <c r="ID113" s="15">
        <f t="shared" si="4"/>
        <v>0.7520565325433346</v>
      </c>
      <c r="IE113" s="15">
        <f t="shared" si="5"/>
        <v>202</v>
      </c>
      <c r="IF113" s="16">
        <f t="shared" si="7"/>
        <v>1.1099999999999977E-8</v>
      </c>
      <c r="IG113" s="51" t="str">
        <f t="shared" si="6"/>
        <v>Kyyjärvi</v>
      </c>
    </row>
    <row r="114" spans="1:241">
      <c r="A114">
        <v>2019</v>
      </c>
      <c r="B114" t="s">
        <v>428</v>
      </c>
      <c r="C114" t="s">
        <v>429</v>
      </c>
      <c r="D114" t="s">
        <v>112</v>
      </c>
      <c r="E114" t="s">
        <v>113</v>
      </c>
      <c r="F114" t="s">
        <v>114</v>
      </c>
      <c r="G114" t="s">
        <v>115</v>
      </c>
      <c r="H114" t="s">
        <v>104</v>
      </c>
      <c r="I114" t="s">
        <v>105</v>
      </c>
      <c r="J114">
        <v>47.299999237060547</v>
      </c>
      <c r="K114">
        <v>256.510009765625</v>
      </c>
      <c r="L114">
        <v>141.60000610351563</v>
      </c>
      <c r="M114">
        <v>4368</v>
      </c>
      <c r="N114">
        <v>17</v>
      </c>
      <c r="O114">
        <v>-1.8999999761581421</v>
      </c>
      <c r="P114">
        <v>-55</v>
      </c>
      <c r="Q114">
        <v>66.400000000000006</v>
      </c>
      <c r="R114">
        <v>9.5</v>
      </c>
      <c r="S114">
        <v>120</v>
      </c>
      <c r="T114">
        <v>0</v>
      </c>
      <c r="U114">
        <v>3625.7</v>
      </c>
      <c r="V114">
        <v>12.18</v>
      </c>
      <c r="W114">
        <v>1234</v>
      </c>
      <c r="X114">
        <v>574</v>
      </c>
      <c r="Y114">
        <v>766</v>
      </c>
      <c r="Z114">
        <v>574</v>
      </c>
      <c r="AA114">
        <v>647</v>
      </c>
      <c r="AB114">
        <v>19.878787994384766</v>
      </c>
      <c r="AC114">
        <v>0</v>
      </c>
      <c r="AD114">
        <v>0</v>
      </c>
      <c r="AE114">
        <v>0</v>
      </c>
      <c r="AF114">
        <v>5.7</v>
      </c>
      <c r="AG114">
        <v>0</v>
      </c>
      <c r="AH114">
        <v>22</v>
      </c>
      <c r="AI114">
        <v>1.35</v>
      </c>
      <c r="AJ114">
        <v>0.6</v>
      </c>
      <c r="AK114">
        <v>1.2</v>
      </c>
      <c r="AL114">
        <v>58.5</v>
      </c>
      <c r="AM114">
        <v>277.89999999999998</v>
      </c>
      <c r="AN114">
        <v>46.2</v>
      </c>
      <c r="AO114">
        <v>19.100000000000001</v>
      </c>
      <c r="AP114">
        <v>62</v>
      </c>
      <c r="AQ114">
        <v>57</v>
      </c>
      <c r="AR114">
        <v>399</v>
      </c>
      <c r="AS114">
        <v>2</v>
      </c>
      <c r="AT114">
        <v>5538</v>
      </c>
      <c r="AU114">
        <v>10817</v>
      </c>
      <c r="AV114">
        <v>0</v>
      </c>
      <c r="AW114">
        <v>80.23809814453125</v>
      </c>
      <c r="AX114">
        <v>0</v>
      </c>
      <c r="AY114">
        <v>0</v>
      </c>
      <c r="AZ114">
        <v>0</v>
      </c>
      <c r="BA114">
        <v>0</v>
      </c>
      <c r="BB114">
        <v>1</v>
      </c>
      <c r="BC114">
        <v>93.548385620117188</v>
      </c>
      <c r="BD114">
        <v>96.124031066894531</v>
      </c>
      <c r="BE114">
        <v>1146.2264404296875</v>
      </c>
      <c r="BF114">
        <v>12901.14453125</v>
      </c>
      <c r="BG114">
        <v>15118.529296875</v>
      </c>
      <c r="BH114">
        <v>2.8392856121063232</v>
      </c>
      <c r="BI114">
        <v>4.2921023368835449</v>
      </c>
      <c r="BJ114">
        <v>23.943662643432617</v>
      </c>
      <c r="BK114">
        <v>23.809524536132813</v>
      </c>
      <c r="BL114">
        <v>404</v>
      </c>
      <c r="BM114">
        <v>-6.7357511520385742</v>
      </c>
      <c r="BN114">
        <v>22992.5703125</v>
      </c>
      <c r="BO114">
        <v>33.505115509033203</v>
      </c>
      <c r="BQ114">
        <v>0.65911173820495605</v>
      </c>
      <c r="BR114">
        <v>0.45787546038627625</v>
      </c>
      <c r="BS114">
        <v>3.66300368309021</v>
      </c>
      <c r="BT114">
        <v>81.959709167480469</v>
      </c>
      <c r="BU114">
        <v>385.5311279296875</v>
      </c>
      <c r="BV114">
        <v>0</v>
      </c>
      <c r="BW114">
        <v>0</v>
      </c>
      <c r="BX114">
        <v>8844.33984375</v>
      </c>
      <c r="BY114">
        <v>7547.169921875</v>
      </c>
      <c r="BZ114">
        <v>1.1904761791229248</v>
      </c>
      <c r="CA114">
        <v>8.2417583465576172</v>
      </c>
      <c r="CB114">
        <v>84.615386962890625</v>
      </c>
      <c r="CC114">
        <v>12.222222328186035</v>
      </c>
      <c r="CD114">
        <v>15.55555534362793</v>
      </c>
      <c r="CE114">
        <v>0</v>
      </c>
      <c r="CF114">
        <v>0.55555558204650879</v>
      </c>
      <c r="CG114">
        <v>10359.07421875</v>
      </c>
      <c r="CJ114" s="8">
        <f>ABS(L114-VLOOKUP('VK_valitsin (FI)'!$C$8,tiedot,11,FALSE))</f>
        <v>2.9000091552734375</v>
      </c>
      <c r="CQ114" s="8">
        <f>ABS(S114-VLOOKUP('VK_valitsin (FI)'!$C$8,tiedot,18,FALSE))</f>
        <v>32</v>
      </c>
      <c r="DE114" s="8">
        <f>ABS(AG114-VLOOKUP('VK_valitsin (FI)'!$C$8,tiedot,32,FALSE))</f>
        <v>0</v>
      </c>
      <c r="DJ114" s="8">
        <f>ABS(AL114-VLOOKUP('VK_valitsin (FI)'!$C$8,tiedot,37,FALSE))</f>
        <v>0.29999999999999716</v>
      </c>
      <c r="EB114" s="55">
        <f>ABS(BD114-VLOOKUP('VK_valitsin (FI)'!$C$8,tiedot,55,FALSE))</f>
        <v>0.10529327392578125</v>
      </c>
      <c r="EF114" s="55">
        <f>ABS(BH114-VLOOKUP('VK_valitsin (FI)'!$C$8,tiedot,59,FALSE))</f>
        <v>0.49777078628540039</v>
      </c>
      <c r="EL114" s="8">
        <f>ABS(BN114-VLOOKUP('VK_valitsin (FI)'!$C$8,tiedot,65,FALSE))</f>
        <v>81.826171875</v>
      </c>
      <c r="FH114" s="4">
        <f>IF($B114='VK_valitsin (FI)'!$C$8,100000,VK!CJ114/VK!L$297*'VK_valitsin (FI)'!D$5)</f>
        <v>1.4736642375937279E-2</v>
      </c>
      <c r="FO114" s="4">
        <f>IF($B114='VK_valitsin (FI)'!$C$8,100000,VK!CQ114/VK!S$297*'VK_valitsin (FI)'!E$5)</f>
        <v>6.3638282321152465E-3</v>
      </c>
      <c r="GC114" s="4">
        <f>IF($B114='VK_valitsin (FI)'!$C$8,100000,VK!DE114/VK!AG$297*'VK_valitsin (FI)'!F$5)</f>
        <v>0</v>
      </c>
      <c r="GH114" s="4">
        <f>IF($B114='VK_valitsin (FI)'!$C$8,100000,VK!DJ114/VK!AL$297*'VK_valitsin (FI)'!G$5)</f>
        <v>5.280399624003014E-3</v>
      </c>
      <c r="GZ114" s="4">
        <f>IF($B114='VK_valitsin (FI)'!$C$8,100000,VK!EB114/VK!BD$297*'VK_valitsin (FI)'!H$5)</f>
        <v>4.5646096170628135E-4</v>
      </c>
      <c r="HA114" s="4">
        <f>IF($B114='VK_valitsin (FI)'!$C$8,100000,VK!EC114/VK!BE$297*'VK_valitsin (FI)'!P$5)</f>
        <v>0</v>
      </c>
      <c r="HD114" s="4">
        <f>IF($B114='VK_valitsin (FI)'!$C$8,100000,VK!EF114/VK!BH$297*'VK_valitsin (FI)'!I$5)</f>
        <v>8.6852081863998315E-2</v>
      </c>
      <c r="HJ114" s="4">
        <f>IF($B114='VK_valitsin (FI)'!$C$8,100000,VK!EL114/VK!BN$297*'VK_valitsin (FI)'!J$5)</f>
        <v>3.7207644046517978E-3</v>
      </c>
      <c r="ID114" s="15">
        <f t="shared" si="4"/>
        <v>0.11741018866241193</v>
      </c>
      <c r="IE114" s="15">
        <f t="shared" si="5"/>
        <v>1</v>
      </c>
      <c r="IF114" s="16">
        <f t="shared" si="7"/>
        <v>1.1199999999999976E-8</v>
      </c>
      <c r="IG114" s="51" t="str">
        <f t="shared" si="6"/>
        <v>Kärkölä</v>
      </c>
    </row>
    <row r="115" spans="1:241">
      <c r="A115">
        <v>2019</v>
      </c>
      <c r="B115" t="s">
        <v>430</v>
      </c>
      <c r="C115" t="s">
        <v>431</v>
      </c>
      <c r="D115" t="s">
        <v>163</v>
      </c>
      <c r="E115" t="s">
        <v>164</v>
      </c>
      <c r="F115" t="s">
        <v>102</v>
      </c>
      <c r="G115" t="s">
        <v>103</v>
      </c>
      <c r="H115" t="s">
        <v>104</v>
      </c>
      <c r="I115" t="s">
        <v>105</v>
      </c>
      <c r="J115">
        <v>45.200000762939453</v>
      </c>
      <c r="K115">
        <v>695.969970703125</v>
      </c>
      <c r="L115">
        <v>184.60000610351563</v>
      </c>
      <c r="M115">
        <v>2576</v>
      </c>
      <c r="N115">
        <v>3.7000000476837158</v>
      </c>
      <c r="O115">
        <v>-1.3999999761581421</v>
      </c>
      <c r="P115">
        <v>-21</v>
      </c>
      <c r="Q115">
        <v>46.7</v>
      </c>
      <c r="R115">
        <v>10.4</v>
      </c>
      <c r="S115">
        <v>211</v>
      </c>
      <c r="T115">
        <v>0</v>
      </c>
      <c r="U115">
        <v>2915.8</v>
      </c>
      <c r="V115">
        <v>11.72</v>
      </c>
      <c r="W115">
        <v>1536</v>
      </c>
      <c r="X115">
        <v>841</v>
      </c>
      <c r="Y115">
        <v>667</v>
      </c>
      <c r="Z115">
        <v>675</v>
      </c>
      <c r="AA115">
        <v>714</v>
      </c>
      <c r="AB115">
        <v>13.180723190307617</v>
      </c>
      <c r="AC115">
        <v>0</v>
      </c>
      <c r="AD115">
        <v>0</v>
      </c>
      <c r="AE115">
        <v>0</v>
      </c>
      <c r="AF115">
        <v>5.4</v>
      </c>
      <c r="AG115">
        <v>0</v>
      </c>
      <c r="AH115">
        <v>21.5</v>
      </c>
      <c r="AI115">
        <v>0.93</v>
      </c>
      <c r="AJ115">
        <v>0.65</v>
      </c>
      <c r="AK115">
        <v>1.1000000000000001</v>
      </c>
      <c r="AL115">
        <v>64.8</v>
      </c>
      <c r="AM115">
        <v>265.5</v>
      </c>
      <c r="AN115">
        <v>50.2</v>
      </c>
      <c r="AO115">
        <v>13.9</v>
      </c>
      <c r="AP115">
        <v>121</v>
      </c>
      <c r="AQ115">
        <v>110</v>
      </c>
      <c r="AR115">
        <v>825</v>
      </c>
      <c r="AS115">
        <v>2.6669999999999998</v>
      </c>
      <c r="AT115">
        <v>9111</v>
      </c>
      <c r="AU115">
        <v>10081</v>
      </c>
      <c r="AV115">
        <v>0</v>
      </c>
      <c r="AW115">
        <v>115.97148895263672</v>
      </c>
      <c r="AX115">
        <v>0</v>
      </c>
      <c r="AY115">
        <v>0</v>
      </c>
      <c r="AZ115">
        <v>0</v>
      </c>
      <c r="BA115">
        <v>0</v>
      </c>
      <c r="BB115">
        <v>1</v>
      </c>
      <c r="BC115">
        <v>63.725490570068359</v>
      </c>
      <c r="BD115">
        <v>100</v>
      </c>
      <c r="BE115">
        <v>1119.496826171875</v>
      </c>
      <c r="BF115">
        <v>13151.25390625</v>
      </c>
      <c r="BG115">
        <v>14577.9951171875</v>
      </c>
      <c r="BH115">
        <v>3.9996893405914307</v>
      </c>
      <c r="BI115">
        <v>-1.9471299648284912</v>
      </c>
      <c r="BJ115">
        <v>28.571428298950195</v>
      </c>
      <c r="BK115">
        <v>2.8571429252624512</v>
      </c>
      <c r="BL115">
        <v>175</v>
      </c>
      <c r="BM115">
        <v>-4.4303798675537109</v>
      </c>
      <c r="BN115">
        <v>18299.41015625</v>
      </c>
      <c r="BO115">
        <v>59.296432495117188</v>
      </c>
      <c r="BQ115">
        <v>0.57996892929077148</v>
      </c>
      <c r="BR115">
        <v>7.7639751136302948E-2</v>
      </c>
      <c r="BS115">
        <v>1.0481365919113159</v>
      </c>
      <c r="BT115">
        <v>119.95341491699219</v>
      </c>
      <c r="BU115">
        <v>269.40994262695313</v>
      </c>
      <c r="BV115">
        <v>0</v>
      </c>
      <c r="BW115">
        <v>1</v>
      </c>
      <c r="BX115">
        <v>9446.541015625</v>
      </c>
      <c r="BY115">
        <v>8522.0126953125</v>
      </c>
      <c r="BZ115">
        <v>1.3975155353546143</v>
      </c>
      <c r="CA115">
        <v>11.723602294921875</v>
      </c>
      <c r="CB115">
        <v>38.888889312744141</v>
      </c>
      <c r="CC115">
        <v>3.9735100269317627</v>
      </c>
      <c r="CD115">
        <v>14.238410949707031</v>
      </c>
      <c r="CE115">
        <v>0</v>
      </c>
      <c r="CF115">
        <v>0.99337750673294067</v>
      </c>
      <c r="CG115">
        <v>10364.9970703125</v>
      </c>
      <c r="CJ115" s="8">
        <f>ABS(L115-VLOOKUP('VK_valitsin (FI)'!$C$8,tiedot,11,FALSE))</f>
        <v>45.900009155273438</v>
      </c>
      <c r="CQ115" s="8">
        <f>ABS(S115-VLOOKUP('VK_valitsin (FI)'!$C$8,tiedot,18,FALSE))</f>
        <v>59</v>
      </c>
      <c r="DE115" s="8">
        <f>ABS(AG115-VLOOKUP('VK_valitsin (FI)'!$C$8,tiedot,32,FALSE))</f>
        <v>0</v>
      </c>
      <c r="DJ115" s="8">
        <f>ABS(AL115-VLOOKUP('VK_valitsin (FI)'!$C$8,tiedot,37,FALSE))</f>
        <v>6</v>
      </c>
      <c r="EB115" s="55">
        <f>ABS(BD115-VLOOKUP('VK_valitsin (FI)'!$C$8,tiedot,55,FALSE))</f>
        <v>3.98126220703125</v>
      </c>
      <c r="EF115" s="55">
        <f>ABS(BH115-VLOOKUP('VK_valitsin (FI)'!$C$8,tiedot,59,FALSE))</f>
        <v>0.66263294219970703</v>
      </c>
      <c r="EL115" s="8">
        <f>ABS(BN115-VLOOKUP('VK_valitsin (FI)'!$C$8,tiedot,65,FALSE))</f>
        <v>4774.986328125</v>
      </c>
      <c r="FH115" s="4">
        <f>IF($B115='VK_valitsin (FI)'!$C$8,100000,VK!CJ115/VK!L$297*'VK_valitsin (FI)'!D$5)</f>
        <v>0.23324478777713847</v>
      </c>
      <c r="FO115" s="4">
        <f>IF($B115='VK_valitsin (FI)'!$C$8,100000,VK!CQ115/VK!S$297*'VK_valitsin (FI)'!E$5)</f>
        <v>1.1733308302962486E-2</v>
      </c>
      <c r="GC115" s="4">
        <f>IF($B115='VK_valitsin (FI)'!$C$8,100000,VK!DE115/VK!AG$297*'VK_valitsin (FI)'!F$5)</f>
        <v>0</v>
      </c>
      <c r="GH115" s="4">
        <f>IF($B115='VK_valitsin (FI)'!$C$8,100000,VK!DJ115/VK!AL$297*'VK_valitsin (FI)'!G$5)</f>
        <v>0.10560799248006127</v>
      </c>
      <c r="GZ115" s="4">
        <f>IF($B115='VK_valitsin (FI)'!$C$8,100000,VK!EB115/VK!BD$297*'VK_valitsin (FI)'!H$5)</f>
        <v>1.725932443801987E-2</v>
      </c>
      <c r="HA115" s="4">
        <f>IF($B115='VK_valitsin (FI)'!$C$8,100000,VK!EC115/VK!BE$297*'VK_valitsin (FI)'!P$5)</f>
        <v>0</v>
      </c>
      <c r="HD115" s="4">
        <f>IF($B115='VK_valitsin (FI)'!$C$8,100000,VK!EF115/VK!BH$297*'VK_valitsin (FI)'!I$5)</f>
        <v>0.11561757364505862</v>
      </c>
      <c r="HJ115" s="4">
        <f>IF($B115='VK_valitsin (FI)'!$C$8,100000,VK!EL115/VK!BN$297*'VK_valitsin (FI)'!J$5)</f>
        <v>0.21712611937323983</v>
      </c>
      <c r="ID115" s="15">
        <f t="shared" si="4"/>
        <v>0.70058911731648066</v>
      </c>
      <c r="IE115" s="15">
        <f t="shared" si="5"/>
        <v>181</v>
      </c>
      <c r="IF115" s="16">
        <f t="shared" si="7"/>
        <v>1.1299999999999975E-8</v>
      </c>
      <c r="IG115" s="51" t="str">
        <f t="shared" si="6"/>
        <v>Kärsämäki</v>
      </c>
    </row>
    <row r="116" spans="1:241">
      <c r="A116">
        <v>2019</v>
      </c>
      <c r="B116" t="s">
        <v>112</v>
      </c>
      <c r="C116" t="s">
        <v>432</v>
      </c>
      <c r="D116" t="s">
        <v>112</v>
      </c>
      <c r="E116" t="s">
        <v>113</v>
      </c>
      <c r="F116" t="s">
        <v>114</v>
      </c>
      <c r="G116" t="s">
        <v>115</v>
      </c>
      <c r="H116" t="s">
        <v>144</v>
      </c>
      <c r="I116" t="s">
        <v>145</v>
      </c>
      <c r="J116">
        <v>44.099998474121094</v>
      </c>
      <c r="K116">
        <v>459.5</v>
      </c>
      <c r="L116">
        <v>149.80000305175781</v>
      </c>
      <c r="M116">
        <v>119823</v>
      </c>
      <c r="N116">
        <v>260.79998779296875</v>
      </c>
      <c r="O116">
        <v>-0.10000000149011612</v>
      </c>
      <c r="P116">
        <v>-114</v>
      </c>
      <c r="Q116">
        <v>97.600000000000009</v>
      </c>
      <c r="R116">
        <v>14.4</v>
      </c>
      <c r="S116">
        <v>254</v>
      </c>
      <c r="T116">
        <v>1</v>
      </c>
      <c r="U116">
        <v>3967.2</v>
      </c>
      <c r="V116">
        <v>12.18</v>
      </c>
      <c r="W116">
        <v>975</v>
      </c>
      <c r="X116">
        <v>42</v>
      </c>
      <c r="Y116">
        <v>548</v>
      </c>
      <c r="Z116">
        <v>170</v>
      </c>
      <c r="AA116">
        <v>517</v>
      </c>
      <c r="AB116">
        <v>19.171131134033203</v>
      </c>
      <c r="AC116">
        <v>0.9</v>
      </c>
      <c r="AD116">
        <v>0.9</v>
      </c>
      <c r="AE116">
        <v>1.7</v>
      </c>
      <c r="AF116">
        <v>3.7</v>
      </c>
      <c r="AG116">
        <v>0</v>
      </c>
      <c r="AH116">
        <v>20.75</v>
      </c>
      <c r="AI116">
        <v>1.35</v>
      </c>
      <c r="AJ116">
        <v>0.6</v>
      </c>
      <c r="AK116">
        <v>1.35</v>
      </c>
      <c r="AL116">
        <v>54.9</v>
      </c>
      <c r="AM116">
        <v>351.4</v>
      </c>
      <c r="AN116">
        <v>43.3</v>
      </c>
      <c r="AO116">
        <v>29</v>
      </c>
      <c r="AP116">
        <v>76</v>
      </c>
      <c r="AQ116">
        <v>14</v>
      </c>
      <c r="AR116">
        <v>369</v>
      </c>
      <c r="AS116">
        <v>5</v>
      </c>
      <c r="AT116">
        <v>3328</v>
      </c>
      <c r="AU116">
        <v>9822</v>
      </c>
      <c r="AV116">
        <v>1</v>
      </c>
      <c r="AW116">
        <v>98.674102783203125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94.674217224121094</v>
      </c>
      <c r="BD116">
        <v>70.332733154296875</v>
      </c>
      <c r="BE116">
        <v>1120.4912109375</v>
      </c>
      <c r="BF116">
        <v>14281.1806640625</v>
      </c>
      <c r="BG116">
        <v>19138.962890625</v>
      </c>
      <c r="BH116">
        <v>2.9850153923034668</v>
      </c>
      <c r="BI116">
        <v>-3.8691432476043701</v>
      </c>
      <c r="BJ116">
        <v>24.729024887084961</v>
      </c>
      <c r="BK116">
        <v>-12.051281929016113</v>
      </c>
      <c r="BL116">
        <v>480.16665649414063</v>
      </c>
      <c r="BM116">
        <v>1.1144449710845947</v>
      </c>
      <c r="BN116">
        <v>23526.630859375</v>
      </c>
      <c r="BO116">
        <v>28.969419479370117</v>
      </c>
      <c r="BQ116">
        <v>0.50515341758728027</v>
      </c>
      <c r="BR116">
        <v>0.39141067862510681</v>
      </c>
      <c r="BS116">
        <v>7.2398452758789063</v>
      </c>
      <c r="BT116">
        <v>255.96922302246094</v>
      </c>
      <c r="BU116">
        <v>580.481201171875</v>
      </c>
      <c r="BV116">
        <v>1</v>
      </c>
      <c r="BW116">
        <v>4</v>
      </c>
      <c r="BX116">
        <v>10507.291015625</v>
      </c>
      <c r="BY116">
        <v>7840.3681640625</v>
      </c>
      <c r="BZ116">
        <v>0.85876667499542236</v>
      </c>
      <c r="CA116">
        <v>7.8749489784240723</v>
      </c>
      <c r="CB116">
        <v>98.153549194335938</v>
      </c>
      <c r="CC116">
        <v>10.597710609436035</v>
      </c>
      <c r="CD116">
        <v>15.292496681213379</v>
      </c>
      <c r="CE116">
        <v>0.4980924129486084</v>
      </c>
      <c r="CF116">
        <v>1.4412887096405029</v>
      </c>
      <c r="CG116">
        <v>9480.3271484375</v>
      </c>
      <c r="CJ116" s="8">
        <f>ABS(L116-VLOOKUP('VK_valitsin (FI)'!$C$8,tiedot,11,FALSE))</f>
        <v>11.100006103515625</v>
      </c>
      <c r="CQ116" s="8">
        <f>ABS(S116-VLOOKUP('VK_valitsin (FI)'!$C$8,tiedot,18,FALSE))</f>
        <v>102</v>
      </c>
      <c r="DE116" s="8">
        <f>ABS(AG116-VLOOKUP('VK_valitsin (FI)'!$C$8,tiedot,32,FALSE))</f>
        <v>0</v>
      </c>
      <c r="DJ116" s="8">
        <f>ABS(AL116-VLOOKUP('VK_valitsin (FI)'!$C$8,tiedot,37,FALSE))</f>
        <v>3.8999999999999986</v>
      </c>
      <c r="EB116" s="55">
        <f>ABS(BD116-VLOOKUP('VK_valitsin (FI)'!$C$8,tiedot,55,FALSE))</f>
        <v>25.686004638671875</v>
      </c>
      <c r="EF116" s="55">
        <f>ABS(BH116-VLOOKUP('VK_valitsin (FI)'!$C$8,tiedot,59,FALSE))</f>
        <v>0.35204100608825684</v>
      </c>
      <c r="EL116" s="8">
        <f>ABS(BN116-VLOOKUP('VK_valitsin (FI)'!$C$8,tiedot,65,FALSE))</f>
        <v>452.234375</v>
      </c>
      <c r="FH116" s="4">
        <f>IF($B116='VK_valitsin (FI)'!$C$8,100000,VK!CJ116/VK!L$297*'VK_valitsin (FI)'!D$5)</f>
        <v>5.6405622037702628E-2</v>
      </c>
      <c r="FO116" s="4">
        <f>IF($B116='VK_valitsin (FI)'!$C$8,100000,VK!CQ116/VK!S$297*'VK_valitsin (FI)'!E$5)</f>
        <v>2.028470248986735E-2</v>
      </c>
      <c r="GC116" s="4">
        <f>IF($B116='VK_valitsin (FI)'!$C$8,100000,VK!DE116/VK!AG$297*'VK_valitsin (FI)'!F$5)</f>
        <v>0</v>
      </c>
      <c r="GH116" s="4">
        <f>IF($B116='VK_valitsin (FI)'!$C$8,100000,VK!DJ116/VK!AL$297*'VK_valitsin (FI)'!G$5)</f>
        <v>6.86451951120398E-2</v>
      </c>
      <c r="GZ116" s="4">
        <f>IF($B116='VK_valitsin (FI)'!$C$8,100000,VK!EB116/VK!BD$297*'VK_valitsin (FI)'!H$5)</f>
        <v>0.11135239643155748</v>
      </c>
      <c r="HA116" s="4">
        <f>IF($B116='VK_valitsin (FI)'!$C$8,100000,VK!EC116/VK!BE$297*'VK_valitsin (FI)'!P$5)</f>
        <v>0</v>
      </c>
      <c r="HD116" s="4">
        <f>IF($B116='VK_valitsin (FI)'!$C$8,100000,VK!EF116/VK!BH$297*'VK_valitsin (FI)'!I$5)</f>
        <v>6.1424846782251574E-2</v>
      </c>
      <c r="HJ116" s="4">
        <f>IF($B116='VK_valitsin (FI)'!$C$8,100000,VK!EL116/VK!BN$297*'VK_valitsin (FI)'!J$5)</f>
        <v>2.0563806499837592E-2</v>
      </c>
      <c r="ID116" s="15">
        <f t="shared" si="4"/>
        <v>0.33867658075325641</v>
      </c>
      <c r="IE116" s="15">
        <f t="shared" si="5"/>
        <v>30</v>
      </c>
      <c r="IF116" s="16">
        <f t="shared" si="7"/>
        <v>1.1399999999999975E-8</v>
      </c>
      <c r="IG116" s="51" t="str">
        <f t="shared" si="6"/>
        <v>Lahti</v>
      </c>
    </row>
    <row r="117" spans="1:241">
      <c r="A117">
        <v>2019</v>
      </c>
      <c r="B117" t="s">
        <v>433</v>
      </c>
      <c r="C117" t="s">
        <v>434</v>
      </c>
      <c r="D117" t="s">
        <v>395</v>
      </c>
      <c r="E117" t="s">
        <v>270</v>
      </c>
      <c r="F117" t="s">
        <v>334</v>
      </c>
      <c r="G117" t="s">
        <v>335</v>
      </c>
      <c r="H117" t="s">
        <v>90</v>
      </c>
      <c r="I117" t="s">
        <v>91</v>
      </c>
      <c r="J117">
        <v>42.700000762939453</v>
      </c>
      <c r="K117">
        <v>505.16000366210938</v>
      </c>
      <c r="L117">
        <v>133.69999694824219</v>
      </c>
      <c r="M117">
        <v>8017</v>
      </c>
      <c r="N117">
        <v>15.899999618530273</v>
      </c>
      <c r="O117">
        <v>-0.5</v>
      </c>
      <c r="P117">
        <v>-24</v>
      </c>
      <c r="Q117">
        <v>82.4</v>
      </c>
      <c r="R117">
        <v>7.3000000000000007</v>
      </c>
      <c r="S117">
        <v>200</v>
      </c>
      <c r="T117">
        <v>0</v>
      </c>
      <c r="U117">
        <v>3832.5</v>
      </c>
      <c r="V117">
        <v>11.43</v>
      </c>
      <c r="W117">
        <v>391</v>
      </c>
      <c r="X117">
        <v>383</v>
      </c>
      <c r="Y117">
        <v>485</v>
      </c>
      <c r="Z117">
        <v>327</v>
      </c>
      <c r="AA117">
        <v>685</v>
      </c>
      <c r="AB117">
        <v>17.149999618530273</v>
      </c>
      <c r="AC117">
        <v>0</v>
      </c>
      <c r="AD117">
        <v>0</v>
      </c>
      <c r="AE117">
        <v>0</v>
      </c>
      <c r="AF117">
        <v>5.7</v>
      </c>
      <c r="AG117">
        <v>0</v>
      </c>
      <c r="AH117">
        <v>21.75</v>
      </c>
      <c r="AI117">
        <v>1</v>
      </c>
      <c r="AJ117">
        <v>0.6</v>
      </c>
      <c r="AK117">
        <v>1</v>
      </c>
      <c r="AL117">
        <v>68.099999999999994</v>
      </c>
      <c r="AM117">
        <v>358.8</v>
      </c>
      <c r="AN117">
        <v>42.2</v>
      </c>
      <c r="AO117">
        <v>30</v>
      </c>
      <c r="AP117">
        <v>28</v>
      </c>
      <c r="AQ117">
        <v>38</v>
      </c>
      <c r="AR117">
        <v>663</v>
      </c>
      <c r="AS117">
        <v>3</v>
      </c>
      <c r="AT117">
        <v>4939</v>
      </c>
      <c r="AU117">
        <v>8694</v>
      </c>
      <c r="AV117">
        <v>1</v>
      </c>
      <c r="AW117">
        <v>23.749042510986328</v>
      </c>
      <c r="AX117">
        <v>0</v>
      </c>
      <c r="AY117">
        <v>0</v>
      </c>
      <c r="AZ117">
        <v>0</v>
      </c>
      <c r="BA117">
        <v>0</v>
      </c>
      <c r="BB117">
        <v>1</v>
      </c>
      <c r="BC117">
        <v>57.142856597900391</v>
      </c>
      <c r="BD117">
        <v>92.147804260253906</v>
      </c>
      <c r="BE117">
        <v>602.38909912109375</v>
      </c>
      <c r="BF117">
        <v>9830.4541015625</v>
      </c>
      <c r="BG117">
        <v>11276.330078125</v>
      </c>
      <c r="BH117">
        <v>4.9777474403381348</v>
      </c>
      <c r="BI117">
        <v>-6.081782341003418</v>
      </c>
      <c r="BJ117">
        <v>20</v>
      </c>
      <c r="BK117">
        <v>-10.15625</v>
      </c>
      <c r="BL117">
        <v>1041</v>
      </c>
      <c r="BM117">
        <v>1.7185821533203125</v>
      </c>
      <c r="BN117">
        <v>23504.060546875</v>
      </c>
      <c r="BO117">
        <v>33.661636352539063</v>
      </c>
      <c r="BQ117">
        <v>0.68479478359222412</v>
      </c>
      <c r="BR117">
        <v>1.0477734804153442</v>
      </c>
      <c r="BS117">
        <v>1.5342397689819336</v>
      </c>
      <c r="BT117">
        <v>53.1370849609375</v>
      </c>
      <c r="BU117">
        <v>251.46563720703125</v>
      </c>
      <c r="BV117">
        <v>0</v>
      </c>
      <c r="BW117">
        <v>1</v>
      </c>
      <c r="BX117">
        <v>7679.1806640625</v>
      </c>
      <c r="BY117">
        <v>6694.5390625</v>
      </c>
      <c r="BZ117">
        <v>1.4344518184661865</v>
      </c>
      <c r="CA117">
        <v>11.812398910522461</v>
      </c>
      <c r="CB117">
        <v>81.739128112792969</v>
      </c>
      <c r="CC117">
        <v>9.9260826110839844</v>
      </c>
      <c r="CD117">
        <v>14.466736793518066</v>
      </c>
      <c r="CE117">
        <v>0</v>
      </c>
      <c r="CF117">
        <v>2.0063357353210449</v>
      </c>
      <c r="CG117">
        <v>8715.908203125</v>
      </c>
      <c r="CJ117" s="8">
        <f>ABS(L117-VLOOKUP('VK_valitsin (FI)'!$C$8,tiedot,11,FALSE))</f>
        <v>5</v>
      </c>
      <c r="CQ117" s="8">
        <f>ABS(S117-VLOOKUP('VK_valitsin (FI)'!$C$8,tiedot,18,FALSE))</f>
        <v>48</v>
      </c>
      <c r="DE117" s="8">
        <f>ABS(AG117-VLOOKUP('VK_valitsin (FI)'!$C$8,tiedot,32,FALSE))</f>
        <v>0</v>
      </c>
      <c r="DJ117" s="8">
        <f>ABS(AL117-VLOOKUP('VK_valitsin (FI)'!$C$8,tiedot,37,FALSE))</f>
        <v>9.2999999999999972</v>
      </c>
      <c r="EB117" s="55">
        <f>ABS(BD117-VLOOKUP('VK_valitsin (FI)'!$C$8,tiedot,55,FALSE))</f>
        <v>3.8709335327148438</v>
      </c>
      <c r="EF117" s="55">
        <f>ABS(BH117-VLOOKUP('VK_valitsin (FI)'!$C$8,tiedot,59,FALSE))</f>
        <v>1.6406910419464111</v>
      </c>
      <c r="EL117" s="8">
        <f>ABS(BN117-VLOOKUP('VK_valitsin (FI)'!$C$8,tiedot,65,FALSE))</f>
        <v>429.6640625</v>
      </c>
      <c r="FH117" s="4">
        <f>IF($B117='VK_valitsin (FI)'!$C$8,100000,VK!CJ117/VK!L$297*'VK_valitsin (FI)'!D$5)</f>
        <v>2.5407923883860605E-2</v>
      </c>
      <c r="FO117" s="4">
        <f>IF($B117='VK_valitsin (FI)'!$C$8,100000,VK!CQ117/VK!S$297*'VK_valitsin (FI)'!E$5)</f>
        <v>9.5457423481728702E-3</v>
      </c>
      <c r="GC117" s="4">
        <f>IF($B117='VK_valitsin (FI)'!$C$8,100000,VK!DE117/VK!AG$297*'VK_valitsin (FI)'!F$5)</f>
        <v>0</v>
      </c>
      <c r="GH117" s="4">
        <f>IF($B117='VK_valitsin (FI)'!$C$8,100000,VK!DJ117/VK!AL$297*'VK_valitsin (FI)'!G$5)</f>
        <v>0.16369238834409494</v>
      </c>
      <c r="GZ117" s="4">
        <f>IF($B117='VK_valitsin (FI)'!$C$8,100000,VK!EB117/VK!BD$297*'VK_valitsin (FI)'!H$5)</f>
        <v>1.6781034316489942E-2</v>
      </c>
      <c r="HA117" s="4">
        <f>IF($B117='VK_valitsin (FI)'!$C$8,100000,VK!EC117/VK!BE$297*'VK_valitsin (FI)'!P$5)</f>
        <v>0</v>
      </c>
      <c r="HD117" s="4">
        <f>IF($B117='VK_valitsin (FI)'!$C$8,100000,VK!EF117/VK!BH$297*'VK_valitsin (FI)'!I$5)</f>
        <v>0.28627118467928026</v>
      </c>
      <c r="HJ117" s="4">
        <f>IF($B117='VK_valitsin (FI)'!$C$8,100000,VK!EL117/VK!BN$297*'VK_valitsin (FI)'!J$5)</f>
        <v>1.9537498981991634E-2</v>
      </c>
      <c r="ID117" s="15">
        <f t="shared" si="4"/>
        <v>0.52123578405389026</v>
      </c>
      <c r="IE117" s="15">
        <f t="shared" si="5"/>
        <v>98</v>
      </c>
      <c r="IF117" s="16">
        <f t="shared" si="7"/>
        <v>1.1499999999999974E-8</v>
      </c>
      <c r="IG117" s="51" t="str">
        <f t="shared" si="6"/>
        <v>Laihia</v>
      </c>
    </row>
    <row r="118" spans="1:241">
      <c r="A118">
        <v>2019</v>
      </c>
      <c r="B118" t="s">
        <v>435</v>
      </c>
      <c r="C118" t="s">
        <v>436</v>
      </c>
      <c r="D118" t="s">
        <v>421</v>
      </c>
      <c r="E118" t="s">
        <v>422</v>
      </c>
      <c r="F118" t="s">
        <v>126</v>
      </c>
      <c r="G118" t="s">
        <v>127</v>
      </c>
      <c r="H118" t="s">
        <v>90</v>
      </c>
      <c r="I118" t="s">
        <v>91</v>
      </c>
      <c r="J118">
        <v>44.400001525878906</v>
      </c>
      <c r="K118">
        <v>531.8499755859375</v>
      </c>
      <c r="L118">
        <v>125.19999694824219</v>
      </c>
      <c r="M118">
        <v>8588</v>
      </c>
      <c r="N118">
        <v>16.100000381469727</v>
      </c>
      <c r="O118">
        <v>-0.69999998807907104</v>
      </c>
      <c r="P118">
        <v>-78</v>
      </c>
      <c r="Q118">
        <v>70.100000000000009</v>
      </c>
      <c r="R118">
        <v>5</v>
      </c>
      <c r="S118">
        <v>229</v>
      </c>
      <c r="T118">
        <v>0</v>
      </c>
      <c r="U118">
        <v>3533.5</v>
      </c>
      <c r="V118">
        <v>12.51</v>
      </c>
      <c r="W118">
        <v>682</v>
      </c>
      <c r="X118">
        <v>427</v>
      </c>
      <c r="Y118">
        <v>379</v>
      </c>
      <c r="Z118">
        <v>749</v>
      </c>
      <c r="AA118">
        <v>722</v>
      </c>
      <c r="AB118">
        <v>16.019355773925781</v>
      </c>
      <c r="AC118">
        <v>0</v>
      </c>
      <c r="AD118">
        <v>0</v>
      </c>
      <c r="AE118">
        <v>0</v>
      </c>
      <c r="AF118">
        <v>6.1</v>
      </c>
      <c r="AG118">
        <v>0</v>
      </c>
      <c r="AH118">
        <v>20.75</v>
      </c>
      <c r="AI118">
        <v>0.93</v>
      </c>
      <c r="AJ118">
        <v>0.41</v>
      </c>
      <c r="AK118">
        <v>1</v>
      </c>
      <c r="AL118">
        <v>63.7</v>
      </c>
      <c r="AM118">
        <v>289.89999999999998</v>
      </c>
      <c r="AN118">
        <v>46.7</v>
      </c>
      <c r="AO118">
        <v>20.100000000000001</v>
      </c>
      <c r="AP118">
        <v>89</v>
      </c>
      <c r="AQ118">
        <v>48</v>
      </c>
      <c r="AR118">
        <v>427</v>
      </c>
      <c r="AS118">
        <v>5</v>
      </c>
      <c r="AT118">
        <v>2868</v>
      </c>
      <c r="AU118">
        <v>12040</v>
      </c>
      <c r="AV118">
        <v>0</v>
      </c>
      <c r="AW118">
        <v>56.843357086181641</v>
      </c>
      <c r="AX118">
        <v>0</v>
      </c>
      <c r="AY118">
        <v>0</v>
      </c>
      <c r="AZ118">
        <v>0</v>
      </c>
      <c r="BA118">
        <v>0</v>
      </c>
      <c r="BB118">
        <v>1</v>
      </c>
      <c r="BC118">
        <v>79.494384765625</v>
      </c>
      <c r="BD118">
        <v>85.990341186523438</v>
      </c>
      <c r="BE118">
        <v>19.891500473022461</v>
      </c>
      <c r="BF118">
        <v>12377.1865234375</v>
      </c>
      <c r="BG118">
        <v>14875.333984375</v>
      </c>
      <c r="BH118">
        <v>4.1017813682556152</v>
      </c>
      <c r="BI118">
        <v>5.818079948425293</v>
      </c>
      <c r="BJ118">
        <v>28.205127716064453</v>
      </c>
      <c r="BK118">
        <v>10.679611206054688</v>
      </c>
      <c r="BL118">
        <v>139</v>
      </c>
      <c r="BM118">
        <v>0.72289156913757324</v>
      </c>
      <c r="BN118">
        <v>22670.978515625</v>
      </c>
      <c r="BO118">
        <v>39.977916717529297</v>
      </c>
      <c r="BQ118">
        <v>0.67128551006317139</v>
      </c>
      <c r="BR118">
        <v>0.40754541754722595</v>
      </c>
      <c r="BS118">
        <v>7.4173264503479004</v>
      </c>
      <c r="BT118">
        <v>112.13320922851563</v>
      </c>
      <c r="BU118">
        <v>342.45458984375</v>
      </c>
      <c r="BV118">
        <v>0</v>
      </c>
      <c r="BW118">
        <v>1</v>
      </c>
      <c r="BX118">
        <v>9475.587890625</v>
      </c>
      <c r="BY118">
        <v>7884.267578125</v>
      </c>
      <c r="BZ118">
        <v>1.3274335861206055</v>
      </c>
      <c r="CA118">
        <v>9.7345132827758789</v>
      </c>
      <c r="CB118">
        <v>81.578948974609375</v>
      </c>
      <c r="CC118">
        <v>11.124402046203613</v>
      </c>
      <c r="CD118">
        <v>14.712918281555176</v>
      </c>
      <c r="CE118">
        <v>1.5550239086151123</v>
      </c>
      <c r="CF118">
        <v>3.1100478172302246</v>
      </c>
      <c r="CG118">
        <v>11063.88671875</v>
      </c>
      <c r="CJ118" s="8">
        <f>ABS(L118-VLOOKUP('VK_valitsin (FI)'!$C$8,tiedot,11,FALSE))</f>
        <v>13.5</v>
      </c>
      <c r="CQ118" s="8">
        <f>ABS(S118-VLOOKUP('VK_valitsin (FI)'!$C$8,tiedot,18,FALSE))</f>
        <v>77</v>
      </c>
      <c r="DE118" s="8">
        <f>ABS(AG118-VLOOKUP('VK_valitsin (FI)'!$C$8,tiedot,32,FALSE))</f>
        <v>0</v>
      </c>
      <c r="DJ118" s="8">
        <f>ABS(AL118-VLOOKUP('VK_valitsin (FI)'!$C$8,tiedot,37,FALSE))</f>
        <v>4.9000000000000057</v>
      </c>
      <c r="EB118" s="55">
        <f>ABS(BD118-VLOOKUP('VK_valitsin (FI)'!$C$8,tiedot,55,FALSE))</f>
        <v>10.028396606445313</v>
      </c>
      <c r="EF118" s="55">
        <f>ABS(BH118-VLOOKUP('VK_valitsin (FI)'!$C$8,tiedot,59,FALSE))</f>
        <v>0.7647249698638916</v>
      </c>
      <c r="EL118" s="8">
        <f>ABS(BN118-VLOOKUP('VK_valitsin (FI)'!$C$8,tiedot,65,FALSE))</f>
        <v>403.41796875</v>
      </c>
      <c r="FH118" s="4">
        <f>IF($B118='VK_valitsin (FI)'!$C$8,100000,VK!CJ118/VK!L$297*'VK_valitsin (FI)'!D$5)</f>
        <v>6.8601394486423634E-2</v>
      </c>
      <c r="FO118" s="4">
        <f>IF($B118='VK_valitsin (FI)'!$C$8,100000,VK!CQ118/VK!S$297*'VK_valitsin (FI)'!E$5)</f>
        <v>1.5312961683527313E-2</v>
      </c>
      <c r="GC118" s="4">
        <f>IF($B118='VK_valitsin (FI)'!$C$8,100000,VK!DE118/VK!AG$297*'VK_valitsin (FI)'!F$5)</f>
        <v>0</v>
      </c>
      <c r="GH118" s="4">
        <f>IF($B118='VK_valitsin (FI)'!$C$8,100000,VK!DJ118/VK!AL$297*'VK_valitsin (FI)'!G$5)</f>
        <v>8.6246527192050129E-2</v>
      </c>
      <c r="GZ118" s="4">
        <f>IF($B118='VK_valitsin (FI)'!$C$8,100000,VK!EB118/VK!BD$297*'VK_valitsin (FI)'!H$5)</f>
        <v>4.3474491661990286E-2</v>
      </c>
      <c r="HA118" s="4">
        <f>IF($B118='VK_valitsin (FI)'!$C$8,100000,VK!EC118/VK!BE$297*'VK_valitsin (FI)'!P$5)</f>
        <v>0</v>
      </c>
      <c r="HD118" s="4">
        <f>IF($B118='VK_valitsin (FI)'!$C$8,100000,VK!EF118/VK!BH$297*'VK_valitsin (FI)'!I$5)</f>
        <v>0.13343080292378015</v>
      </c>
      <c r="HJ118" s="4">
        <f>IF($B118='VK_valitsin (FI)'!$C$8,100000,VK!EL118/VK!BN$297*'VK_valitsin (FI)'!J$5)</f>
        <v>1.8344047924115738E-2</v>
      </c>
      <c r="ID118" s="15">
        <f t="shared" si="4"/>
        <v>0.36541023747188728</v>
      </c>
      <c r="IE118" s="15">
        <f t="shared" si="5"/>
        <v>36</v>
      </c>
      <c r="IF118" s="16">
        <f t="shared" si="7"/>
        <v>1.1599999999999973E-8</v>
      </c>
      <c r="IG118" s="51" t="str">
        <f t="shared" si="6"/>
        <v>Laitila</v>
      </c>
    </row>
    <row r="119" spans="1:241">
      <c r="A119">
        <v>2019</v>
      </c>
      <c r="B119" t="s">
        <v>437</v>
      </c>
      <c r="C119" t="s">
        <v>438</v>
      </c>
      <c r="D119" t="s">
        <v>439</v>
      </c>
      <c r="E119" t="s">
        <v>111</v>
      </c>
      <c r="F119" t="s">
        <v>120</v>
      </c>
      <c r="G119" t="s">
        <v>121</v>
      </c>
      <c r="H119" t="s">
        <v>104</v>
      </c>
      <c r="I119" t="s">
        <v>105</v>
      </c>
      <c r="J119">
        <v>47.799999237060547</v>
      </c>
      <c r="K119">
        <v>329.8800048828125</v>
      </c>
      <c r="L119">
        <v>146.30000305175781</v>
      </c>
      <c r="M119">
        <v>2606</v>
      </c>
      <c r="N119">
        <v>7.9000000953674316</v>
      </c>
      <c r="O119">
        <v>-2.2000000476837158</v>
      </c>
      <c r="P119">
        <v>-29</v>
      </c>
      <c r="Q119">
        <v>28.900000000000002</v>
      </c>
      <c r="R119">
        <v>8.4</v>
      </c>
      <c r="S119">
        <v>136</v>
      </c>
      <c r="T119">
        <v>0</v>
      </c>
      <c r="U119">
        <v>3392.2</v>
      </c>
      <c r="V119">
        <v>16.3</v>
      </c>
      <c r="W119">
        <v>476</v>
      </c>
      <c r="X119">
        <v>1095</v>
      </c>
      <c r="Y119">
        <v>524</v>
      </c>
      <c r="Z119">
        <v>1067</v>
      </c>
      <c r="AA119">
        <v>794</v>
      </c>
      <c r="AB119">
        <v>8.2105264663696289</v>
      </c>
      <c r="AC119">
        <v>0</v>
      </c>
      <c r="AD119">
        <v>0</v>
      </c>
      <c r="AE119">
        <v>0</v>
      </c>
      <c r="AF119">
        <v>7.3</v>
      </c>
      <c r="AG119">
        <v>0</v>
      </c>
      <c r="AH119">
        <v>20.5</v>
      </c>
      <c r="AI119">
        <v>1</v>
      </c>
      <c r="AJ119">
        <v>0.5</v>
      </c>
      <c r="AK119">
        <v>1.1000000000000001</v>
      </c>
      <c r="AL119">
        <v>74.8</v>
      </c>
      <c r="AM119">
        <v>281.7</v>
      </c>
      <c r="AN119">
        <v>43</v>
      </c>
      <c r="AO119">
        <v>20.3</v>
      </c>
      <c r="AP119">
        <v>86</v>
      </c>
      <c r="AQ119">
        <v>74</v>
      </c>
      <c r="AR119">
        <v>441</v>
      </c>
      <c r="AS119">
        <v>4</v>
      </c>
      <c r="AT119">
        <v>8043</v>
      </c>
      <c r="AU119">
        <v>10990</v>
      </c>
      <c r="AV119">
        <v>0</v>
      </c>
      <c r="AW119">
        <v>86.053268432617188</v>
      </c>
      <c r="AX119">
        <v>0</v>
      </c>
      <c r="AY119">
        <v>0</v>
      </c>
      <c r="AZ119">
        <v>0</v>
      </c>
      <c r="BA119">
        <v>0</v>
      </c>
      <c r="BB119">
        <v>1</v>
      </c>
      <c r="BC119">
        <v>81.188117980957031</v>
      </c>
      <c r="BD119">
        <v>100</v>
      </c>
      <c r="BE119">
        <v>800</v>
      </c>
      <c r="BF119">
        <v>15904.1396484375</v>
      </c>
      <c r="BG119">
        <v>17260.84375</v>
      </c>
      <c r="BH119">
        <v>3.8749041557312012</v>
      </c>
      <c r="BI119">
        <v>13.447928428649902</v>
      </c>
      <c r="BJ119">
        <v>29.069766998291016</v>
      </c>
      <c r="BK119">
        <v>-90.336135864257813</v>
      </c>
      <c r="BL119">
        <v>70</v>
      </c>
      <c r="BM119">
        <v>-3.3333332538604736</v>
      </c>
      <c r="BN119">
        <v>22138.841796875</v>
      </c>
      <c r="BO119">
        <v>44.976478576660156</v>
      </c>
      <c r="BQ119">
        <v>0.71143513917922974</v>
      </c>
      <c r="BR119">
        <v>30.39140510559082</v>
      </c>
      <c r="BS119">
        <v>5.2954721450805664</v>
      </c>
      <c r="BT119">
        <v>83.269378662109375</v>
      </c>
      <c r="BU119">
        <v>189.94627380371094</v>
      </c>
      <c r="BV119">
        <v>0</v>
      </c>
      <c r="BW119">
        <v>0</v>
      </c>
      <c r="BX119">
        <v>12911.111328125</v>
      </c>
      <c r="BY119">
        <v>11896.2958984375</v>
      </c>
      <c r="BZ119">
        <v>0.88257867097854614</v>
      </c>
      <c r="CA119">
        <v>6.6768994331359863</v>
      </c>
      <c r="CB119">
        <v>65.217391967773438</v>
      </c>
      <c r="CC119">
        <v>7.4712643623352051</v>
      </c>
      <c r="CD119">
        <v>12.643677711486816</v>
      </c>
      <c r="CE119">
        <v>0</v>
      </c>
      <c r="CF119">
        <v>1.1494252681732178</v>
      </c>
      <c r="CG119">
        <v>11392.5771484375</v>
      </c>
      <c r="CJ119" s="8">
        <f>ABS(L119-VLOOKUP('VK_valitsin (FI)'!$C$8,tiedot,11,FALSE))</f>
        <v>7.600006103515625</v>
      </c>
      <c r="CQ119" s="8">
        <f>ABS(S119-VLOOKUP('VK_valitsin (FI)'!$C$8,tiedot,18,FALSE))</f>
        <v>16</v>
      </c>
      <c r="DE119" s="8">
        <f>ABS(AG119-VLOOKUP('VK_valitsin (FI)'!$C$8,tiedot,32,FALSE))</f>
        <v>0</v>
      </c>
      <c r="DJ119" s="8">
        <f>ABS(AL119-VLOOKUP('VK_valitsin (FI)'!$C$8,tiedot,37,FALSE))</f>
        <v>16</v>
      </c>
      <c r="EB119" s="55">
        <f>ABS(BD119-VLOOKUP('VK_valitsin (FI)'!$C$8,tiedot,55,FALSE))</f>
        <v>3.98126220703125</v>
      </c>
      <c r="EF119" s="55">
        <f>ABS(BH119-VLOOKUP('VK_valitsin (FI)'!$C$8,tiedot,59,FALSE))</f>
        <v>0.53784775733947754</v>
      </c>
      <c r="EL119" s="8">
        <f>ABS(BN119-VLOOKUP('VK_valitsin (FI)'!$C$8,tiedot,65,FALSE))</f>
        <v>935.5546875</v>
      </c>
      <c r="FH119" s="4">
        <f>IF($B119='VK_valitsin (FI)'!$C$8,100000,VK!CJ119/VK!L$297*'VK_valitsin (FI)'!D$5)</f>
        <v>3.8620075319000212E-2</v>
      </c>
      <c r="FO119" s="4">
        <f>IF($B119='VK_valitsin (FI)'!$C$8,100000,VK!CQ119/VK!S$297*'VK_valitsin (FI)'!E$5)</f>
        <v>3.1819141160576232E-3</v>
      </c>
      <c r="GC119" s="4">
        <f>IF($B119='VK_valitsin (FI)'!$C$8,100000,VK!DE119/VK!AG$297*'VK_valitsin (FI)'!F$5)</f>
        <v>0</v>
      </c>
      <c r="GH119" s="4">
        <f>IF($B119='VK_valitsin (FI)'!$C$8,100000,VK!DJ119/VK!AL$297*'VK_valitsin (FI)'!G$5)</f>
        <v>0.28162131328016343</v>
      </c>
      <c r="GZ119" s="4">
        <f>IF($B119='VK_valitsin (FI)'!$C$8,100000,VK!EB119/VK!BD$297*'VK_valitsin (FI)'!H$5)</f>
        <v>1.725932443801987E-2</v>
      </c>
      <c r="HA119" s="4">
        <f>IF($B119='VK_valitsin (FI)'!$C$8,100000,VK!EC119/VK!BE$297*'VK_valitsin (FI)'!P$5)</f>
        <v>0</v>
      </c>
      <c r="HD119" s="4">
        <f>IF($B119='VK_valitsin (FI)'!$C$8,100000,VK!EF119/VK!BH$297*'VK_valitsin (FI)'!I$5)</f>
        <v>9.3844795110239479E-2</v>
      </c>
      <c r="HJ119" s="4">
        <f>IF($B119='VK_valitsin (FI)'!$C$8,100000,VK!EL119/VK!BN$297*'VK_valitsin (FI)'!J$5)</f>
        <v>4.2541139345645768E-2</v>
      </c>
      <c r="ID119" s="15">
        <f t="shared" si="4"/>
        <v>0.47706857330912639</v>
      </c>
      <c r="IE119" s="15">
        <f t="shared" si="5"/>
        <v>78</v>
      </c>
      <c r="IF119" s="16">
        <f t="shared" si="7"/>
        <v>1.1699999999999972E-8</v>
      </c>
      <c r="IG119" s="51" t="str">
        <f t="shared" si="6"/>
        <v>Lapinjärvi</v>
      </c>
    </row>
    <row r="120" spans="1:241">
      <c r="A120">
        <v>2019</v>
      </c>
      <c r="B120" t="s">
        <v>440</v>
      </c>
      <c r="C120" t="s">
        <v>441</v>
      </c>
      <c r="D120" t="s">
        <v>242</v>
      </c>
      <c r="E120" t="s">
        <v>206</v>
      </c>
      <c r="F120" t="s">
        <v>243</v>
      </c>
      <c r="G120" t="s">
        <v>244</v>
      </c>
      <c r="H120" t="s">
        <v>104</v>
      </c>
      <c r="I120" t="s">
        <v>105</v>
      </c>
      <c r="J120">
        <v>46.700000762939453</v>
      </c>
      <c r="K120">
        <v>1096.5999755859375</v>
      </c>
      <c r="L120">
        <v>160.30000305175781</v>
      </c>
      <c r="M120">
        <v>9485</v>
      </c>
      <c r="N120">
        <v>8.6000003814697266</v>
      </c>
      <c r="O120">
        <v>-1.3999999761581421</v>
      </c>
      <c r="P120">
        <v>-55</v>
      </c>
      <c r="Q120">
        <v>53.1</v>
      </c>
      <c r="R120">
        <v>11.8</v>
      </c>
      <c r="S120">
        <v>468</v>
      </c>
      <c r="T120">
        <v>0</v>
      </c>
      <c r="U120">
        <v>3184</v>
      </c>
      <c r="V120">
        <v>12.35</v>
      </c>
      <c r="W120">
        <v>438</v>
      </c>
      <c r="X120">
        <v>896</v>
      </c>
      <c r="Y120">
        <v>615</v>
      </c>
      <c r="Z120">
        <v>834</v>
      </c>
      <c r="AA120">
        <v>535</v>
      </c>
      <c r="AB120">
        <v>17.662420272827148</v>
      </c>
      <c r="AC120">
        <v>0</v>
      </c>
      <c r="AD120">
        <v>1.3</v>
      </c>
      <c r="AE120">
        <v>1.4</v>
      </c>
      <c r="AF120">
        <v>4.7</v>
      </c>
      <c r="AG120">
        <v>0</v>
      </c>
      <c r="AH120">
        <v>21.25</v>
      </c>
      <c r="AI120">
        <v>0.93</v>
      </c>
      <c r="AJ120">
        <v>0.6</v>
      </c>
      <c r="AK120">
        <v>1</v>
      </c>
      <c r="AL120">
        <v>66.400000000000006</v>
      </c>
      <c r="AM120">
        <v>302.60000000000002</v>
      </c>
      <c r="AN120">
        <v>48.1</v>
      </c>
      <c r="AO120">
        <v>21</v>
      </c>
      <c r="AP120">
        <v>48</v>
      </c>
      <c r="AQ120">
        <v>70</v>
      </c>
      <c r="AR120">
        <v>823</v>
      </c>
      <c r="AS120">
        <v>2.8330000000000002</v>
      </c>
      <c r="AT120">
        <v>7793</v>
      </c>
      <c r="AU120">
        <v>9596</v>
      </c>
      <c r="AV120">
        <v>0</v>
      </c>
      <c r="AW120">
        <v>54.694831848144531</v>
      </c>
      <c r="AX120">
        <v>0</v>
      </c>
      <c r="AY120">
        <v>0</v>
      </c>
      <c r="AZ120">
        <v>0</v>
      </c>
      <c r="BA120">
        <v>0</v>
      </c>
      <c r="BB120">
        <v>1</v>
      </c>
      <c r="BC120">
        <v>55.932205200195313</v>
      </c>
      <c r="BD120">
        <v>93.0599365234375</v>
      </c>
      <c r="BE120">
        <v>282.56069946289063</v>
      </c>
      <c r="BF120">
        <v>10904.544921875</v>
      </c>
      <c r="BG120">
        <v>12902.603515625</v>
      </c>
      <c r="BH120">
        <v>3.1712386608123779</v>
      </c>
      <c r="BI120">
        <v>-6.8259291648864746</v>
      </c>
      <c r="BJ120">
        <v>23.360654830932617</v>
      </c>
      <c r="BK120">
        <v>-29.310344696044922</v>
      </c>
      <c r="BL120">
        <v>177.33332824707031</v>
      </c>
      <c r="BM120">
        <v>-2.0811655521392822</v>
      </c>
      <c r="BN120">
        <v>20759.548828125</v>
      </c>
      <c r="BO120">
        <v>49.652915954589844</v>
      </c>
      <c r="BQ120">
        <v>0.60674750804901123</v>
      </c>
      <c r="BR120">
        <v>0.10542962700128555</v>
      </c>
      <c r="BS120">
        <v>1.9188191890716553</v>
      </c>
      <c r="BT120">
        <v>86.663154602050781</v>
      </c>
      <c r="BU120">
        <v>213.4949951171875</v>
      </c>
      <c r="BV120">
        <v>0</v>
      </c>
      <c r="BW120">
        <v>1</v>
      </c>
      <c r="BX120">
        <v>8567.3291015625</v>
      </c>
      <c r="BY120">
        <v>7240.6181640625</v>
      </c>
      <c r="BZ120">
        <v>0.86452293395996094</v>
      </c>
      <c r="CA120">
        <v>9.9209280014038086</v>
      </c>
      <c r="CB120">
        <v>134.14634704589844</v>
      </c>
      <c r="CC120">
        <v>11.689691543579102</v>
      </c>
      <c r="CD120">
        <v>12.75239086151123</v>
      </c>
      <c r="CE120">
        <v>0.10626992583274841</v>
      </c>
      <c r="CF120">
        <v>2.1253983974456787</v>
      </c>
      <c r="CG120">
        <v>9731.3046875</v>
      </c>
      <c r="CJ120" s="8">
        <f>ABS(L120-VLOOKUP('VK_valitsin (FI)'!$C$8,tiedot,11,FALSE))</f>
        <v>21.600006103515625</v>
      </c>
      <c r="CQ120" s="8">
        <f>ABS(S120-VLOOKUP('VK_valitsin (FI)'!$C$8,tiedot,18,FALSE))</f>
        <v>316</v>
      </c>
      <c r="DE120" s="8">
        <f>ABS(AG120-VLOOKUP('VK_valitsin (FI)'!$C$8,tiedot,32,FALSE))</f>
        <v>0</v>
      </c>
      <c r="DJ120" s="8">
        <f>ABS(AL120-VLOOKUP('VK_valitsin (FI)'!$C$8,tiedot,37,FALSE))</f>
        <v>7.6000000000000085</v>
      </c>
      <c r="EB120" s="55">
        <f>ABS(BD120-VLOOKUP('VK_valitsin (FI)'!$C$8,tiedot,55,FALSE))</f>
        <v>2.95880126953125</v>
      </c>
      <c r="EF120" s="55">
        <f>ABS(BH120-VLOOKUP('VK_valitsin (FI)'!$C$8,tiedot,59,FALSE))</f>
        <v>0.1658177375793457</v>
      </c>
      <c r="EL120" s="8">
        <f>ABS(BN120-VLOOKUP('VK_valitsin (FI)'!$C$8,tiedot,65,FALSE))</f>
        <v>2314.84765625</v>
      </c>
      <c r="FH120" s="4">
        <f>IF($B120='VK_valitsin (FI)'!$C$8,100000,VK!CJ120/VK!L$297*'VK_valitsin (FI)'!D$5)</f>
        <v>0.10976226219380991</v>
      </c>
      <c r="FO120" s="4">
        <f>IF($B120='VK_valitsin (FI)'!$C$8,100000,VK!CQ120/VK!S$297*'VK_valitsin (FI)'!E$5)</f>
        <v>6.2842803792138052E-2</v>
      </c>
      <c r="GC120" s="4">
        <f>IF($B120='VK_valitsin (FI)'!$C$8,100000,VK!DE120/VK!AG$297*'VK_valitsin (FI)'!F$5)</f>
        <v>0</v>
      </c>
      <c r="GH120" s="4">
        <f>IF($B120='VK_valitsin (FI)'!$C$8,100000,VK!DJ120/VK!AL$297*'VK_valitsin (FI)'!G$5)</f>
        <v>0.13377012380807776</v>
      </c>
      <c r="GZ120" s="4">
        <f>IF($B120='VK_valitsin (FI)'!$C$8,100000,VK!EB120/VK!BD$297*'VK_valitsin (FI)'!H$5)</f>
        <v>1.2826814312374698E-2</v>
      </c>
      <c r="HA120" s="4">
        <f>IF($B120='VK_valitsin (FI)'!$C$8,100000,VK!EC120/VK!BE$297*'VK_valitsin (FI)'!P$5)</f>
        <v>0</v>
      </c>
      <c r="HD120" s="4">
        <f>IF($B120='VK_valitsin (FI)'!$C$8,100000,VK!EF120/VK!BH$297*'VK_valitsin (FI)'!I$5)</f>
        <v>2.8932223657028869E-2</v>
      </c>
      <c r="HJ120" s="4">
        <f>IF($B120='VK_valitsin (FI)'!$C$8,100000,VK!EL120/VK!BN$297*'VK_valitsin (FI)'!J$5)</f>
        <v>0.10525975447958276</v>
      </c>
      <c r="ID120" s="15">
        <f t="shared" si="4"/>
        <v>0.45339399404301201</v>
      </c>
      <c r="IE120" s="15">
        <f t="shared" si="5"/>
        <v>68</v>
      </c>
      <c r="IF120" s="16">
        <f t="shared" si="7"/>
        <v>1.1799999999999972E-8</v>
      </c>
      <c r="IG120" s="51" t="str">
        <f t="shared" si="6"/>
        <v>Lapinlahti</v>
      </c>
    </row>
    <row r="121" spans="1:241">
      <c r="A121">
        <v>2019</v>
      </c>
      <c r="B121" t="s">
        <v>442</v>
      </c>
      <c r="C121" t="s">
        <v>443</v>
      </c>
      <c r="D121" t="s">
        <v>94</v>
      </c>
      <c r="E121" t="s">
        <v>95</v>
      </c>
      <c r="F121" t="s">
        <v>96</v>
      </c>
      <c r="G121" t="s">
        <v>97</v>
      </c>
      <c r="H121" t="s">
        <v>104</v>
      </c>
      <c r="I121" t="s">
        <v>105</v>
      </c>
      <c r="J121">
        <v>50</v>
      </c>
      <c r="K121">
        <v>420.80999755859375</v>
      </c>
      <c r="L121">
        <v>179.30000305175781</v>
      </c>
      <c r="M121">
        <v>2996</v>
      </c>
      <c r="N121">
        <v>7.0999999046325684</v>
      </c>
      <c r="O121">
        <v>-2.7000000476837158</v>
      </c>
      <c r="P121">
        <v>-56</v>
      </c>
      <c r="Q121">
        <v>53.2</v>
      </c>
      <c r="R121">
        <v>7.4</v>
      </c>
      <c r="S121">
        <v>106</v>
      </c>
      <c r="T121">
        <v>0</v>
      </c>
      <c r="U121">
        <v>3235.3</v>
      </c>
      <c r="V121">
        <v>10.53</v>
      </c>
      <c r="W121">
        <v>597</v>
      </c>
      <c r="X121">
        <v>388</v>
      </c>
      <c r="Y121">
        <v>1015</v>
      </c>
      <c r="Z121">
        <v>786</v>
      </c>
      <c r="AA121">
        <v>774</v>
      </c>
      <c r="AB121">
        <v>12.878048896789551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21.5</v>
      </c>
      <c r="AI121">
        <v>1</v>
      </c>
      <c r="AJ121">
        <v>0.55000000000000004</v>
      </c>
      <c r="AK121">
        <v>1.1499999999999999</v>
      </c>
      <c r="AL121">
        <v>65.2</v>
      </c>
      <c r="AM121">
        <v>304.5</v>
      </c>
      <c r="AN121">
        <v>47.4</v>
      </c>
      <c r="AO121">
        <v>21.7</v>
      </c>
      <c r="AP121">
        <v>97</v>
      </c>
      <c r="AQ121">
        <v>72</v>
      </c>
      <c r="AR121">
        <v>841</v>
      </c>
      <c r="AS121">
        <v>2.3330000000000002</v>
      </c>
      <c r="AT121">
        <v>7323</v>
      </c>
      <c r="AU121">
        <v>11549</v>
      </c>
      <c r="AV121">
        <v>0</v>
      </c>
      <c r="AW121">
        <v>102.6304931640625</v>
      </c>
      <c r="AX121">
        <v>0</v>
      </c>
      <c r="AY121">
        <v>0</v>
      </c>
      <c r="AZ121">
        <v>0</v>
      </c>
      <c r="BA121">
        <v>0</v>
      </c>
      <c r="BB121">
        <v>1</v>
      </c>
      <c r="BC121">
        <v>69.357154846191406</v>
      </c>
      <c r="BD121">
        <v>93.132209777832031</v>
      </c>
      <c r="BE121">
        <v>871.95123291015625</v>
      </c>
      <c r="BF121">
        <v>3815.651611328125</v>
      </c>
      <c r="BG121">
        <v>13345.4287109375</v>
      </c>
      <c r="BH121">
        <v>3.5690255165100098</v>
      </c>
      <c r="BI121">
        <v>-6.1788187026977539</v>
      </c>
      <c r="BJ121">
        <v>25.882352828979492</v>
      </c>
      <c r="BK121">
        <v>-13.888889312744141</v>
      </c>
      <c r="BL121">
        <v>95.333335876464844</v>
      </c>
      <c r="BM121">
        <v>-0.80321288108825684</v>
      </c>
      <c r="BN121">
        <v>20189.138671875</v>
      </c>
      <c r="BO121">
        <v>53.318614959716797</v>
      </c>
      <c r="BQ121">
        <v>0.60914552211761475</v>
      </c>
      <c r="BR121">
        <v>0.40053403377532959</v>
      </c>
      <c r="BS121">
        <v>4.5060081481933594</v>
      </c>
      <c r="BT121">
        <v>108.81175231933594</v>
      </c>
      <c r="BU121">
        <v>286.71560668945313</v>
      </c>
      <c r="BV121">
        <v>0</v>
      </c>
      <c r="BW121">
        <v>2</v>
      </c>
      <c r="BX121">
        <v>8701.2197265625</v>
      </c>
      <c r="BY121">
        <v>2487.804931640625</v>
      </c>
      <c r="BZ121">
        <v>1.0347129106521606</v>
      </c>
      <c r="CA121">
        <v>8.2443256378173828</v>
      </c>
      <c r="CB121">
        <v>25.806451797485352</v>
      </c>
      <c r="CC121">
        <v>3.2388663291931152</v>
      </c>
      <c r="CD121">
        <v>4.4534411430358887</v>
      </c>
      <c r="CE121">
        <v>0</v>
      </c>
      <c r="CF121">
        <v>0.80971658229827881</v>
      </c>
      <c r="CG121">
        <v>12445.9228515625</v>
      </c>
      <c r="CJ121" s="8">
        <f>ABS(L121-VLOOKUP('VK_valitsin (FI)'!$C$8,tiedot,11,FALSE))</f>
        <v>40.600006103515625</v>
      </c>
      <c r="CQ121" s="8">
        <f>ABS(S121-VLOOKUP('VK_valitsin (FI)'!$C$8,tiedot,18,FALSE))</f>
        <v>46</v>
      </c>
      <c r="DE121" s="8">
        <f>ABS(AG121-VLOOKUP('VK_valitsin (FI)'!$C$8,tiedot,32,FALSE))</f>
        <v>0</v>
      </c>
      <c r="DJ121" s="8">
        <f>ABS(AL121-VLOOKUP('VK_valitsin (FI)'!$C$8,tiedot,37,FALSE))</f>
        <v>6.4000000000000057</v>
      </c>
      <c r="EB121" s="55">
        <f>ABS(BD121-VLOOKUP('VK_valitsin (FI)'!$C$8,tiedot,55,FALSE))</f>
        <v>2.8865280151367188</v>
      </c>
      <c r="EF121" s="55">
        <f>ABS(BH121-VLOOKUP('VK_valitsin (FI)'!$C$8,tiedot,59,FALSE))</f>
        <v>0.23196911811828613</v>
      </c>
      <c r="EL121" s="8">
        <f>ABS(BN121-VLOOKUP('VK_valitsin (FI)'!$C$8,tiedot,65,FALSE))</f>
        <v>2885.2578125</v>
      </c>
      <c r="FH121" s="4">
        <f>IF($B121='VK_valitsin (FI)'!$C$8,100000,VK!CJ121/VK!L$297*'VK_valitsin (FI)'!D$5)</f>
        <v>0.20631237295248023</v>
      </c>
      <c r="FO121" s="4">
        <f>IF($B121='VK_valitsin (FI)'!$C$8,100000,VK!CQ121/VK!S$297*'VK_valitsin (FI)'!E$5)</f>
        <v>9.1480030836656682E-3</v>
      </c>
      <c r="GC121" s="4">
        <f>IF($B121='VK_valitsin (FI)'!$C$8,100000,VK!DE121/VK!AG$297*'VK_valitsin (FI)'!F$5)</f>
        <v>0</v>
      </c>
      <c r="GH121" s="4">
        <f>IF($B121='VK_valitsin (FI)'!$C$8,100000,VK!DJ121/VK!AL$297*'VK_valitsin (FI)'!G$5)</f>
        <v>0.11264852531206546</v>
      </c>
      <c r="GZ121" s="4">
        <f>IF($B121='VK_valitsin (FI)'!$C$8,100000,VK!EB121/VK!BD$297*'VK_valitsin (FI)'!H$5)</f>
        <v>1.2513499719936207E-2</v>
      </c>
      <c r="HA121" s="4">
        <f>IF($B121='VK_valitsin (FI)'!$C$8,100000,VK!EC121/VK!BE$297*'VK_valitsin (FI)'!P$5)</f>
        <v>0</v>
      </c>
      <c r="HD121" s="4">
        <f>IF($B121='VK_valitsin (FI)'!$C$8,100000,VK!EF121/VK!BH$297*'VK_valitsin (FI)'!I$5)</f>
        <v>4.0474454089753385E-2</v>
      </c>
      <c r="HJ121" s="4">
        <f>IF($B121='VK_valitsin (FI)'!$C$8,100000,VK!EL121/VK!BN$297*'VK_valitsin (FI)'!J$5)</f>
        <v>0.13119719914788586</v>
      </c>
      <c r="ID121" s="15">
        <f t="shared" si="4"/>
        <v>0.51229406620578677</v>
      </c>
      <c r="IE121" s="15">
        <f t="shared" si="5"/>
        <v>95</v>
      </c>
      <c r="IF121" s="16">
        <f t="shared" si="7"/>
        <v>1.1899999999999971E-8</v>
      </c>
      <c r="IG121" s="51" t="str">
        <f t="shared" si="6"/>
        <v>Lappajärvi</v>
      </c>
    </row>
    <row r="122" spans="1:241">
      <c r="A122">
        <v>2019</v>
      </c>
      <c r="B122" t="s">
        <v>444</v>
      </c>
      <c r="C122" t="s">
        <v>445</v>
      </c>
      <c r="D122" t="s">
        <v>444</v>
      </c>
      <c r="E122" t="s">
        <v>213</v>
      </c>
      <c r="F122" t="s">
        <v>257</v>
      </c>
      <c r="G122" t="s">
        <v>258</v>
      </c>
      <c r="H122" t="s">
        <v>144</v>
      </c>
      <c r="I122" t="s">
        <v>145</v>
      </c>
      <c r="J122">
        <v>44.099998474121094</v>
      </c>
      <c r="K122">
        <v>1433.780029296875</v>
      </c>
      <c r="L122">
        <v>145</v>
      </c>
      <c r="M122">
        <v>72634</v>
      </c>
      <c r="N122">
        <v>50.700000762939453</v>
      </c>
      <c r="O122">
        <v>-0.10000000149011612</v>
      </c>
      <c r="P122">
        <v>0</v>
      </c>
      <c r="Q122">
        <v>90.4</v>
      </c>
      <c r="R122">
        <v>11.600000000000001</v>
      </c>
      <c r="S122">
        <v>632</v>
      </c>
      <c r="T122">
        <v>1</v>
      </c>
      <c r="U122">
        <v>4069.1</v>
      </c>
      <c r="V122">
        <v>11.95</v>
      </c>
      <c r="W122">
        <v>1131</v>
      </c>
      <c r="X122">
        <v>267</v>
      </c>
      <c r="Y122">
        <v>743</v>
      </c>
      <c r="Z122">
        <v>317</v>
      </c>
      <c r="AA122">
        <v>681</v>
      </c>
      <c r="AB122">
        <v>17.772151947021484</v>
      </c>
      <c r="AC122">
        <v>0.3</v>
      </c>
      <c r="AD122">
        <v>0.6</v>
      </c>
      <c r="AE122">
        <v>0.7</v>
      </c>
      <c r="AF122">
        <v>3.8</v>
      </c>
      <c r="AG122">
        <v>0</v>
      </c>
      <c r="AH122">
        <v>21</v>
      </c>
      <c r="AI122">
        <v>1.43</v>
      </c>
      <c r="AJ122">
        <v>0.55000000000000004</v>
      </c>
      <c r="AK122">
        <v>1.1499999999999999</v>
      </c>
      <c r="AL122">
        <v>64.599999999999994</v>
      </c>
      <c r="AM122">
        <v>370.2</v>
      </c>
      <c r="AN122">
        <v>43.9</v>
      </c>
      <c r="AO122">
        <v>30.9</v>
      </c>
      <c r="AP122">
        <v>10</v>
      </c>
      <c r="AQ122">
        <v>83</v>
      </c>
      <c r="AR122">
        <v>587</v>
      </c>
      <c r="AS122">
        <v>3.5</v>
      </c>
      <c r="AT122">
        <v>7038</v>
      </c>
      <c r="AU122">
        <v>9957</v>
      </c>
      <c r="AV122">
        <v>1</v>
      </c>
      <c r="AW122">
        <v>0</v>
      </c>
      <c r="AX122">
        <v>0</v>
      </c>
      <c r="AY122">
        <v>0</v>
      </c>
      <c r="AZ122">
        <v>1</v>
      </c>
      <c r="BA122">
        <v>1</v>
      </c>
      <c r="BB122">
        <v>0</v>
      </c>
      <c r="BC122">
        <v>95.942619323730469</v>
      </c>
      <c r="BD122">
        <v>84.341514587402344</v>
      </c>
      <c r="BE122">
        <v>1021.9867553710938</v>
      </c>
      <c r="BF122">
        <v>12078.404296875</v>
      </c>
      <c r="BG122">
        <v>14472.3515625</v>
      </c>
      <c r="BH122">
        <v>3.3574495315551758</v>
      </c>
      <c r="BI122">
        <v>-4.0152559280395508</v>
      </c>
      <c r="BJ122">
        <v>25.306957244873047</v>
      </c>
      <c r="BK122">
        <v>-1.983002781867981</v>
      </c>
      <c r="BL122">
        <v>364.631591796875</v>
      </c>
      <c r="BM122">
        <v>0.50468635559082031</v>
      </c>
      <c r="BN122">
        <v>23286.265625</v>
      </c>
      <c r="BO122">
        <v>27.097965240478516</v>
      </c>
      <c r="BQ122">
        <v>0.57225269079208374</v>
      </c>
      <c r="BR122">
        <v>0.17347247898578644</v>
      </c>
      <c r="BS122">
        <v>7.7277860641479492</v>
      </c>
      <c r="BT122">
        <v>177.13467407226563</v>
      </c>
      <c r="BU122">
        <v>497.17764282226563</v>
      </c>
      <c r="BV122">
        <v>1</v>
      </c>
      <c r="BW122">
        <v>3</v>
      </c>
      <c r="BX122">
        <v>9349.138671875</v>
      </c>
      <c r="BY122">
        <v>7802.64892578125</v>
      </c>
      <c r="BZ122">
        <v>0.95272189378738403</v>
      </c>
      <c r="CA122">
        <v>7.6768455505371094</v>
      </c>
      <c r="CB122">
        <v>98.988441467285156</v>
      </c>
      <c r="CC122">
        <v>12.284791946411133</v>
      </c>
      <c r="CD122">
        <v>15.566714286804199</v>
      </c>
      <c r="CE122">
        <v>0.62769007682800293</v>
      </c>
      <c r="CF122">
        <v>1.7575322389602661</v>
      </c>
      <c r="CG122">
        <v>9830.1767578125</v>
      </c>
      <c r="CJ122" s="8">
        <f>ABS(L122-VLOOKUP('VK_valitsin (FI)'!$C$8,tiedot,11,FALSE))</f>
        <v>6.3000030517578125</v>
      </c>
      <c r="CQ122" s="8">
        <f>ABS(S122-VLOOKUP('VK_valitsin (FI)'!$C$8,tiedot,18,FALSE))</f>
        <v>480</v>
      </c>
      <c r="DE122" s="8">
        <f>ABS(AG122-VLOOKUP('VK_valitsin (FI)'!$C$8,tiedot,32,FALSE))</f>
        <v>0</v>
      </c>
      <c r="DJ122" s="8">
        <f>ABS(AL122-VLOOKUP('VK_valitsin (FI)'!$C$8,tiedot,37,FALSE))</f>
        <v>5.7999999999999972</v>
      </c>
      <c r="EB122" s="55">
        <f>ABS(BD122-VLOOKUP('VK_valitsin (FI)'!$C$8,tiedot,55,FALSE))</f>
        <v>11.677223205566406</v>
      </c>
      <c r="EF122" s="55">
        <f>ABS(BH122-VLOOKUP('VK_valitsin (FI)'!$C$8,tiedot,59,FALSE))</f>
        <v>2.0393133163452148E-2</v>
      </c>
      <c r="EL122" s="8">
        <f>ABS(BN122-VLOOKUP('VK_valitsin (FI)'!$C$8,tiedot,65,FALSE))</f>
        <v>211.869140625</v>
      </c>
      <c r="FH122" s="4">
        <f>IF($B122='VK_valitsin (FI)'!$C$8,100000,VK!CJ122/VK!L$297*'VK_valitsin (FI)'!D$5)</f>
        <v>3.2013999601430407E-2</v>
      </c>
      <c r="FO122" s="4">
        <f>IF($B122='VK_valitsin (FI)'!$C$8,100000,VK!CQ122/VK!S$297*'VK_valitsin (FI)'!E$5)</f>
        <v>9.5457423481728698E-2</v>
      </c>
      <c r="GC122" s="4">
        <f>IF($B122='VK_valitsin (FI)'!$C$8,100000,VK!DE122/VK!AG$297*'VK_valitsin (FI)'!F$5)</f>
        <v>0</v>
      </c>
      <c r="GH122" s="4">
        <f>IF($B122='VK_valitsin (FI)'!$C$8,100000,VK!DJ122/VK!AL$297*'VK_valitsin (FI)'!G$5)</f>
        <v>0.10208772606405918</v>
      </c>
      <c r="GZ122" s="4">
        <f>IF($B122='VK_valitsin (FI)'!$C$8,100000,VK!EB122/VK!BD$297*'VK_valitsin (FI)'!H$5)</f>
        <v>5.0622383897274172E-2</v>
      </c>
      <c r="HA122" s="4">
        <f>IF($B122='VK_valitsin (FI)'!$C$8,100000,VK!EC122/VK!BE$297*'VK_valitsin (FI)'!P$5)</f>
        <v>0</v>
      </c>
      <c r="HD122" s="4">
        <f>IF($B122='VK_valitsin (FI)'!$C$8,100000,VK!EF122/VK!BH$297*'VK_valitsin (FI)'!I$5)</f>
        <v>3.5582362801822665E-3</v>
      </c>
      <c r="HJ122" s="4">
        <f>IF($B122='VK_valitsin (FI)'!$C$8,100000,VK!EL122/VK!BN$297*'VK_valitsin (FI)'!J$5)</f>
        <v>9.6340222060726337E-3</v>
      </c>
      <c r="ID122" s="15">
        <f t="shared" si="4"/>
        <v>0.29337380353074738</v>
      </c>
      <c r="IE122" s="15">
        <f t="shared" si="5"/>
        <v>16</v>
      </c>
      <c r="IF122" s="16">
        <f t="shared" si="7"/>
        <v>1.199999999999997E-8</v>
      </c>
      <c r="IG122" s="51" t="str">
        <f t="shared" si="6"/>
        <v>Lappeenranta</v>
      </c>
    </row>
    <row r="123" spans="1:241">
      <c r="A123">
        <v>2019</v>
      </c>
      <c r="B123" t="s">
        <v>446</v>
      </c>
      <c r="C123" t="s">
        <v>447</v>
      </c>
      <c r="D123" t="s">
        <v>252</v>
      </c>
      <c r="E123" t="s">
        <v>246</v>
      </c>
      <c r="F123" t="s">
        <v>96</v>
      </c>
      <c r="G123" t="s">
        <v>97</v>
      </c>
      <c r="H123" t="s">
        <v>90</v>
      </c>
      <c r="I123" t="s">
        <v>91</v>
      </c>
      <c r="J123">
        <v>43.700000762939453</v>
      </c>
      <c r="K123">
        <v>737.1500244140625</v>
      </c>
      <c r="L123">
        <v>148.19999694824219</v>
      </c>
      <c r="M123">
        <v>14278</v>
      </c>
      <c r="N123">
        <v>19.399999618530273</v>
      </c>
      <c r="O123">
        <v>-1</v>
      </c>
      <c r="P123">
        <v>-120</v>
      </c>
      <c r="Q123">
        <v>78.300000000000011</v>
      </c>
      <c r="R123">
        <v>8.2000000000000011</v>
      </c>
      <c r="S123">
        <v>250</v>
      </c>
      <c r="T123">
        <v>0</v>
      </c>
      <c r="U123">
        <v>3492.9</v>
      </c>
      <c r="V123">
        <v>10.53</v>
      </c>
      <c r="W123">
        <v>435</v>
      </c>
      <c r="X123">
        <v>124</v>
      </c>
      <c r="Y123">
        <v>446</v>
      </c>
      <c r="Z123">
        <v>329</v>
      </c>
      <c r="AA123">
        <v>553</v>
      </c>
      <c r="AB123">
        <v>16.862943649291992</v>
      </c>
      <c r="AC123">
        <v>0.9</v>
      </c>
      <c r="AD123">
        <v>0.9</v>
      </c>
      <c r="AE123">
        <v>1</v>
      </c>
      <c r="AF123">
        <v>5.7</v>
      </c>
      <c r="AG123">
        <v>1</v>
      </c>
      <c r="AH123">
        <v>21.5</v>
      </c>
      <c r="AI123">
        <v>1.05</v>
      </c>
      <c r="AJ123">
        <v>0.45</v>
      </c>
      <c r="AK123">
        <v>1.05</v>
      </c>
      <c r="AL123">
        <v>52.5</v>
      </c>
      <c r="AM123">
        <v>342.2</v>
      </c>
      <c r="AN123">
        <v>43.4</v>
      </c>
      <c r="AO123">
        <v>28.2</v>
      </c>
      <c r="AP123">
        <v>43</v>
      </c>
      <c r="AQ123">
        <v>30</v>
      </c>
      <c r="AR123">
        <v>618</v>
      </c>
      <c r="AS123">
        <v>2.8330000000000002</v>
      </c>
      <c r="AT123">
        <v>3729</v>
      </c>
      <c r="AU123">
        <v>8240</v>
      </c>
      <c r="AV123">
        <v>0</v>
      </c>
      <c r="AW123">
        <v>71.774337768554688</v>
      </c>
      <c r="AX123">
        <v>0</v>
      </c>
      <c r="AY123">
        <v>0</v>
      </c>
      <c r="AZ123">
        <v>0</v>
      </c>
      <c r="BA123">
        <v>0</v>
      </c>
      <c r="BB123">
        <v>1</v>
      </c>
      <c r="BC123">
        <v>62.156864166259766</v>
      </c>
      <c r="BD123">
        <v>72.443183898925781</v>
      </c>
      <c r="BE123">
        <v>84.623321533203125</v>
      </c>
      <c r="BF123">
        <v>11306.6982421875</v>
      </c>
      <c r="BG123">
        <v>15979.1640625</v>
      </c>
      <c r="BH123">
        <v>3.5629990100860596</v>
      </c>
      <c r="BI123">
        <v>-3.2299504280090332</v>
      </c>
      <c r="BJ123">
        <v>29.813665390014648</v>
      </c>
      <c r="BK123">
        <v>3.2967033386230469</v>
      </c>
      <c r="BL123">
        <v>144.41667175292969</v>
      </c>
      <c r="BM123">
        <v>-0.5</v>
      </c>
      <c r="BN123">
        <v>21679.8671875</v>
      </c>
      <c r="BO123">
        <v>42.4658203125</v>
      </c>
      <c r="BQ123">
        <v>0.64168649911880493</v>
      </c>
      <c r="BR123">
        <v>0.14707942306995392</v>
      </c>
      <c r="BS123">
        <v>2.6964561939239502</v>
      </c>
      <c r="BT123">
        <v>89.648406982421875</v>
      </c>
      <c r="BU123">
        <v>387.51925659179688</v>
      </c>
      <c r="BV123">
        <v>0</v>
      </c>
      <c r="BW123">
        <v>1</v>
      </c>
      <c r="BX123">
        <v>8389.060546875</v>
      </c>
      <c r="BY123">
        <v>5936.0166015625</v>
      </c>
      <c r="BZ123">
        <v>1.3167110681533813</v>
      </c>
      <c r="CA123">
        <v>11.150020599365234</v>
      </c>
      <c r="CB123">
        <v>61.170211791992188</v>
      </c>
      <c r="CC123">
        <v>7.2236180305480957</v>
      </c>
      <c r="CD123">
        <v>11.306532859802246</v>
      </c>
      <c r="CE123">
        <v>6.2814071774482727E-2</v>
      </c>
      <c r="CF123">
        <v>2.5753769874572754</v>
      </c>
      <c r="CG123">
        <v>8555.4970703125</v>
      </c>
      <c r="CJ123" s="8">
        <f>ABS(L123-VLOOKUP('VK_valitsin (FI)'!$C$8,tiedot,11,FALSE))</f>
        <v>9.5</v>
      </c>
      <c r="CQ123" s="8">
        <f>ABS(S123-VLOOKUP('VK_valitsin (FI)'!$C$8,tiedot,18,FALSE))</f>
        <v>98</v>
      </c>
      <c r="DE123" s="8">
        <f>ABS(AG123-VLOOKUP('VK_valitsin (FI)'!$C$8,tiedot,32,FALSE))</f>
        <v>1</v>
      </c>
      <c r="DJ123" s="8">
        <f>ABS(AL123-VLOOKUP('VK_valitsin (FI)'!$C$8,tiedot,37,FALSE))</f>
        <v>6.2999999999999972</v>
      </c>
      <c r="EB123" s="55">
        <f>ABS(BD123-VLOOKUP('VK_valitsin (FI)'!$C$8,tiedot,55,FALSE))</f>
        <v>23.575553894042969</v>
      </c>
      <c r="EF123" s="55">
        <f>ABS(BH123-VLOOKUP('VK_valitsin (FI)'!$C$8,tiedot,59,FALSE))</f>
        <v>0.22594261169433594</v>
      </c>
      <c r="EL123" s="8">
        <f>ABS(BN123-VLOOKUP('VK_valitsin (FI)'!$C$8,tiedot,65,FALSE))</f>
        <v>1394.529296875</v>
      </c>
      <c r="FH123" s="4">
        <f>IF($B123='VK_valitsin (FI)'!$C$8,100000,VK!CJ123/VK!L$297*'VK_valitsin (FI)'!D$5)</f>
        <v>4.8275055379335151E-2</v>
      </c>
      <c r="FO123" s="4">
        <f>IF($B123='VK_valitsin (FI)'!$C$8,100000,VK!CQ123/VK!S$297*'VK_valitsin (FI)'!E$5)</f>
        <v>1.9489223960852942E-2</v>
      </c>
      <c r="GC123" s="4">
        <f>IF($B123='VK_valitsin (FI)'!$C$8,100000,VK!DE123/VK!AG$297*'VK_valitsin (FI)'!F$5)</f>
        <v>0.10940897735217005</v>
      </c>
      <c r="GH123" s="4">
        <f>IF($B123='VK_valitsin (FI)'!$C$8,100000,VK!DJ123/VK!AL$297*'VK_valitsin (FI)'!G$5)</f>
        <v>0.11088839210406427</v>
      </c>
      <c r="GZ123" s="4">
        <f>IF($B123='VK_valitsin (FI)'!$C$8,100000,VK!EB123/VK!BD$297*'VK_valitsin (FI)'!H$5)</f>
        <v>0.1022032994321985</v>
      </c>
      <c r="HA123" s="4">
        <f>IF($B123='VK_valitsin (FI)'!$C$8,100000,VK!EC123/VK!BE$297*'VK_valitsin (FI)'!P$5)</f>
        <v>0</v>
      </c>
      <c r="HD123" s="4">
        <f>IF($B123='VK_valitsin (FI)'!$C$8,100000,VK!EF123/VK!BH$297*'VK_valitsin (FI)'!I$5)</f>
        <v>3.9422936717284023E-2</v>
      </c>
      <c r="HJ123" s="4">
        <f>IF($B123='VK_valitsin (FI)'!$C$8,100000,VK!EL123/VK!BN$297*'VK_valitsin (FI)'!J$5)</f>
        <v>6.3411434876643483E-2</v>
      </c>
      <c r="ID123" s="15">
        <f t="shared" si="4"/>
        <v>0.4930993319225484</v>
      </c>
      <c r="IE123" s="15">
        <f t="shared" si="5"/>
        <v>85</v>
      </c>
      <c r="IF123" s="16">
        <f t="shared" si="7"/>
        <v>1.2099999999999969E-8</v>
      </c>
      <c r="IG123" s="51" t="str">
        <f t="shared" si="6"/>
        <v>Lapua</v>
      </c>
    </row>
    <row r="124" spans="1:241">
      <c r="A124">
        <v>2019</v>
      </c>
      <c r="B124" t="s">
        <v>448</v>
      </c>
      <c r="C124" t="s">
        <v>449</v>
      </c>
      <c r="D124" t="s">
        <v>186</v>
      </c>
      <c r="E124" t="s">
        <v>187</v>
      </c>
      <c r="F124" t="s">
        <v>188</v>
      </c>
      <c r="G124" t="s">
        <v>189</v>
      </c>
      <c r="H124" t="s">
        <v>90</v>
      </c>
      <c r="I124" t="s">
        <v>91</v>
      </c>
      <c r="J124">
        <v>40.700000762939453</v>
      </c>
      <c r="K124">
        <v>648.489990234375</v>
      </c>
      <c r="L124">
        <v>147.30000305175781</v>
      </c>
      <c r="M124">
        <v>18903</v>
      </c>
      <c r="N124">
        <v>29.100000381469727</v>
      </c>
      <c r="O124">
        <v>-0.10000000149011612</v>
      </c>
      <c r="P124">
        <v>-58</v>
      </c>
      <c r="Q124">
        <v>72.5</v>
      </c>
      <c r="R124">
        <v>10.600000000000001</v>
      </c>
      <c r="S124">
        <v>270</v>
      </c>
      <c r="T124">
        <v>0</v>
      </c>
      <c r="U124">
        <v>3575.1</v>
      </c>
      <c r="V124">
        <v>12.53</v>
      </c>
      <c r="W124">
        <v>1288</v>
      </c>
      <c r="X124">
        <v>195</v>
      </c>
      <c r="Y124">
        <v>685</v>
      </c>
      <c r="Z124">
        <v>547</v>
      </c>
      <c r="AA124">
        <v>608</v>
      </c>
      <c r="AB124">
        <v>17.933193206787109</v>
      </c>
      <c r="AC124">
        <v>0</v>
      </c>
      <c r="AD124">
        <v>0</v>
      </c>
      <c r="AE124">
        <v>0.7</v>
      </c>
      <c r="AF124">
        <v>5.9</v>
      </c>
      <c r="AG124">
        <v>0</v>
      </c>
      <c r="AH124">
        <v>21.5</v>
      </c>
      <c r="AI124">
        <v>1.1000000000000001</v>
      </c>
      <c r="AJ124">
        <v>0.6</v>
      </c>
      <c r="AK124">
        <v>1.2</v>
      </c>
      <c r="AL124">
        <v>36.1</v>
      </c>
      <c r="AM124">
        <v>362.6</v>
      </c>
      <c r="AN124">
        <v>46.7</v>
      </c>
      <c r="AO124">
        <v>28.1</v>
      </c>
      <c r="AP124">
        <v>44</v>
      </c>
      <c r="AQ124">
        <v>28</v>
      </c>
      <c r="AR124">
        <v>528</v>
      </c>
      <c r="AS124">
        <v>2.3330000000000002</v>
      </c>
      <c r="AT124">
        <v>5876</v>
      </c>
      <c r="AU124">
        <v>9092</v>
      </c>
      <c r="AV124">
        <v>1</v>
      </c>
      <c r="AW124">
        <v>21.977973937988281</v>
      </c>
      <c r="AX124">
        <v>0</v>
      </c>
      <c r="AY124">
        <v>0</v>
      </c>
      <c r="AZ124">
        <v>0</v>
      </c>
      <c r="BA124">
        <v>0</v>
      </c>
      <c r="BB124">
        <v>1</v>
      </c>
      <c r="BC124">
        <v>76.094886779785156</v>
      </c>
      <c r="BD124">
        <v>50.553504943847656</v>
      </c>
      <c r="BE124">
        <v>565.29736328125</v>
      </c>
      <c r="BF124">
        <v>11413.2177734375</v>
      </c>
      <c r="BG124">
        <v>20757.791015625</v>
      </c>
      <c r="BH124">
        <v>3.1148018836975098</v>
      </c>
      <c r="BI124">
        <v>-7.9248690605163574</v>
      </c>
      <c r="BJ124">
        <v>22.888282775878906</v>
      </c>
      <c r="BK124">
        <v>3.5928144454956055</v>
      </c>
      <c r="BL124">
        <v>235.41667175292969</v>
      </c>
      <c r="BM124">
        <v>1.1421819925308228</v>
      </c>
      <c r="BN124">
        <v>21664.03515625</v>
      </c>
      <c r="BO124">
        <v>36.0252685546875</v>
      </c>
      <c r="BQ124">
        <v>0.5989525318145752</v>
      </c>
      <c r="BR124">
        <v>0.13225413858890533</v>
      </c>
      <c r="BS124">
        <v>1.3754431009292603</v>
      </c>
      <c r="BT124">
        <v>59.302757263183594</v>
      </c>
      <c r="BU124">
        <v>311.43203735351563</v>
      </c>
      <c r="BV124">
        <v>0</v>
      </c>
      <c r="BW124">
        <v>1</v>
      </c>
      <c r="BX124">
        <v>7493.56201171875</v>
      </c>
      <c r="BY124">
        <v>4120.171875</v>
      </c>
      <c r="BZ124">
        <v>1.8303972482681274</v>
      </c>
      <c r="CA124">
        <v>13.585144996643066</v>
      </c>
      <c r="CB124">
        <v>46.531791687011719</v>
      </c>
      <c r="CC124">
        <v>6.1915888786315918</v>
      </c>
      <c r="CD124">
        <v>14.018692016601563</v>
      </c>
      <c r="CE124">
        <v>3.8940809667110443E-2</v>
      </c>
      <c r="CF124">
        <v>0.89563864469528198</v>
      </c>
      <c r="CG124">
        <v>9055.248046875</v>
      </c>
      <c r="CJ124" s="8">
        <f>ABS(L124-VLOOKUP('VK_valitsin (FI)'!$C$8,tiedot,11,FALSE))</f>
        <v>8.600006103515625</v>
      </c>
      <c r="CQ124" s="8">
        <f>ABS(S124-VLOOKUP('VK_valitsin (FI)'!$C$8,tiedot,18,FALSE))</f>
        <v>118</v>
      </c>
      <c r="DE124" s="8">
        <f>ABS(AG124-VLOOKUP('VK_valitsin (FI)'!$C$8,tiedot,32,FALSE))</f>
        <v>0</v>
      </c>
      <c r="DJ124" s="8">
        <f>ABS(AL124-VLOOKUP('VK_valitsin (FI)'!$C$8,tiedot,37,FALSE))</f>
        <v>22.699999999999996</v>
      </c>
      <c r="EB124" s="55">
        <f>ABS(BD124-VLOOKUP('VK_valitsin (FI)'!$C$8,tiedot,55,FALSE))</f>
        <v>45.465232849121094</v>
      </c>
      <c r="EF124" s="55">
        <f>ABS(BH124-VLOOKUP('VK_valitsin (FI)'!$C$8,tiedot,59,FALSE))</f>
        <v>0.22225451469421387</v>
      </c>
      <c r="EL124" s="8">
        <f>ABS(BN124-VLOOKUP('VK_valitsin (FI)'!$C$8,tiedot,65,FALSE))</f>
        <v>1410.361328125</v>
      </c>
      <c r="FH124" s="4">
        <f>IF($B124='VK_valitsin (FI)'!$C$8,100000,VK!CJ124/VK!L$297*'VK_valitsin (FI)'!D$5)</f>
        <v>4.3701660095772331E-2</v>
      </c>
      <c r="FO124" s="4">
        <f>IF($B124='VK_valitsin (FI)'!$C$8,100000,VK!CQ124/VK!S$297*'VK_valitsin (FI)'!E$5)</f>
        <v>2.3466616605924973E-2</v>
      </c>
      <c r="GC124" s="4">
        <f>IF($B124='VK_valitsin (FI)'!$C$8,100000,VK!DE124/VK!AG$297*'VK_valitsin (FI)'!F$5)</f>
        <v>0</v>
      </c>
      <c r="GH124" s="4">
        <f>IF($B124='VK_valitsin (FI)'!$C$8,100000,VK!DJ124/VK!AL$297*'VK_valitsin (FI)'!G$5)</f>
        <v>0.39955023821623176</v>
      </c>
      <c r="GZ124" s="4">
        <f>IF($B124='VK_valitsin (FI)'!$C$8,100000,VK!EB124/VK!BD$297*'VK_valitsin (FI)'!H$5)</f>
        <v>0.19709809693198641</v>
      </c>
      <c r="HA124" s="4">
        <f>IF($B124='VK_valitsin (FI)'!$C$8,100000,VK!EC124/VK!BE$297*'VK_valitsin (FI)'!P$5)</f>
        <v>0</v>
      </c>
      <c r="HD124" s="4">
        <f>IF($B124='VK_valitsin (FI)'!$C$8,100000,VK!EF124/VK!BH$297*'VK_valitsin (FI)'!I$5)</f>
        <v>3.8779429883611966E-2</v>
      </c>
      <c r="HJ124" s="4">
        <f>IF($B124='VK_valitsin (FI)'!$C$8,100000,VK!EL124/VK!BN$297*'VK_valitsin (FI)'!J$5)</f>
        <v>6.4131342174987144E-2</v>
      </c>
      <c r="ID124" s="15">
        <f t="shared" si="4"/>
        <v>0.76672739610851459</v>
      </c>
      <c r="IE124" s="15">
        <f t="shared" si="5"/>
        <v>211</v>
      </c>
      <c r="IF124" s="16">
        <f t="shared" si="7"/>
        <v>1.2199999999999969E-8</v>
      </c>
      <c r="IG124" s="51" t="str">
        <f t="shared" si="6"/>
        <v>Laukaa</v>
      </c>
    </row>
    <row r="125" spans="1:241">
      <c r="A125">
        <v>2019</v>
      </c>
      <c r="B125" t="s">
        <v>450</v>
      </c>
      <c r="C125" t="s">
        <v>451</v>
      </c>
      <c r="D125" t="s">
        <v>444</v>
      </c>
      <c r="E125" t="s">
        <v>213</v>
      </c>
      <c r="F125" t="s">
        <v>257</v>
      </c>
      <c r="G125" t="s">
        <v>258</v>
      </c>
      <c r="H125" t="s">
        <v>104</v>
      </c>
      <c r="I125" t="s">
        <v>105</v>
      </c>
      <c r="J125">
        <v>45.400001525878906</v>
      </c>
      <c r="K125">
        <v>217.89999389648438</v>
      </c>
      <c r="L125">
        <v>148.19999694824219</v>
      </c>
      <c r="M125">
        <v>2971</v>
      </c>
      <c r="N125">
        <v>13.600000381469727</v>
      </c>
      <c r="O125">
        <v>-2.4000000953674316</v>
      </c>
      <c r="P125">
        <v>-41</v>
      </c>
      <c r="Q125">
        <v>53.6</v>
      </c>
      <c r="R125">
        <v>10.100000000000001</v>
      </c>
      <c r="S125">
        <v>89</v>
      </c>
      <c r="T125">
        <v>0</v>
      </c>
      <c r="U125">
        <v>3463.5</v>
      </c>
      <c r="V125">
        <v>11.95</v>
      </c>
      <c r="W125">
        <v>1341</v>
      </c>
      <c r="X125">
        <v>776</v>
      </c>
      <c r="Y125">
        <v>776</v>
      </c>
      <c r="Z125">
        <v>903</v>
      </c>
      <c r="AA125">
        <v>717</v>
      </c>
      <c r="AB125">
        <v>14.825396537780762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21</v>
      </c>
      <c r="AI125">
        <v>1.1299999999999999</v>
      </c>
      <c r="AJ125">
        <v>0.53</v>
      </c>
      <c r="AK125">
        <v>1.1299999999999999</v>
      </c>
      <c r="AL125">
        <v>66.8</v>
      </c>
      <c r="AM125">
        <v>325.39999999999998</v>
      </c>
      <c r="AN125">
        <v>45.3</v>
      </c>
      <c r="AO125">
        <v>24.4</v>
      </c>
      <c r="AP125">
        <v>41</v>
      </c>
      <c r="AQ125">
        <v>100</v>
      </c>
      <c r="AR125">
        <v>694</v>
      </c>
      <c r="AS125">
        <v>5</v>
      </c>
      <c r="AT125">
        <v>8886</v>
      </c>
      <c r="AU125">
        <v>9618</v>
      </c>
      <c r="AV125">
        <v>0</v>
      </c>
      <c r="AW125">
        <v>20.6640625</v>
      </c>
      <c r="AX125">
        <v>0</v>
      </c>
      <c r="AY125">
        <v>0</v>
      </c>
      <c r="AZ125">
        <v>0</v>
      </c>
      <c r="BA125">
        <v>0</v>
      </c>
      <c r="BB125">
        <v>1</v>
      </c>
      <c r="BC125">
        <v>87.596900939941406</v>
      </c>
      <c r="BD125">
        <v>100</v>
      </c>
      <c r="BE125">
        <v>715.02587890625</v>
      </c>
      <c r="BF125">
        <v>11433.0927734375</v>
      </c>
      <c r="BG125">
        <v>12821.5068359375</v>
      </c>
      <c r="BH125">
        <v>4.339414119720459</v>
      </c>
      <c r="BI125">
        <v>-5.275383472442627</v>
      </c>
      <c r="BJ125">
        <v>23.076923370361328</v>
      </c>
      <c r="BK125">
        <v>0</v>
      </c>
      <c r="BL125">
        <v>174</v>
      </c>
      <c r="BM125">
        <v>1.5822784900665283</v>
      </c>
      <c r="BN125">
        <v>22313.005859375</v>
      </c>
      <c r="BO125">
        <v>39.534923553466797</v>
      </c>
      <c r="BQ125">
        <v>0.69538873434066772</v>
      </c>
      <c r="BR125">
        <v>0.13463480770587921</v>
      </c>
      <c r="BS125">
        <v>2.3224503993988037</v>
      </c>
      <c r="BT125">
        <v>79.434532165527344</v>
      </c>
      <c r="BU125">
        <v>116.4591064453125</v>
      </c>
      <c r="BV125">
        <v>0</v>
      </c>
      <c r="BW125">
        <v>0</v>
      </c>
      <c r="BX125">
        <v>8564.7666015625</v>
      </c>
      <c r="BY125">
        <v>7637.3056640625</v>
      </c>
      <c r="BZ125">
        <v>1.480982780456543</v>
      </c>
      <c r="CA125">
        <v>10.804443359375</v>
      </c>
      <c r="CB125">
        <v>61.363636016845703</v>
      </c>
      <c r="CC125">
        <v>8.4112148284912109</v>
      </c>
      <c r="CD125">
        <v>11.526479721069336</v>
      </c>
      <c r="CE125">
        <v>0</v>
      </c>
      <c r="CF125">
        <v>1.5576324462890625</v>
      </c>
      <c r="CG125">
        <v>9934.66015625</v>
      </c>
      <c r="CJ125" s="8">
        <f>ABS(L125-VLOOKUP('VK_valitsin (FI)'!$C$8,tiedot,11,FALSE))</f>
        <v>9.5</v>
      </c>
      <c r="CQ125" s="8">
        <f>ABS(S125-VLOOKUP('VK_valitsin (FI)'!$C$8,tiedot,18,FALSE))</f>
        <v>63</v>
      </c>
      <c r="DE125" s="8">
        <f>ABS(AG125-VLOOKUP('VK_valitsin (FI)'!$C$8,tiedot,32,FALSE))</f>
        <v>0</v>
      </c>
      <c r="DJ125" s="8">
        <f>ABS(AL125-VLOOKUP('VK_valitsin (FI)'!$C$8,tiedot,37,FALSE))</f>
        <v>8</v>
      </c>
      <c r="EB125" s="55">
        <f>ABS(BD125-VLOOKUP('VK_valitsin (FI)'!$C$8,tiedot,55,FALSE))</f>
        <v>3.98126220703125</v>
      </c>
      <c r="EF125" s="55">
        <f>ABS(BH125-VLOOKUP('VK_valitsin (FI)'!$C$8,tiedot,59,FALSE))</f>
        <v>1.0023577213287354</v>
      </c>
      <c r="EL125" s="8">
        <f>ABS(BN125-VLOOKUP('VK_valitsin (FI)'!$C$8,tiedot,65,FALSE))</f>
        <v>761.390625</v>
      </c>
      <c r="FH125" s="4">
        <f>IF($B125='VK_valitsin (FI)'!$C$8,100000,VK!CJ125/VK!L$297*'VK_valitsin (FI)'!D$5)</f>
        <v>4.8275055379335151E-2</v>
      </c>
      <c r="FO125" s="4">
        <f>IF($B125='VK_valitsin (FI)'!$C$8,100000,VK!CQ125/VK!S$297*'VK_valitsin (FI)'!E$5)</f>
        <v>1.2528786831976892E-2</v>
      </c>
      <c r="GC125" s="4">
        <f>IF($B125='VK_valitsin (FI)'!$C$8,100000,VK!DE125/VK!AG$297*'VK_valitsin (FI)'!F$5)</f>
        <v>0</v>
      </c>
      <c r="GH125" s="4">
        <f>IF($B125='VK_valitsin (FI)'!$C$8,100000,VK!DJ125/VK!AL$297*'VK_valitsin (FI)'!G$5)</f>
        <v>0.14081065664008172</v>
      </c>
      <c r="GZ125" s="4">
        <f>IF($B125='VK_valitsin (FI)'!$C$8,100000,VK!EB125/VK!BD$297*'VK_valitsin (FI)'!H$5)</f>
        <v>1.725932443801987E-2</v>
      </c>
      <c r="HA125" s="4">
        <f>IF($B125='VK_valitsin (FI)'!$C$8,100000,VK!EC125/VK!BE$297*'VK_valitsin (FI)'!P$5)</f>
        <v>0</v>
      </c>
      <c r="HD125" s="4">
        <f>IF($B125='VK_valitsin (FI)'!$C$8,100000,VK!EF125/VK!BH$297*'VK_valitsin (FI)'!I$5)</f>
        <v>0.17489345953689511</v>
      </c>
      <c r="HJ125" s="4">
        <f>IF($B125='VK_valitsin (FI)'!$C$8,100000,VK!EL125/VK!BN$297*'VK_valitsin (FI)'!J$5)</f>
        <v>3.4621626193918599E-2</v>
      </c>
      <c r="ID125" s="15">
        <f t="shared" si="4"/>
        <v>0.42838892132022738</v>
      </c>
      <c r="IE125" s="15">
        <f t="shared" si="5"/>
        <v>57</v>
      </c>
      <c r="IF125" s="16">
        <f t="shared" si="7"/>
        <v>1.2299999999999968E-8</v>
      </c>
      <c r="IG125" s="51" t="str">
        <f t="shared" si="6"/>
        <v>Lemi</v>
      </c>
    </row>
    <row r="126" spans="1:241">
      <c r="A126">
        <v>2019</v>
      </c>
      <c r="B126" t="s">
        <v>452</v>
      </c>
      <c r="C126" t="s">
        <v>453</v>
      </c>
      <c r="D126" t="s">
        <v>233</v>
      </c>
      <c r="E126" t="s">
        <v>234</v>
      </c>
      <c r="F126" t="s">
        <v>88</v>
      </c>
      <c r="G126" t="s">
        <v>89</v>
      </c>
      <c r="H126" t="s">
        <v>144</v>
      </c>
      <c r="I126" t="s">
        <v>145</v>
      </c>
      <c r="J126">
        <v>38.900001525878906</v>
      </c>
      <c r="K126">
        <v>269.57998657226563</v>
      </c>
      <c r="L126">
        <v>124.80000305175781</v>
      </c>
      <c r="M126">
        <v>23523</v>
      </c>
      <c r="N126">
        <v>87.300003051757813</v>
      </c>
      <c r="O126">
        <v>1.3999999761581421</v>
      </c>
      <c r="P126">
        <v>230</v>
      </c>
      <c r="Q126">
        <v>89.4</v>
      </c>
      <c r="R126">
        <v>6.3000000000000007</v>
      </c>
      <c r="S126">
        <v>142</v>
      </c>
      <c r="T126">
        <v>0</v>
      </c>
      <c r="U126">
        <v>4131.2</v>
      </c>
      <c r="V126">
        <v>13.28</v>
      </c>
      <c r="W126">
        <v>1864</v>
      </c>
      <c r="X126">
        <v>202</v>
      </c>
      <c r="Y126">
        <v>545</v>
      </c>
      <c r="Z126">
        <v>189</v>
      </c>
      <c r="AA126">
        <v>485</v>
      </c>
      <c r="AB126">
        <v>18.863462448120117</v>
      </c>
      <c r="AC126">
        <v>0</v>
      </c>
      <c r="AD126">
        <v>0.7</v>
      </c>
      <c r="AE126">
        <v>1.1000000000000001</v>
      </c>
      <c r="AF126">
        <v>6.4</v>
      </c>
      <c r="AG126">
        <v>0</v>
      </c>
      <c r="AH126">
        <v>20.5</v>
      </c>
      <c r="AI126">
        <v>0.95</v>
      </c>
      <c r="AJ126">
        <v>0.45</v>
      </c>
      <c r="AK126">
        <v>1</v>
      </c>
      <c r="AL126">
        <v>49.2</v>
      </c>
      <c r="AM126">
        <v>433.1</v>
      </c>
      <c r="AN126">
        <v>40.700000000000003</v>
      </c>
      <c r="AO126">
        <v>37.799999999999997</v>
      </c>
      <c r="AP126">
        <v>30</v>
      </c>
      <c r="AQ126">
        <v>36</v>
      </c>
      <c r="AR126">
        <v>205</v>
      </c>
      <c r="AS126">
        <v>3.5</v>
      </c>
      <c r="AT126">
        <v>6734</v>
      </c>
      <c r="AU126">
        <v>8183</v>
      </c>
      <c r="AV126">
        <v>1</v>
      </c>
      <c r="AW126">
        <v>20.64129638671875</v>
      </c>
      <c r="AX126">
        <v>0</v>
      </c>
      <c r="AY126">
        <v>0</v>
      </c>
      <c r="AZ126">
        <v>0</v>
      </c>
      <c r="BA126">
        <v>0</v>
      </c>
      <c r="BB126">
        <v>1</v>
      </c>
      <c r="BC126">
        <v>94.693031311035156</v>
      </c>
      <c r="BD126">
        <v>81.717689514160156</v>
      </c>
      <c r="BE126">
        <v>1375.6370849609375</v>
      </c>
      <c r="BF126">
        <v>15233.54296875</v>
      </c>
      <c r="BG126">
        <v>18329.9765625</v>
      </c>
      <c r="BH126">
        <v>4.1036601066589355</v>
      </c>
      <c r="BI126">
        <v>-6.6218628883361816</v>
      </c>
      <c r="BJ126">
        <v>23.164556503295898</v>
      </c>
      <c r="BK126">
        <v>3.8167939186096191</v>
      </c>
      <c r="BL126">
        <v>349.81817626953125</v>
      </c>
      <c r="BM126">
        <v>1.9206548929214478</v>
      </c>
      <c r="BN126">
        <v>24688.505859375</v>
      </c>
      <c r="BO126">
        <v>19.574823379516602</v>
      </c>
      <c r="BQ126">
        <v>0.60111379623413086</v>
      </c>
      <c r="BR126">
        <v>0.2763252854347229</v>
      </c>
      <c r="BS126">
        <v>2.5549461841583252</v>
      </c>
      <c r="BT126">
        <v>68.018531799316406</v>
      </c>
      <c r="BU126">
        <v>405.13540649414063</v>
      </c>
      <c r="BV126">
        <v>0</v>
      </c>
      <c r="BW126">
        <v>1</v>
      </c>
      <c r="BX126">
        <v>9018.3486328125</v>
      </c>
      <c r="BY126">
        <v>7494.9033203125</v>
      </c>
      <c r="BZ126">
        <v>1.7344726324081421</v>
      </c>
      <c r="CA126">
        <v>13.76099967956543</v>
      </c>
      <c r="CB126">
        <v>55.392158508300781</v>
      </c>
      <c r="CC126">
        <v>6.2712388038635254</v>
      </c>
      <c r="CD126">
        <v>14.426938056945801</v>
      </c>
      <c r="CE126">
        <v>0</v>
      </c>
      <c r="CF126">
        <v>1.0503553152084351</v>
      </c>
      <c r="CG126">
        <v>8233.310546875</v>
      </c>
      <c r="CJ126" s="8">
        <f>ABS(L126-VLOOKUP('VK_valitsin (FI)'!$C$8,tiedot,11,FALSE))</f>
        <v>13.899993896484375</v>
      </c>
      <c r="CQ126" s="8">
        <f>ABS(S126-VLOOKUP('VK_valitsin (FI)'!$C$8,tiedot,18,FALSE))</f>
        <v>10</v>
      </c>
      <c r="DE126" s="8">
        <f>ABS(AG126-VLOOKUP('VK_valitsin (FI)'!$C$8,tiedot,32,FALSE))</f>
        <v>0</v>
      </c>
      <c r="DJ126" s="8">
        <f>ABS(AL126-VLOOKUP('VK_valitsin (FI)'!$C$8,tiedot,37,FALSE))</f>
        <v>9.5999999999999943</v>
      </c>
      <c r="EB126" s="55">
        <f>ABS(BD126-VLOOKUP('VK_valitsin (FI)'!$C$8,tiedot,55,FALSE))</f>
        <v>14.301048278808594</v>
      </c>
      <c r="EF126" s="55">
        <f>ABS(BH126-VLOOKUP('VK_valitsin (FI)'!$C$8,tiedot,59,FALSE))</f>
        <v>0.76660370826721191</v>
      </c>
      <c r="EL126" s="8">
        <f>ABS(BN126-VLOOKUP('VK_valitsin (FI)'!$C$8,tiedot,65,FALSE))</f>
        <v>1614.109375</v>
      </c>
      <c r="FH126" s="4">
        <f>IF($B126='VK_valitsin (FI)'!$C$8,100000,VK!CJ126/VK!L$297*'VK_valitsin (FI)'!D$5)</f>
        <v>7.0633997381600408E-2</v>
      </c>
      <c r="FO126" s="4">
        <f>IF($B126='VK_valitsin (FI)'!$C$8,100000,VK!CQ126/VK!S$297*'VK_valitsin (FI)'!E$5)</f>
        <v>1.9886963225360147E-3</v>
      </c>
      <c r="GC126" s="4">
        <f>IF($B126='VK_valitsin (FI)'!$C$8,100000,VK!DE126/VK!AG$297*'VK_valitsin (FI)'!F$5)</f>
        <v>0</v>
      </c>
      <c r="GH126" s="4">
        <f>IF($B126='VK_valitsin (FI)'!$C$8,100000,VK!DJ126/VK!AL$297*'VK_valitsin (FI)'!G$5)</f>
        <v>0.16897278796809795</v>
      </c>
      <c r="GZ126" s="4">
        <f>IF($B126='VK_valitsin (FI)'!$C$8,100000,VK!EB126/VK!BD$297*'VK_valitsin (FI)'!H$5)</f>
        <v>6.1997029889623079E-2</v>
      </c>
      <c r="HA126" s="4">
        <f>IF($B126='VK_valitsin (FI)'!$C$8,100000,VK!EC126/VK!BE$297*'VK_valitsin (FI)'!P$5)</f>
        <v>0</v>
      </c>
      <c r="HD126" s="4">
        <f>IF($B126='VK_valitsin (FI)'!$C$8,100000,VK!EF126/VK!BH$297*'VK_valitsin (FI)'!I$5)</f>
        <v>0.13375860910707166</v>
      </c>
      <c r="HJ126" s="4">
        <f>IF($B126='VK_valitsin (FI)'!$C$8,100000,VK!EL126/VK!BN$297*'VK_valitsin (FI)'!J$5)</f>
        <v>7.339608550781615E-2</v>
      </c>
      <c r="ID126" s="15">
        <f t="shared" si="4"/>
        <v>0.51074721857674532</v>
      </c>
      <c r="IE126" s="15">
        <f t="shared" si="5"/>
        <v>93</v>
      </c>
      <c r="IF126" s="16">
        <f t="shared" si="7"/>
        <v>1.2399999999999967E-8</v>
      </c>
      <c r="IG126" s="51" t="str">
        <f t="shared" si="6"/>
        <v>Lempäälä</v>
      </c>
    </row>
    <row r="127" spans="1:241">
      <c r="A127">
        <v>2019</v>
      </c>
      <c r="B127" t="s">
        <v>454</v>
      </c>
      <c r="C127" t="s">
        <v>455</v>
      </c>
      <c r="D127" t="s">
        <v>277</v>
      </c>
      <c r="E127" t="s">
        <v>278</v>
      </c>
      <c r="F127" t="s">
        <v>243</v>
      </c>
      <c r="G127" t="s">
        <v>244</v>
      </c>
      <c r="H127" t="s">
        <v>104</v>
      </c>
      <c r="I127" t="s">
        <v>105</v>
      </c>
      <c r="J127">
        <v>49.200000762939453</v>
      </c>
      <c r="K127">
        <v>1135.989990234375</v>
      </c>
      <c r="L127">
        <v>162.10000610351563</v>
      </c>
      <c r="M127">
        <v>9454</v>
      </c>
      <c r="N127">
        <v>8.3000001907348633</v>
      </c>
      <c r="O127">
        <v>-2</v>
      </c>
      <c r="P127">
        <v>-146</v>
      </c>
      <c r="Q127">
        <v>58.1</v>
      </c>
      <c r="R127">
        <v>10.200000000000001</v>
      </c>
      <c r="S127">
        <v>349</v>
      </c>
      <c r="T127">
        <v>0</v>
      </c>
      <c r="U127">
        <v>3679.8</v>
      </c>
      <c r="V127">
        <v>12.35</v>
      </c>
      <c r="W127">
        <v>899</v>
      </c>
      <c r="X127">
        <v>331</v>
      </c>
      <c r="Y127">
        <v>757</v>
      </c>
      <c r="Z127">
        <v>833</v>
      </c>
      <c r="AA127">
        <v>686</v>
      </c>
      <c r="AB127">
        <v>15.97826099395752</v>
      </c>
      <c r="AC127">
        <v>0</v>
      </c>
      <c r="AD127">
        <v>0</v>
      </c>
      <c r="AE127">
        <v>0</v>
      </c>
      <c r="AF127">
        <v>4.0999999999999996</v>
      </c>
      <c r="AG127">
        <v>0</v>
      </c>
      <c r="AH127">
        <v>21</v>
      </c>
      <c r="AI127">
        <v>1</v>
      </c>
      <c r="AJ127">
        <v>0.45</v>
      </c>
      <c r="AK127">
        <v>1</v>
      </c>
      <c r="AL127">
        <v>65.3</v>
      </c>
      <c r="AM127">
        <v>317.89999999999998</v>
      </c>
      <c r="AN127">
        <v>46</v>
      </c>
      <c r="AO127">
        <v>24.6</v>
      </c>
      <c r="AP127">
        <v>54</v>
      </c>
      <c r="AQ127">
        <v>59</v>
      </c>
      <c r="AR127">
        <v>710</v>
      </c>
      <c r="AS127">
        <v>1.833</v>
      </c>
      <c r="AT127">
        <v>6229</v>
      </c>
      <c r="AU127">
        <v>10044</v>
      </c>
      <c r="AV127">
        <v>1</v>
      </c>
      <c r="AW127">
        <v>44.984485626220703</v>
      </c>
      <c r="AX127">
        <v>0</v>
      </c>
      <c r="AY127">
        <v>0</v>
      </c>
      <c r="AZ127">
        <v>0</v>
      </c>
      <c r="BA127">
        <v>0</v>
      </c>
      <c r="BB127">
        <v>1</v>
      </c>
      <c r="BC127">
        <v>86.315788269042969</v>
      </c>
      <c r="BD127">
        <v>86.363639831542969</v>
      </c>
      <c r="BE127">
        <v>469.7674560546875</v>
      </c>
      <c r="BF127">
        <v>9946.935546875</v>
      </c>
      <c r="BG127">
        <v>12219.095703125</v>
      </c>
      <c r="BH127">
        <v>2.9700655937194824</v>
      </c>
      <c r="BI127">
        <v>-8.5040769577026367</v>
      </c>
      <c r="BJ127">
        <v>37.647060394287109</v>
      </c>
      <c r="BK127">
        <v>-11.702127456665039</v>
      </c>
      <c r="BL127">
        <v>128</v>
      </c>
      <c r="BM127">
        <v>1.442307710647583</v>
      </c>
      <c r="BN127">
        <v>22673.572265625</v>
      </c>
      <c r="BO127">
        <v>40.792587280273438</v>
      </c>
      <c r="BQ127">
        <v>0.64396023750305176</v>
      </c>
      <c r="BR127">
        <v>0.1163528636097908</v>
      </c>
      <c r="BS127">
        <v>2.115506649017334</v>
      </c>
      <c r="BT127">
        <v>77.321769714355469</v>
      </c>
      <c r="BU127">
        <v>289.083984375</v>
      </c>
      <c r="BV127">
        <v>0</v>
      </c>
      <c r="BW127">
        <v>1</v>
      </c>
      <c r="BX127">
        <v>7979.06982421875</v>
      </c>
      <c r="BY127">
        <v>6495.3486328125</v>
      </c>
      <c r="BZ127">
        <v>0.87793529033660889</v>
      </c>
      <c r="CA127">
        <v>8.9274377822875977</v>
      </c>
      <c r="CB127">
        <v>49.397590637207031</v>
      </c>
      <c r="CC127">
        <v>4.8578200340270996</v>
      </c>
      <c r="CD127">
        <v>12.677724838256836</v>
      </c>
      <c r="CE127">
        <v>0</v>
      </c>
      <c r="CF127">
        <v>1.6587678194046021</v>
      </c>
      <c r="CG127">
        <v>10019.4892578125</v>
      </c>
      <c r="CJ127" s="8">
        <f>ABS(L127-VLOOKUP('VK_valitsin (FI)'!$C$8,tiedot,11,FALSE))</f>
        <v>23.400009155273438</v>
      </c>
      <c r="CQ127" s="8">
        <f>ABS(S127-VLOOKUP('VK_valitsin (FI)'!$C$8,tiedot,18,FALSE))</f>
        <v>197</v>
      </c>
      <c r="DE127" s="8">
        <f>ABS(AG127-VLOOKUP('VK_valitsin (FI)'!$C$8,tiedot,32,FALSE))</f>
        <v>0</v>
      </c>
      <c r="DJ127" s="8">
        <f>ABS(AL127-VLOOKUP('VK_valitsin (FI)'!$C$8,tiedot,37,FALSE))</f>
        <v>6.5</v>
      </c>
      <c r="EB127" s="55">
        <f>ABS(BD127-VLOOKUP('VK_valitsin (FI)'!$C$8,tiedot,55,FALSE))</f>
        <v>9.6550979614257813</v>
      </c>
      <c r="EF127" s="55">
        <f>ABS(BH127-VLOOKUP('VK_valitsin (FI)'!$C$8,tiedot,59,FALSE))</f>
        <v>0.36699080467224121</v>
      </c>
      <c r="EL127" s="8">
        <f>ABS(BN127-VLOOKUP('VK_valitsin (FI)'!$C$8,tiedot,65,FALSE))</f>
        <v>400.82421875</v>
      </c>
      <c r="FH127" s="4">
        <f>IF($B127='VK_valitsin (FI)'!$C$8,100000,VK!CJ127/VK!L$297*'VK_valitsin (FI)'!D$5)</f>
        <v>0.11890913029976576</v>
      </c>
      <c r="FO127" s="4">
        <f>IF($B127='VK_valitsin (FI)'!$C$8,100000,VK!CQ127/VK!S$297*'VK_valitsin (FI)'!E$5)</f>
        <v>3.9177317553959493E-2</v>
      </c>
      <c r="GC127" s="4">
        <f>IF($B127='VK_valitsin (FI)'!$C$8,100000,VK!DE127/VK!AG$297*'VK_valitsin (FI)'!F$5)</f>
        <v>0</v>
      </c>
      <c r="GH127" s="4">
        <f>IF($B127='VK_valitsin (FI)'!$C$8,100000,VK!DJ127/VK!AL$297*'VK_valitsin (FI)'!G$5)</f>
        <v>0.11440865852006639</v>
      </c>
      <c r="GZ127" s="4">
        <f>IF($B127='VK_valitsin (FI)'!$C$8,100000,VK!EB127/VK!BD$297*'VK_valitsin (FI)'!H$5)</f>
        <v>4.1856190205912698E-2</v>
      </c>
      <c r="HA127" s="4">
        <f>IF($B127='VK_valitsin (FI)'!$C$8,100000,VK!EC127/VK!BE$297*'VK_valitsin (FI)'!P$5)</f>
        <v>0</v>
      </c>
      <c r="HD127" s="4">
        <f>IF($B127='VK_valitsin (FI)'!$C$8,100000,VK!EF127/VK!BH$297*'VK_valitsin (FI)'!I$5)</f>
        <v>6.4033318726047089E-2</v>
      </c>
      <c r="HJ127" s="4">
        <f>IF($B127='VK_valitsin (FI)'!$C$8,100000,VK!EL127/VK!BN$297*'VK_valitsin (FI)'!J$5)</f>
        <v>1.8226106042521808E-2</v>
      </c>
      <c r="ID127" s="15">
        <f t="shared" si="4"/>
        <v>0.39661073384827317</v>
      </c>
      <c r="IE127" s="15">
        <f t="shared" si="5"/>
        <v>47</v>
      </c>
      <c r="IF127" s="16">
        <f t="shared" si="7"/>
        <v>1.2499999999999966E-8</v>
      </c>
      <c r="IG127" s="51" t="str">
        <f t="shared" si="6"/>
        <v>Leppävirta</v>
      </c>
    </row>
    <row r="128" spans="1:241">
      <c r="A128">
        <v>2019</v>
      </c>
      <c r="B128" t="s">
        <v>456</v>
      </c>
      <c r="C128" t="s">
        <v>457</v>
      </c>
      <c r="D128" t="s">
        <v>174</v>
      </c>
      <c r="E128" t="s">
        <v>175</v>
      </c>
      <c r="F128" t="s">
        <v>176</v>
      </c>
      <c r="G128" t="s">
        <v>177</v>
      </c>
      <c r="H128" t="s">
        <v>104</v>
      </c>
      <c r="I128" t="s">
        <v>105</v>
      </c>
      <c r="J128">
        <v>49.5</v>
      </c>
      <c r="K128">
        <v>480.29998779296875</v>
      </c>
      <c r="L128">
        <v>185.69999694824219</v>
      </c>
      <c r="M128">
        <v>719</v>
      </c>
      <c r="N128">
        <v>1.5</v>
      </c>
      <c r="O128">
        <v>-2.4000000953674316</v>
      </c>
      <c r="P128">
        <v>-11</v>
      </c>
      <c r="Q128">
        <v>36.6</v>
      </c>
      <c r="R128">
        <v>9.2000000000000011</v>
      </c>
      <c r="S128">
        <v>70</v>
      </c>
      <c r="T128">
        <v>0</v>
      </c>
      <c r="U128">
        <v>3311.5</v>
      </c>
      <c r="V128">
        <v>10.61</v>
      </c>
      <c r="W128">
        <v>133</v>
      </c>
      <c r="X128">
        <v>0</v>
      </c>
      <c r="Y128">
        <v>1600</v>
      </c>
      <c r="Z128">
        <v>2158</v>
      </c>
      <c r="AA128">
        <v>532</v>
      </c>
      <c r="AB128">
        <v>6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21</v>
      </c>
      <c r="AI128">
        <v>1</v>
      </c>
      <c r="AJ128">
        <v>0.5</v>
      </c>
      <c r="AK128">
        <v>1.4</v>
      </c>
      <c r="AL128">
        <v>51.2</v>
      </c>
      <c r="AM128">
        <v>286.89999999999998</v>
      </c>
      <c r="AN128">
        <v>44.4</v>
      </c>
      <c r="AO128">
        <v>20.7</v>
      </c>
      <c r="AP128">
        <v>118</v>
      </c>
      <c r="AQ128">
        <v>105</v>
      </c>
      <c r="AR128">
        <v>1013</v>
      </c>
      <c r="AS128">
        <v>1.833</v>
      </c>
      <c r="AT128">
        <v>1250</v>
      </c>
      <c r="AU128">
        <v>12567</v>
      </c>
      <c r="AV128">
        <v>0</v>
      </c>
      <c r="AW128">
        <v>153.22470092773438</v>
      </c>
      <c r="AX128">
        <v>0</v>
      </c>
      <c r="AY128">
        <v>0</v>
      </c>
      <c r="AZ128">
        <v>0</v>
      </c>
      <c r="BA128">
        <v>0</v>
      </c>
      <c r="BB128">
        <v>1</v>
      </c>
      <c r="BC128">
        <v>100</v>
      </c>
      <c r="BD128">
        <v>100</v>
      </c>
      <c r="BE128">
        <v>325.58139038085938</v>
      </c>
      <c r="BF128">
        <v>15443.3134765625</v>
      </c>
      <c r="BG128">
        <v>19077.03515625</v>
      </c>
      <c r="BH128">
        <v>3.0620307922363281</v>
      </c>
      <c r="BI128">
        <v>15.971352577209473</v>
      </c>
      <c r="BJ128">
        <v>40</v>
      </c>
      <c r="BK128">
        <v>700</v>
      </c>
      <c r="BL128">
        <v>68</v>
      </c>
      <c r="BM128">
        <v>89.090911865234375</v>
      </c>
      <c r="BN128">
        <v>19522.716796875</v>
      </c>
      <c r="BO128">
        <v>56.614871978759766</v>
      </c>
      <c r="BQ128">
        <v>0.57301807403564453</v>
      </c>
      <c r="BR128">
        <v>0.13908205926418304</v>
      </c>
      <c r="BS128">
        <v>1.9471487998962402</v>
      </c>
      <c r="BT128">
        <v>125.17385101318359</v>
      </c>
      <c r="BU128">
        <v>208.62309265136719</v>
      </c>
      <c r="BV128">
        <v>0</v>
      </c>
      <c r="BW128">
        <v>0</v>
      </c>
      <c r="BX128">
        <v>9767.44140625</v>
      </c>
      <c r="BY128">
        <v>7906.9765625</v>
      </c>
      <c r="BZ128">
        <v>3.3379693031311035</v>
      </c>
      <c r="CA128">
        <v>14.464533805847168</v>
      </c>
      <c r="CB128">
        <v>33.333332061767578</v>
      </c>
      <c r="CC128">
        <v>7.6923074722290039</v>
      </c>
      <c r="CD128">
        <v>0</v>
      </c>
      <c r="CE128">
        <v>0</v>
      </c>
      <c r="CF128">
        <v>1.923076868057251</v>
      </c>
      <c r="CG128">
        <v>12890.6279296875</v>
      </c>
      <c r="CJ128" s="8">
        <f>ABS(L128-VLOOKUP('VK_valitsin (FI)'!$C$8,tiedot,11,FALSE))</f>
        <v>47</v>
      </c>
      <c r="CQ128" s="8">
        <f>ABS(S128-VLOOKUP('VK_valitsin (FI)'!$C$8,tiedot,18,FALSE))</f>
        <v>82</v>
      </c>
      <c r="DE128" s="8">
        <f>ABS(AG128-VLOOKUP('VK_valitsin (FI)'!$C$8,tiedot,32,FALSE))</f>
        <v>0</v>
      </c>
      <c r="DJ128" s="8">
        <f>ABS(AL128-VLOOKUP('VK_valitsin (FI)'!$C$8,tiedot,37,FALSE))</f>
        <v>7.5999999999999943</v>
      </c>
      <c r="EB128" s="55">
        <f>ABS(BD128-VLOOKUP('VK_valitsin (FI)'!$C$8,tiedot,55,FALSE))</f>
        <v>3.98126220703125</v>
      </c>
      <c r="EF128" s="55">
        <f>ABS(BH128-VLOOKUP('VK_valitsin (FI)'!$C$8,tiedot,59,FALSE))</f>
        <v>0.27502560615539551</v>
      </c>
      <c r="EL128" s="8">
        <f>ABS(BN128-VLOOKUP('VK_valitsin (FI)'!$C$8,tiedot,65,FALSE))</f>
        <v>3551.6796875</v>
      </c>
      <c r="FH128" s="4">
        <f>IF($B128='VK_valitsin (FI)'!$C$8,100000,VK!CJ128/VK!L$297*'VK_valitsin (FI)'!D$5)</f>
        <v>0.2388344845082897</v>
      </c>
      <c r="FO128" s="4">
        <f>IF($B128='VK_valitsin (FI)'!$C$8,100000,VK!CQ128/VK!S$297*'VK_valitsin (FI)'!E$5)</f>
        <v>1.630730984479532E-2</v>
      </c>
      <c r="GC128" s="4">
        <f>IF($B128='VK_valitsin (FI)'!$C$8,100000,VK!DE128/VK!AG$297*'VK_valitsin (FI)'!F$5)</f>
        <v>0</v>
      </c>
      <c r="GH128" s="4">
        <f>IF($B128='VK_valitsin (FI)'!$C$8,100000,VK!DJ128/VK!AL$297*'VK_valitsin (FI)'!G$5)</f>
        <v>0.13377012380807751</v>
      </c>
      <c r="GZ128" s="4">
        <f>IF($B128='VK_valitsin (FI)'!$C$8,100000,VK!EB128/VK!BD$297*'VK_valitsin (FI)'!H$5)</f>
        <v>1.725932443801987E-2</v>
      </c>
      <c r="HA128" s="4">
        <f>IF($B128='VK_valitsin (FI)'!$C$8,100000,VK!EC128/VK!BE$297*'VK_valitsin (FI)'!P$5)</f>
        <v>0</v>
      </c>
      <c r="HD128" s="4">
        <f>IF($B128='VK_valitsin (FI)'!$C$8,100000,VK!EF128/VK!BH$297*'VK_valitsin (FI)'!I$5)</f>
        <v>4.7987039654851599E-2</v>
      </c>
      <c r="HJ128" s="4">
        <f>IF($B128='VK_valitsin (FI)'!$C$8,100000,VK!EL128/VK!BN$297*'VK_valitsin (FI)'!J$5)</f>
        <v>0.1615004472916364</v>
      </c>
      <c r="ID128" s="15">
        <f t="shared" si="4"/>
        <v>0.6156587421456704</v>
      </c>
      <c r="IE128" s="15">
        <f t="shared" si="5"/>
        <v>140</v>
      </c>
      <c r="IF128" s="16">
        <f t="shared" si="7"/>
        <v>1.2599999999999966E-8</v>
      </c>
      <c r="IG128" s="51" t="str">
        <f t="shared" si="6"/>
        <v>Lestijärvi</v>
      </c>
    </row>
    <row r="129" spans="1:241">
      <c r="A129">
        <v>2019</v>
      </c>
      <c r="B129" t="s">
        <v>458</v>
      </c>
      <c r="C129" t="s">
        <v>459</v>
      </c>
      <c r="D129" t="s">
        <v>460</v>
      </c>
      <c r="E129" t="s">
        <v>461</v>
      </c>
      <c r="F129" t="s">
        <v>211</v>
      </c>
      <c r="G129" t="s">
        <v>212</v>
      </c>
      <c r="H129" t="s">
        <v>90</v>
      </c>
      <c r="I129" t="s">
        <v>91</v>
      </c>
      <c r="J129">
        <v>52.900001525878906</v>
      </c>
      <c r="K129">
        <v>3417.889892578125</v>
      </c>
      <c r="L129">
        <v>215.30000305175781</v>
      </c>
      <c r="M129">
        <v>10884</v>
      </c>
      <c r="N129">
        <v>3.2000000476837158</v>
      </c>
      <c r="O129">
        <v>-1.8999999761581421</v>
      </c>
      <c r="P129">
        <v>-196</v>
      </c>
      <c r="Q129">
        <v>69.8</v>
      </c>
      <c r="R129">
        <v>15.600000000000001</v>
      </c>
      <c r="S129">
        <v>774</v>
      </c>
      <c r="T129">
        <v>0</v>
      </c>
      <c r="U129">
        <v>3541.7</v>
      </c>
      <c r="V129">
        <v>11.48</v>
      </c>
      <c r="W129">
        <v>1337</v>
      </c>
      <c r="X129">
        <v>47</v>
      </c>
      <c r="Y129">
        <v>757</v>
      </c>
      <c r="Z129">
        <v>1474</v>
      </c>
      <c r="AA129">
        <v>802</v>
      </c>
      <c r="AB129">
        <v>13.393939018249512</v>
      </c>
      <c r="AC129">
        <v>2.1</v>
      </c>
      <c r="AD129">
        <v>2</v>
      </c>
      <c r="AE129">
        <v>0</v>
      </c>
      <c r="AF129">
        <v>3.7</v>
      </c>
      <c r="AG129">
        <v>0</v>
      </c>
      <c r="AH129">
        <v>21</v>
      </c>
      <c r="AI129">
        <v>1</v>
      </c>
      <c r="AJ129">
        <v>0.43</v>
      </c>
      <c r="AK129">
        <v>0.95</v>
      </c>
      <c r="AL129">
        <v>73.099999999999994</v>
      </c>
      <c r="AM129">
        <v>275.10000000000002</v>
      </c>
      <c r="AN129">
        <v>48</v>
      </c>
      <c r="AO129">
        <v>18.600000000000001</v>
      </c>
      <c r="AP129">
        <v>83</v>
      </c>
      <c r="AQ129">
        <v>3</v>
      </c>
      <c r="AR129">
        <v>1178</v>
      </c>
      <c r="AS129">
        <v>2.8330000000000002</v>
      </c>
      <c r="AT129">
        <v>7046</v>
      </c>
      <c r="AU129">
        <v>11749</v>
      </c>
      <c r="AV129">
        <v>1</v>
      </c>
      <c r="AW129">
        <v>127.19861602783203</v>
      </c>
      <c r="AX129">
        <v>0</v>
      </c>
      <c r="AY129">
        <v>1</v>
      </c>
      <c r="AZ129">
        <v>0</v>
      </c>
      <c r="BA129">
        <v>0</v>
      </c>
      <c r="BB129">
        <v>1</v>
      </c>
      <c r="BC129">
        <v>64.184394836425781</v>
      </c>
      <c r="BD129">
        <v>100</v>
      </c>
      <c r="BE129">
        <v>730.5699462890625</v>
      </c>
      <c r="BF129">
        <v>10348.5185546875</v>
      </c>
      <c r="BG129">
        <v>11358.5615234375</v>
      </c>
      <c r="BH129">
        <v>2.5924842357635498</v>
      </c>
      <c r="BI129">
        <v>-3.4108169078826904</v>
      </c>
      <c r="BJ129">
        <v>27.093595504760742</v>
      </c>
      <c r="BK129">
        <v>-19.148935317993164</v>
      </c>
      <c r="BL129">
        <v>133.16667175292969</v>
      </c>
      <c r="BM129">
        <v>-2.0949721336364746</v>
      </c>
      <c r="BN129">
        <v>20972.1875</v>
      </c>
      <c r="BO129">
        <v>49.134700775146484</v>
      </c>
      <c r="BQ129">
        <v>0.60924291610717773</v>
      </c>
      <c r="BR129">
        <v>9.187798947095871E-2</v>
      </c>
      <c r="BS129">
        <v>3.8404998779296875</v>
      </c>
      <c r="BT129">
        <v>153.6199951171875</v>
      </c>
      <c r="BU129">
        <v>504.31826782226563</v>
      </c>
      <c r="BV129">
        <v>0</v>
      </c>
      <c r="BW129">
        <v>1</v>
      </c>
      <c r="BX129">
        <v>8303.1083984375</v>
      </c>
      <c r="BY129">
        <v>7564.7666015625</v>
      </c>
      <c r="BZ129">
        <v>0.698272705078125</v>
      </c>
      <c r="CA129">
        <v>6.4406466484069824</v>
      </c>
      <c r="CB129">
        <v>80.263160705566406</v>
      </c>
      <c r="CC129">
        <v>8.7018547058105469</v>
      </c>
      <c r="CD129">
        <v>15.977175712585449</v>
      </c>
      <c r="CE129">
        <v>1.7118402719497681</v>
      </c>
      <c r="CF129">
        <v>2.5677602291107178</v>
      </c>
      <c r="CG129">
        <v>12479.3818359375</v>
      </c>
      <c r="CJ129" s="8">
        <f>ABS(L129-VLOOKUP('VK_valitsin (FI)'!$C$8,tiedot,11,FALSE))</f>
        <v>76.600006103515625</v>
      </c>
      <c r="CQ129" s="8">
        <f>ABS(S129-VLOOKUP('VK_valitsin (FI)'!$C$8,tiedot,18,FALSE))</f>
        <v>622</v>
      </c>
      <c r="DE129" s="8">
        <f>ABS(AG129-VLOOKUP('VK_valitsin (FI)'!$C$8,tiedot,32,FALSE))</f>
        <v>0</v>
      </c>
      <c r="DJ129" s="8">
        <f>ABS(AL129-VLOOKUP('VK_valitsin (FI)'!$C$8,tiedot,37,FALSE))</f>
        <v>14.299999999999997</v>
      </c>
      <c r="EB129" s="55">
        <f>ABS(BD129-VLOOKUP('VK_valitsin (FI)'!$C$8,tiedot,55,FALSE))</f>
        <v>3.98126220703125</v>
      </c>
      <c r="EF129" s="55">
        <f>ABS(BH129-VLOOKUP('VK_valitsin (FI)'!$C$8,tiedot,59,FALSE))</f>
        <v>0.74457216262817383</v>
      </c>
      <c r="EL129" s="8">
        <f>ABS(BN129-VLOOKUP('VK_valitsin (FI)'!$C$8,tiedot,65,FALSE))</f>
        <v>2102.208984375</v>
      </c>
      <c r="FH129" s="4">
        <f>IF($B129='VK_valitsin (FI)'!$C$8,100000,VK!CJ129/VK!L$297*'VK_valitsin (FI)'!D$5)</f>
        <v>0.38924942491627657</v>
      </c>
      <c r="FO129" s="4">
        <f>IF($B129='VK_valitsin (FI)'!$C$8,100000,VK!CQ129/VK!S$297*'VK_valitsin (FI)'!E$5)</f>
        <v>0.12369691126174011</v>
      </c>
      <c r="GC129" s="4">
        <f>IF($B129='VK_valitsin (FI)'!$C$8,100000,VK!DE129/VK!AG$297*'VK_valitsin (FI)'!F$5)</f>
        <v>0</v>
      </c>
      <c r="GH129" s="4">
        <f>IF($B129='VK_valitsin (FI)'!$C$8,100000,VK!DJ129/VK!AL$297*'VK_valitsin (FI)'!G$5)</f>
        <v>0.251699048744146</v>
      </c>
      <c r="GZ129" s="4">
        <f>IF($B129='VK_valitsin (FI)'!$C$8,100000,VK!EB129/VK!BD$297*'VK_valitsin (FI)'!H$5)</f>
        <v>1.725932443801987E-2</v>
      </c>
      <c r="HA129" s="4">
        <f>IF($B129='VK_valitsin (FI)'!$C$8,100000,VK!EC129/VK!BE$297*'VK_valitsin (FI)'!P$5)</f>
        <v>0</v>
      </c>
      <c r="HD129" s="4">
        <f>IF($B129='VK_valitsin (FI)'!$C$8,100000,VK!EF129/VK!BH$297*'VK_valitsin (FI)'!I$5)</f>
        <v>0.12991449921120676</v>
      </c>
      <c r="HJ129" s="4">
        <f>IF($B129='VK_valitsin (FI)'!$C$8,100000,VK!EL129/VK!BN$297*'VK_valitsin (FI)'!J$5)</f>
        <v>9.5590740480326397E-2</v>
      </c>
      <c r="ID129" s="15">
        <f t="shared" si="4"/>
        <v>1.0074099617517156</v>
      </c>
      <c r="IE129" s="15">
        <f t="shared" si="5"/>
        <v>267</v>
      </c>
      <c r="IF129" s="16">
        <f t="shared" si="7"/>
        <v>1.2699999999999965E-8</v>
      </c>
      <c r="IG129" s="51" t="str">
        <f t="shared" si="6"/>
        <v>Lieksa</v>
      </c>
    </row>
    <row r="130" spans="1:241">
      <c r="A130">
        <v>2019</v>
      </c>
      <c r="B130" t="s">
        <v>462</v>
      </c>
      <c r="C130" t="s">
        <v>463</v>
      </c>
      <c r="D130" t="s">
        <v>299</v>
      </c>
      <c r="E130" t="s">
        <v>300</v>
      </c>
      <c r="F130" t="s">
        <v>126</v>
      </c>
      <c r="G130" t="s">
        <v>127</v>
      </c>
      <c r="H130" t="s">
        <v>90</v>
      </c>
      <c r="I130" t="s">
        <v>91</v>
      </c>
      <c r="J130">
        <v>41.400001525878906</v>
      </c>
      <c r="K130">
        <v>300.51998901367188</v>
      </c>
      <c r="L130">
        <v>112.40000152587891</v>
      </c>
      <c r="M130">
        <v>19994</v>
      </c>
      <c r="N130">
        <v>66.5</v>
      </c>
      <c r="O130">
        <v>0.80000001192092896</v>
      </c>
      <c r="P130">
        <v>165</v>
      </c>
      <c r="Q130">
        <v>83.9</v>
      </c>
      <c r="R130">
        <v>4.8000000000000007</v>
      </c>
      <c r="S130">
        <v>195</v>
      </c>
      <c r="T130">
        <v>0</v>
      </c>
      <c r="U130">
        <v>3973</v>
      </c>
      <c r="V130">
        <v>12.51</v>
      </c>
      <c r="W130">
        <v>891</v>
      </c>
      <c r="X130">
        <v>4</v>
      </c>
      <c r="Y130">
        <v>471</v>
      </c>
      <c r="Z130">
        <v>252</v>
      </c>
      <c r="AA130">
        <v>501</v>
      </c>
      <c r="AB130">
        <v>17.371921539306641</v>
      </c>
      <c r="AC130">
        <v>0</v>
      </c>
      <c r="AD130">
        <v>0</v>
      </c>
      <c r="AE130">
        <v>0</v>
      </c>
      <c r="AF130">
        <v>6.6</v>
      </c>
      <c r="AG130">
        <v>0</v>
      </c>
      <c r="AH130">
        <v>19.5</v>
      </c>
      <c r="AI130">
        <v>1</v>
      </c>
      <c r="AJ130">
        <v>0.41</v>
      </c>
      <c r="AK130">
        <v>1</v>
      </c>
      <c r="AL130">
        <v>57.3</v>
      </c>
      <c r="AM130">
        <v>405.8</v>
      </c>
      <c r="AN130">
        <v>41.2</v>
      </c>
      <c r="AO130">
        <v>34.700000000000003</v>
      </c>
      <c r="AP130">
        <v>32</v>
      </c>
      <c r="AQ130">
        <v>34</v>
      </c>
      <c r="AR130">
        <v>451</v>
      </c>
      <c r="AS130">
        <v>3.8330000000000002</v>
      </c>
      <c r="AT130">
        <v>4931</v>
      </c>
      <c r="AU130">
        <v>8758</v>
      </c>
      <c r="AV130">
        <v>1</v>
      </c>
      <c r="AW130">
        <v>12.083865165710449</v>
      </c>
      <c r="AX130">
        <v>0</v>
      </c>
      <c r="AY130">
        <v>0</v>
      </c>
      <c r="AZ130">
        <v>0</v>
      </c>
      <c r="BA130">
        <v>0</v>
      </c>
      <c r="BB130">
        <v>1</v>
      </c>
      <c r="BC130">
        <v>92.813644409179688</v>
      </c>
      <c r="BD130">
        <v>71.515678405761719</v>
      </c>
      <c r="BE130">
        <v>795.48565673828125</v>
      </c>
      <c r="BF130">
        <v>11552.703125</v>
      </c>
      <c r="BG130">
        <v>15829.7578125</v>
      </c>
      <c r="BH130">
        <v>4.1898870468139648</v>
      </c>
      <c r="BI130">
        <v>-1.4949895143508911</v>
      </c>
      <c r="BJ130">
        <v>25.479930877685547</v>
      </c>
      <c r="BK130">
        <v>-2.0905923843383789</v>
      </c>
      <c r="BL130">
        <v>284.11111450195313</v>
      </c>
      <c r="BM130">
        <v>0.47190046310424805</v>
      </c>
      <c r="BN130">
        <v>25324.24609375</v>
      </c>
      <c r="BO130">
        <v>20.622552871704102</v>
      </c>
      <c r="BQ130">
        <v>0.64109230041503906</v>
      </c>
      <c r="BR130">
        <v>1.400420069694519</v>
      </c>
      <c r="BS130">
        <v>3.2309691905975342</v>
      </c>
      <c r="BT130">
        <v>59.967990875244141</v>
      </c>
      <c r="BU130">
        <v>351.25537109375</v>
      </c>
      <c r="BV130">
        <v>0</v>
      </c>
      <c r="BW130">
        <v>1</v>
      </c>
      <c r="BX130">
        <v>9070.451171875</v>
      </c>
      <c r="BY130">
        <v>6619.69921875</v>
      </c>
      <c r="BZ130">
        <v>1.4054216146469116</v>
      </c>
      <c r="CA130">
        <v>11.71351432800293</v>
      </c>
      <c r="CB130">
        <v>73.309608459472656</v>
      </c>
      <c r="CC130">
        <v>8.7959012985229492</v>
      </c>
      <c r="CD130">
        <v>9.5217761993408203</v>
      </c>
      <c r="CE130">
        <v>4.269854724407196E-2</v>
      </c>
      <c r="CF130">
        <v>2.6473100185394287</v>
      </c>
      <c r="CG130">
        <v>9041.365234375</v>
      </c>
      <c r="CJ130" s="8">
        <f>ABS(L130-VLOOKUP('VK_valitsin (FI)'!$C$8,tiedot,11,FALSE))</f>
        <v>26.299995422363281</v>
      </c>
      <c r="CQ130" s="8">
        <f>ABS(S130-VLOOKUP('VK_valitsin (FI)'!$C$8,tiedot,18,FALSE))</f>
        <v>43</v>
      </c>
      <c r="DE130" s="8">
        <f>ABS(AG130-VLOOKUP('VK_valitsin (FI)'!$C$8,tiedot,32,FALSE))</f>
        <v>0</v>
      </c>
      <c r="DJ130" s="8">
        <f>ABS(AL130-VLOOKUP('VK_valitsin (FI)'!$C$8,tiedot,37,FALSE))</f>
        <v>1.5</v>
      </c>
      <c r="EB130" s="55">
        <f>ABS(BD130-VLOOKUP('VK_valitsin (FI)'!$C$8,tiedot,55,FALSE))</f>
        <v>24.503059387207031</v>
      </c>
      <c r="EF130" s="55">
        <f>ABS(BH130-VLOOKUP('VK_valitsin (FI)'!$C$8,tiedot,59,FALSE))</f>
        <v>0.85283064842224121</v>
      </c>
      <c r="EL130" s="8">
        <f>ABS(BN130-VLOOKUP('VK_valitsin (FI)'!$C$8,tiedot,65,FALSE))</f>
        <v>2249.849609375</v>
      </c>
      <c r="FH130" s="4">
        <f>IF($B130='VK_valitsin (FI)'!$C$8,100000,VK!CJ130/VK!L$297*'VK_valitsin (FI)'!D$5)</f>
        <v>0.13364565636745773</v>
      </c>
      <c r="FO130" s="4">
        <f>IF($B130='VK_valitsin (FI)'!$C$8,100000,VK!CQ130/VK!S$297*'VK_valitsin (FI)'!E$5)</f>
        <v>8.5513941869048635E-3</v>
      </c>
      <c r="GC130" s="4">
        <f>IF($B130='VK_valitsin (FI)'!$C$8,100000,VK!DE130/VK!AG$297*'VK_valitsin (FI)'!F$5)</f>
        <v>0</v>
      </c>
      <c r="GH130" s="4">
        <f>IF($B130='VK_valitsin (FI)'!$C$8,100000,VK!DJ130/VK!AL$297*'VK_valitsin (FI)'!G$5)</f>
        <v>2.6401998120015317E-2</v>
      </c>
      <c r="GZ130" s="4">
        <f>IF($B130='VK_valitsin (FI)'!$C$8,100000,VK!EB130/VK!BD$297*'VK_valitsin (FI)'!H$5)</f>
        <v>0.10622416452274502</v>
      </c>
      <c r="HA130" s="4">
        <f>IF($B130='VK_valitsin (FI)'!$C$8,100000,VK!EC130/VK!BE$297*'VK_valitsin (FI)'!P$5)</f>
        <v>0</v>
      </c>
      <c r="HD130" s="4">
        <f>IF($B130='VK_valitsin (FI)'!$C$8,100000,VK!EF130/VK!BH$297*'VK_valitsin (FI)'!I$5)</f>
        <v>0.1488036649270667</v>
      </c>
      <c r="HJ130" s="4">
        <f>IF($B130='VK_valitsin (FI)'!$C$8,100000,VK!EL130/VK!BN$297*'VK_valitsin (FI)'!J$5)</f>
        <v>0.10230419131876627</v>
      </c>
      <c r="ID130" s="15">
        <f t="shared" si="4"/>
        <v>0.52593108224295582</v>
      </c>
      <c r="IE130" s="15">
        <f t="shared" si="5"/>
        <v>100</v>
      </c>
      <c r="IF130" s="16">
        <f t="shared" si="7"/>
        <v>1.2799999999999964E-8</v>
      </c>
      <c r="IG130" s="51" t="str">
        <f t="shared" si="6"/>
        <v>Lieto</v>
      </c>
    </row>
    <row r="131" spans="1:241">
      <c r="A131">
        <v>2019</v>
      </c>
      <c r="B131" t="s">
        <v>464</v>
      </c>
      <c r="C131" t="s">
        <v>465</v>
      </c>
      <c r="D131" t="s">
        <v>170</v>
      </c>
      <c r="E131" t="s">
        <v>171</v>
      </c>
      <c r="F131" t="s">
        <v>102</v>
      </c>
      <c r="G131" t="s">
        <v>103</v>
      </c>
      <c r="H131" t="s">
        <v>90</v>
      </c>
      <c r="I131" t="s">
        <v>91</v>
      </c>
      <c r="J131">
        <v>32.400001525878906</v>
      </c>
      <c r="K131">
        <v>637.30999755859375</v>
      </c>
      <c r="L131">
        <v>148.5</v>
      </c>
      <c r="M131">
        <v>10191</v>
      </c>
      <c r="N131">
        <v>16</v>
      </c>
      <c r="O131">
        <v>0.30000001192092896</v>
      </c>
      <c r="P131">
        <v>-41</v>
      </c>
      <c r="Q131">
        <v>80.100000000000009</v>
      </c>
      <c r="R131">
        <v>6.7</v>
      </c>
      <c r="S131">
        <v>168</v>
      </c>
      <c r="T131">
        <v>0</v>
      </c>
      <c r="U131">
        <v>3311.1</v>
      </c>
      <c r="V131">
        <v>11.72</v>
      </c>
      <c r="W131">
        <v>1076</v>
      </c>
      <c r="X131">
        <v>293</v>
      </c>
      <c r="Y131">
        <v>745</v>
      </c>
      <c r="Z131">
        <v>198</v>
      </c>
      <c r="AA131">
        <v>481</v>
      </c>
      <c r="AB131">
        <v>20.877933502197266</v>
      </c>
      <c r="AC131">
        <v>0</v>
      </c>
      <c r="AD131">
        <v>0</v>
      </c>
      <c r="AE131">
        <v>0</v>
      </c>
      <c r="AF131">
        <v>7.6</v>
      </c>
      <c r="AG131">
        <v>0</v>
      </c>
      <c r="AH131">
        <v>21.5</v>
      </c>
      <c r="AI131">
        <v>0.94</v>
      </c>
      <c r="AJ131">
        <v>0.43</v>
      </c>
      <c r="AK131">
        <v>1.03</v>
      </c>
      <c r="AL131">
        <v>43.9</v>
      </c>
      <c r="AM131">
        <v>423.4</v>
      </c>
      <c r="AN131">
        <v>42.4</v>
      </c>
      <c r="AO131">
        <v>33.5</v>
      </c>
      <c r="AP131">
        <v>55</v>
      </c>
      <c r="AQ131">
        <v>27</v>
      </c>
      <c r="AR131">
        <v>768</v>
      </c>
      <c r="AS131">
        <v>4.6669999999999998</v>
      </c>
      <c r="AT131">
        <v>9768</v>
      </c>
      <c r="AU131">
        <v>7135</v>
      </c>
      <c r="AV131">
        <v>0</v>
      </c>
      <c r="AW131">
        <v>22.912933349609375</v>
      </c>
      <c r="AX131">
        <v>0</v>
      </c>
      <c r="AY131">
        <v>0</v>
      </c>
      <c r="AZ131">
        <v>0</v>
      </c>
      <c r="BA131">
        <v>0</v>
      </c>
      <c r="BB131">
        <v>1</v>
      </c>
      <c r="BC131">
        <v>96.346153259277344</v>
      </c>
      <c r="BD131">
        <v>62.877872467041016</v>
      </c>
      <c r="BE131">
        <v>433.41815185546875</v>
      </c>
      <c r="BF131">
        <v>10742.2802734375</v>
      </c>
      <c r="BG131">
        <v>16068.982421875</v>
      </c>
      <c r="BH131">
        <v>5.0788049697875977</v>
      </c>
      <c r="BI131">
        <v>-3.7196590900421143</v>
      </c>
      <c r="BJ131">
        <v>27.067668914794922</v>
      </c>
      <c r="BK131">
        <v>-38.725490570068359</v>
      </c>
      <c r="BL131">
        <v>744.33331298828125</v>
      </c>
      <c r="BM131">
        <v>1.449975848197937</v>
      </c>
      <c r="BN131">
        <v>20495.33203125</v>
      </c>
      <c r="BO131">
        <v>42.16217041015625</v>
      </c>
      <c r="BQ131">
        <v>0.51035225391387939</v>
      </c>
      <c r="BR131">
        <v>0.10793837904930115</v>
      </c>
      <c r="BS131">
        <v>0.74575603008270264</v>
      </c>
      <c r="BT131">
        <v>49.455402374267578</v>
      </c>
      <c r="BU131">
        <v>208.61544799804688</v>
      </c>
      <c r="BV131">
        <v>0</v>
      </c>
      <c r="BW131">
        <v>1</v>
      </c>
      <c r="BX131">
        <v>7054.283203125</v>
      </c>
      <c r="BY131">
        <v>4715.86083984375</v>
      </c>
      <c r="BZ131">
        <v>1.2265725135803223</v>
      </c>
      <c r="CA131">
        <v>20.59660530090332</v>
      </c>
      <c r="CB131">
        <v>107.19999694824219</v>
      </c>
      <c r="CC131">
        <v>6.2887086868286133</v>
      </c>
      <c r="CD131">
        <v>10.385897636413574</v>
      </c>
      <c r="CE131">
        <v>0</v>
      </c>
      <c r="CF131">
        <v>1.1910433769226074</v>
      </c>
      <c r="CG131">
        <v>7776.56640625</v>
      </c>
      <c r="CJ131" s="8">
        <f>ABS(L131-VLOOKUP('VK_valitsin (FI)'!$C$8,tiedot,11,FALSE))</f>
        <v>9.8000030517578125</v>
      </c>
      <c r="CQ131" s="8">
        <f>ABS(S131-VLOOKUP('VK_valitsin (FI)'!$C$8,tiedot,18,FALSE))</f>
        <v>16</v>
      </c>
      <c r="DE131" s="8">
        <f>ABS(AG131-VLOOKUP('VK_valitsin (FI)'!$C$8,tiedot,32,FALSE))</f>
        <v>0</v>
      </c>
      <c r="DJ131" s="8">
        <f>ABS(AL131-VLOOKUP('VK_valitsin (FI)'!$C$8,tiedot,37,FALSE))</f>
        <v>14.899999999999999</v>
      </c>
      <c r="EB131" s="55">
        <f>ABS(BD131-VLOOKUP('VK_valitsin (FI)'!$C$8,tiedot,55,FALSE))</f>
        <v>33.140865325927734</v>
      </c>
      <c r="EF131" s="55">
        <f>ABS(BH131-VLOOKUP('VK_valitsin (FI)'!$C$8,tiedot,59,FALSE))</f>
        <v>1.741748571395874</v>
      </c>
      <c r="EL131" s="8">
        <f>ABS(BN131-VLOOKUP('VK_valitsin (FI)'!$C$8,tiedot,65,FALSE))</f>
        <v>2579.064453125</v>
      </c>
      <c r="FH131" s="4">
        <f>IF($B131='VK_valitsin (FI)'!$C$8,100000,VK!CJ131/VK!L$297*'VK_valitsin (FI)'!D$5)</f>
        <v>4.979954632013283E-2</v>
      </c>
      <c r="FO131" s="4">
        <f>IF($B131='VK_valitsin (FI)'!$C$8,100000,VK!CQ131/VK!S$297*'VK_valitsin (FI)'!E$5)</f>
        <v>3.1819141160576232E-3</v>
      </c>
      <c r="GC131" s="4">
        <f>IF($B131='VK_valitsin (FI)'!$C$8,100000,VK!DE131/VK!AG$297*'VK_valitsin (FI)'!F$5)</f>
        <v>0</v>
      </c>
      <c r="GH131" s="4">
        <f>IF($B131='VK_valitsin (FI)'!$C$8,100000,VK!DJ131/VK!AL$297*'VK_valitsin (FI)'!G$5)</f>
        <v>0.26225984799215213</v>
      </c>
      <c r="GZ131" s="4">
        <f>IF($B131='VK_valitsin (FI)'!$C$8,100000,VK!EB131/VK!BD$297*'VK_valitsin (FI)'!H$5)</f>
        <v>0.14367025256631638</v>
      </c>
      <c r="HA131" s="4">
        <f>IF($B131='VK_valitsin (FI)'!$C$8,100000,VK!EC131/VK!BE$297*'VK_valitsin (FI)'!P$5)</f>
        <v>0</v>
      </c>
      <c r="HD131" s="4">
        <f>IF($B131='VK_valitsin (FI)'!$C$8,100000,VK!EF131/VK!BH$297*'VK_valitsin (FI)'!I$5)</f>
        <v>0.3039039125583442</v>
      </c>
      <c r="HJ131" s="4">
        <f>IF($B131='VK_valitsin (FI)'!$C$8,100000,VK!EL131/VK!BN$297*'VK_valitsin (FI)'!J$5)</f>
        <v>0.11727410673872803</v>
      </c>
      <c r="ID131" s="15">
        <f t="shared" ref="ID131:ID194" si="8">SUM(FF131:IC131)+IF131</f>
        <v>0.88008959319173119</v>
      </c>
      <c r="IE131" s="15">
        <f t="shared" si="5"/>
        <v>241</v>
      </c>
      <c r="IF131" s="16">
        <f t="shared" si="7"/>
        <v>1.2899999999999963E-8</v>
      </c>
      <c r="IG131" s="51" t="str">
        <f t="shared" si="6"/>
        <v>Liminka</v>
      </c>
    </row>
    <row r="132" spans="1:241">
      <c r="A132">
        <v>2019</v>
      </c>
      <c r="B132" t="s">
        <v>466</v>
      </c>
      <c r="C132" t="s">
        <v>467</v>
      </c>
      <c r="D132" t="s">
        <v>209</v>
      </c>
      <c r="E132" t="s">
        <v>210</v>
      </c>
      <c r="F132" t="s">
        <v>211</v>
      </c>
      <c r="G132" t="s">
        <v>212</v>
      </c>
      <c r="H132" t="s">
        <v>104</v>
      </c>
      <c r="I132" t="s">
        <v>105</v>
      </c>
      <c r="J132">
        <v>43.299999237060547</v>
      </c>
      <c r="K132">
        <v>726.8699951171875</v>
      </c>
      <c r="L132">
        <v>140.60000610351563</v>
      </c>
      <c r="M132">
        <v>12084</v>
      </c>
      <c r="N132">
        <v>16.600000381469727</v>
      </c>
      <c r="O132">
        <v>-0.5</v>
      </c>
      <c r="P132">
        <v>-45</v>
      </c>
      <c r="Q132">
        <v>57.5</v>
      </c>
      <c r="R132">
        <v>10.700000000000001</v>
      </c>
      <c r="S132">
        <v>323</v>
      </c>
      <c r="T132">
        <v>0</v>
      </c>
      <c r="U132">
        <v>3372.1</v>
      </c>
      <c r="V132">
        <v>11.48</v>
      </c>
      <c r="W132">
        <v>650</v>
      </c>
      <c r="X132">
        <v>575</v>
      </c>
      <c r="Y132">
        <v>700</v>
      </c>
      <c r="Z132">
        <v>790</v>
      </c>
      <c r="AA132">
        <v>610</v>
      </c>
      <c r="AB132">
        <v>14.923694610595703</v>
      </c>
      <c r="AC132">
        <v>0</v>
      </c>
      <c r="AD132">
        <v>0.8</v>
      </c>
      <c r="AE132">
        <v>1.1000000000000001</v>
      </c>
      <c r="AF132">
        <v>5.9</v>
      </c>
      <c r="AG132">
        <v>0</v>
      </c>
      <c r="AH132">
        <v>21.5</v>
      </c>
      <c r="AI132">
        <v>0.93</v>
      </c>
      <c r="AJ132">
        <v>0.5</v>
      </c>
      <c r="AK132">
        <v>1</v>
      </c>
      <c r="AL132">
        <v>75.599999999999994</v>
      </c>
      <c r="AM132">
        <v>357.6</v>
      </c>
      <c r="AN132">
        <v>49.5</v>
      </c>
      <c r="AO132">
        <v>27</v>
      </c>
      <c r="AP132">
        <v>38</v>
      </c>
      <c r="AQ132">
        <v>31</v>
      </c>
      <c r="AR132">
        <v>909</v>
      </c>
      <c r="AS132">
        <v>2.1669999999999998</v>
      </c>
      <c r="AT132">
        <v>5984</v>
      </c>
      <c r="AU132">
        <v>9934</v>
      </c>
      <c r="AV132">
        <v>1</v>
      </c>
      <c r="AW132">
        <v>94.712150573730469</v>
      </c>
      <c r="AX132">
        <v>0</v>
      </c>
      <c r="AY132">
        <v>1</v>
      </c>
      <c r="AZ132">
        <v>0</v>
      </c>
      <c r="BA132">
        <v>0</v>
      </c>
      <c r="BB132">
        <v>1</v>
      </c>
      <c r="BC132">
        <v>89.331207275390625</v>
      </c>
      <c r="BD132">
        <v>95.295906066894531</v>
      </c>
      <c r="BE132">
        <v>836.5384521484375</v>
      </c>
      <c r="BF132">
        <v>9303.775390625</v>
      </c>
      <c r="BG132">
        <v>10527.9560546875</v>
      </c>
      <c r="BH132">
        <v>5.2051639556884766</v>
      </c>
      <c r="BI132">
        <v>-7.0059724152088165E-2</v>
      </c>
      <c r="BJ132">
        <v>26.178010940551758</v>
      </c>
      <c r="BK132">
        <v>0.625</v>
      </c>
      <c r="BL132">
        <v>234.66667175292969</v>
      </c>
      <c r="BM132">
        <v>0.82034456729888916</v>
      </c>
      <c r="BN132">
        <v>21416.72265625</v>
      </c>
      <c r="BO132">
        <v>39.435684204101563</v>
      </c>
      <c r="BQ132">
        <v>0.66393578052520752</v>
      </c>
      <c r="BR132">
        <v>0.12413108348846436</v>
      </c>
      <c r="BS132">
        <v>1.7461105585098267</v>
      </c>
      <c r="BT132">
        <v>59.748428344726563</v>
      </c>
      <c r="BU132">
        <v>216.81562805175781</v>
      </c>
      <c r="BV132">
        <v>0</v>
      </c>
      <c r="BW132">
        <v>0</v>
      </c>
      <c r="BX132">
        <v>7959.134765625</v>
      </c>
      <c r="BY132">
        <v>7033.65380859375</v>
      </c>
      <c r="BZ132">
        <v>1.3323402404785156</v>
      </c>
      <c r="CA132">
        <v>10.170473098754883</v>
      </c>
      <c r="CB132">
        <v>76.397514343261719</v>
      </c>
      <c r="CC132">
        <v>10.008136749267578</v>
      </c>
      <c r="CD132">
        <v>15.378355979919434</v>
      </c>
      <c r="CE132">
        <v>0.2441008985042572</v>
      </c>
      <c r="CF132">
        <v>1.708706259727478</v>
      </c>
      <c r="CG132">
        <v>9810.2705078125</v>
      </c>
      <c r="CJ132" s="8">
        <f>ABS(L132-VLOOKUP('VK_valitsin (FI)'!$C$8,tiedot,11,FALSE))</f>
        <v>1.9000091552734375</v>
      </c>
      <c r="CQ132" s="8">
        <f>ABS(S132-VLOOKUP('VK_valitsin (FI)'!$C$8,tiedot,18,FALSE))</f>
        <v>171</v>
      </c>
      <c r="DE132" s="8">
        <f>ABS(AG132-VLOOKUP('VK_valitsin (FI)'!$C$8,tiedot,32,FALSE))</f>
        <v>0</v>
      </c>
      <c r="DJ132" s="8">
        <f>ABS(AL132-VLOOKUP('VK_valitsin (FI)'!$C$8,tiedot,37,FALSE))</f>
        <v>16.799999999999997</v>
      </c>
      <c r="EB132" s="55">
        <f>ABS(BD132-VLOOKUP('VK_valitsin (FI)'!$C$8,tiedot,55,FALSE))</f>
        <v>0.72283172607421875</v>
      </c>
      <c r="EF132" s="55">
        <f>ABS(BH132-VLOOKUP('VK_valitsin (FI)'!$C$8,tiedot,59,FALSE))</f>
        <v>1.8681075572967529</v>
      </c>
      <c r="EL132" s="8">
        <f>ABS(BN132-VLOOKUP('VK_valitsin (FI)'!$C$8,tiedot,65,FALSE))</f>
        <v>1657.673828125</v>
      </c>
      <c r="FH132" s="4">
        <f>IF($B132='VK_valitsin (FI)'!$C$8,100000,VK!CJ132/VK!L$297*'VK_valitsin (FI)'!D$5)</f>
        <v>9.6550575991651583E-3</v>
      </c>
      <c r="FO132" s="4">
        <f>IF($B132='VK_valitsin (FI)'!$C$8,100000,VK!CQ132/VK!S$297*'VK_valitsin (FI)'!E$5)</f>
        <v>3.4006707115365853E-2</v>
      </c>
      <c r="GC132" s="4">
        <f>IF($B132='VK_valitsin (FI)'!$C$8,100000,VK!DE132/VK!AG$297*'VK_valitsin (FI)'!F$5)</f>
        <v>0</v>
      </c>
      <c r="GH132" s="4">
        <f>IF($B132='VK_valitsin (FI)'!$C$8,100000,VK!DJ132/VK!AL$297*'VK_valitsin (FI)'!G$5)</f>
        <v>0.29570237894417151</v>
      </c>
      <c r="GZ132" s="4">
        <f>IF($B132='VK_valitsin (FI)'!$C$8,100000,VK!EB132/VK!BD$297*'VK_valitsin (FI)'!H$5)</f>
        <v>3.1335758926844589E-3</v>
      </c>
      <c r="HA132" s="4">
        <f>IF($B132='VK_valitsin (FI)'!$C$8,100000,VK!EC132/VK!BE$297*'VK_valitsin (FI)'!P$5)</f>
        <v>0</v>
      </c>
      <c r="HD132" s="4">
        <f>IF($B132='VK_valitsin (FI)'!$C$8,100000,VK!EF132/VK!BH$297*'VK_valitsin (FI)'!I$5)</f>
        <v>0.32595129117132415</v>
      </c>
      <c r="HJ132" s="4">
        <f>IF($B132='VK_valitsin (FI)'!$C$8,100000,VK!EL132/VK!BN$297*'VK_valitsin (FI)'!J$5)</f>
        <v>7.5377029535641848E-2</v>
      </c>
      <c r="ID132" s="15">
        <f t="shared" si="8"/>
        <v>0.74382605325835294</v>
      </c>
      <c r="IE132" s="15">
        <f t="shared" ref="IE132:IE195" si="9">_xlfn.RANK.EQ(ID132,$ID$3:$ID$295,1)</f>
        <v>197</v>
      </c>
      <c r="IF132" s="16">
        <f t="shared" si="7"/>
        <v>1.2999999999999963E-8</v>
      </c>
      <c r="IG132" s="51" t="str">
        <f t="shared" ref="IG132:IG195" si="10">B132</f>
        <v>Liperi</v>
      </c>
    </row>
    <row r="133" spans="1:241">
      <c r="A133">
        <v>2019</v>
      </c>
      <c r="B133" t="s">
        <v>468</v>
      </c>
      <c r="C133" t="s">
        <v>469</v>
      </c>
      <c r="D133" t="s">
        <v>142</v>
      </c>
      <c r="E133" t="s">
        <v>143</v>
      </c>
      <c r="F133" t="s">
        <v>120</v>
      </c>
      <c r="G133" t="s">
        <v>121</v>
      </c>
      <c r="H133" t="s">
        <v>144</v>
      </c>
      <c r="I133" t="s">
        <v>145</v>
      </c>
      <c r="J133">
        <v>44.700000762939453</v>
      </c>
      <c r="K133">
        <v>939.16998291015625</v>
      </c>
      <c r="L133">
        <v>134</v>
      </c>
      <c r="M133">
        <v>45965</v>
      </c>
      <c r="N133">
        <v>48.900001525878906</v>
      </c>
      <c r="O133">
        <v>-0.69999998807907104</v>
      </c>
      <c r="P133">
        <v>-191</v>
      </c>
      <c r="Q133">
        <v>82.800000000000011</v>
      </c>
      <c r="R133">
        <v>8.1</v>
      </c>
      <c r="S133">
        <v>522</v>
      </c>
      <c r="T133">
        <v>0</v>
      </c>
      <c r="U133">
        <v>4135.5</v>
      </c>
      <c r="V133">
        <v>16.3</v>
      </c>
      <c r="W133">
        <v>880</v>
      </c>
      <c r="X133">
        <v>233</v>
      </c>
      <c r="Y133">
        <v>860</v>
      </c>
      <c r="Z133">
        <v>435</v>
      </c>
      <c r="AA133">
        <v>703</v>
      </c>
      <c r="AB133">
        <v>17.60664176940918</v>
      </c>
      <c r="AC133">
        <v>0.7</v>
      </c>
      <c r="AD133">
        <v>0.7</v>
      </c>
      <c r="AE133">
        <v>1.4</v>
      </c>
      <c r="AF133">
        <v>5.8</v>
      </c>
      <c r="AG133">
        <v>0</v>
      </c>
      <c r="AH133">
        <v>20.5</v>
      </c>
      <c r="AI133">
        <v>1.03</v>
      </c>
      <c r="AJ133">
        <v>0.45</v>
      </c>
      <c r="AK133">
        <v>1.05</v>
      </c>
      <c r="AL133">
        <v>62.7</v>
      </c>
      <c r="AM133">
        <v>334.2</v>
      </c>
      <c r="AN133">
        <v>42.3</v>
      </c>
      <c r="AO133">
        <v>27.1</v>
      </c>
      <c r="AP133">
        <v>70</v>
      </c>
      <c r="AQ133">
        <v>4</v>
      </c>
      <c r="AR133">
        <v>348</v>
      </c>
      <c r="AS133">
        <v>4.3330000000000002</v>
      </c>
      <c r="AT133">
        <v>7122</v>
      </c>
      <c r="AU133">
        <v>11333</v>
      </c>
      <c r="AV133">
        <v>1</v>
      </c>
      <c r="AW133">
        <v>33.116207122802734</v>
      </c>
      <c r="AX133">
        <v>0</v>
      </c>
      <c r="AY133">
        <v>0</v>
      </c>
      <c r="AZ133">
        <v>0</v>
      </c>
      <c r="BA133">
        <v>0</v>
      </c>
      <c r="BB133">
        <v>1</v>
      </c>
      <c r="BC133">
        <v>94.22589111328125</v>
      </c>
      <c r="BD133">
        <v>81.153450012207031</v>
      </c>
      <c r="BE133">
        <v>913.06072998046875</v>
      </c>
      <c r="BF133">
        <v>12766.1357421875</v>
      </c>
      <c r="BG133">
        <v>15659.615234375</v>
      </c>
      <c r="BH133">
        <v>3.4361209869384766</v>
      </c>
      <c r="BI133">
        <v>4.6416521072387695</v>
      </c>
      <c r="BJ133">
        <v>24.239864349365234</v>
      </c>
      <c r="BK133">
        <v>-11.40186882019043</v>
      </c>
      <c r="BL133">
        <v>201.96296691894531</v>
      </c>
      <c r="BM133">
        <v>-2.224489688873291</v>
      </c>
      <c r="BN133">
        <v>25497.728515625</v>
      </c>
      <c r="BO133">
        <v>26.267650604248047</v>
      </c>
      <c r="BQ133">
        <v>0.62839114665985107</v>
      </c>
      <c r="BR133">
        <v>3.5178940296173096</v>
      </c>
      <c r="BS133">
        <v>4.4098773002624512</v>
      </c>
      <c r="BT133">
        <v>147.48178100585938</v>
      </c>
      <c r="BU133">
        <v>321.592529296875</v>
      </c>
      <c r="BV133">
        <v>0</v>
      </c>
      <c r="BW133">
        <v>3</v>
      </c>
      <c r="BX133">
        <v>9818.5791015625</v>
      </c>
      <c r="BY133">
        <v>8004.36669921875</v>
      </c>
      <c r="BZ133">
        <v>1.0312193632125854</v>
      </c>
      <c r="CA133">
        <v>10.423148155212402</v>
      </c>
      <c r="CB133">
        <v>121.72995758056641</v>
      </c>
      <c r="CC133">
        <v>12.043415069580078</v>
      </c>
      <c r="CD133">
        <v>15.153412818908691</v>
      </c>
      <c r="CE133">
        <v>0.43832185864448547</v>
      </c>
      <c r="CF133">
        <v>2.0246295928955078</v>
      </c>
      <c r="CG133">
        <v>11109.4306640625</v>
      </c>
      <c r="CJ133" s="8">
        <f>ABS(L133-VLOOKUP('VK_valitsin (FI)'!$C$8,tiedot,11,FALSE))</f>
        <v>4.6999969482421875</v>
      </c>
      <c r="CQ133" s="8">
        <f>ABS(S133-VLOOKUP('VK_valitsin (FI)'!$C$8,tiedot,18,FALSE))</f>
        <v>370</v>
      </c>
      <c r="DE133" s="8">
        <f>ABS(AG133-VLOOKUP('VK_valitsin (FI)'!$C$8,tiedot,32,FALSE))</f>
        <v>0</v>
      </c>
      <c r="DJ133" s="8">
        <f>ABS(AL133-VLOOKUP('VK_valitsin (FI)'!$C$8,tiedot,37,FALSE))</f>
        <v>3.9000000000000057</v>
      </c>
      <c r="EB133" s="55">
        <f>ABS(BD133-VLOOKUP('VK_valitsin (FI)'!$C$8,tiedot,55,FALSE))</f>
        <v>14.865287780761719</v>
      </c>
      <c r="EF133" s="55">
        <f>ABS(BH133-VLOOKUP('VK_valitsin (FI)'!$C$8,tiedot,59,FALSE))</f>
        <v>9.906458854675293E-2</v>
      </c>
      <c r="EL133" s="8">
        <f>ABS(BN133-VLOOKUP('VK_valitsin (FI)'!$C$8,tiedot,65,FALSE))</f>
        <v>2423.33203125</v>
      </c>
      <c r="FH133" s="4">
        <f>IF($B133='VK_valitsin (FI)'!$C$8,100000,VK!CJ133/VK!L$297*'VK_valitsin (FI)'!D$5)</f>
        <v>2.3883432943062929E-2</v>
      </c>
      <c r="FO133" s="4">
        <f>IF($B133='VK_valitsin (FI)'!$C$8,100000,VK!CQ133/VK!S$297*'VK_valitsin (FI)'!E$5)</f>
        <v>7.3581763933832534E-2</v>
      </c>
      <c r="GC133" s="4">
        <f>IF($B133='VK_valitsin (FI)'!$C$8,100000,VK!DE133/VK!AG$297*'VK_valitsin (FI)'!F$5)</f>
        <v>0</v>
      </c>
      <c r="GH133" s="4">
        <f>IF($B133='VK_valitsin (FI)'!$C$8,100000,VK!DJ133/VK!AL$297*'VK_valitsin (FI)'!G$5)</f>
        <v>6.8645195112039925E-2</v>
      </c>
      <c r="GZ133" s="4">
        <f>IF($B133='VK_valitsin (FI)'!$C$8,100000,VK!EB133/VK!BD$297*'VK_valitsin (FI)'!H$5)</f>
        <v>6.4443086471316413E-2</v>
      </c>
      <c r="HA133" s="4">
        <f>IF($B133='VK_valitsin (FI)'!$C$8,100000,VK!EC133/VK!BE$297*'VK_valitsin (FI)'!P$5)</f>
        <v>0</v>
      </c>
      <c r="HD133" s="4">
        <f>IF($B133='VK_valitsin (FI)'!$C$8,100000,VK!EF133/VK!BH$297*'VK_valitsin (FI)'!I$5)</f>
        <v>1.7284995406204394E-2</v>
      </c>
      <c r="HJ133" s="4">
        <f>IF($B133='VK_valitsin (FI)'!$C$8,100000,VK!EL133/VK!BN$297*'VK_valitsin (FI)'!J$5)</f>
        <v>0.1101927092019119</v>
      </c>
      <c r="ID133" s="15">
        <f t="shared" si="8"/>
        <v>0.35803119616836809</v>
      </c>
      <c r="IE133" s="15">
        <f t="shared" si="9"/>
        <v>35</v>
      </c>
      <c r="IF133" s="16">
        <f t="shared" ref="IF133:IF196" si="11">IF132+0.0000000001</f>
        <v>1.3099999999999962E-8</v>
      </c>
      <c r="IG133" s="51" t="str">
        <f t="shared" si="10"/>
        <v>Lohja</v>
      </c>
    </row>
    <row r="134" spans="1:241">
      <c r="A134">
        <v>2019</v>
      </c>
      <c r="B134" t="s">
        <v>124</v>
      </c>
      <c r="C134" t="s">
        <v>470</v>
      </c>
      <c r="D134" t="s">
        <v>124</v>
      </c>
      <c r="E134" t="s">
        <v>125</v>
      </c>
      <c r="F134" t="s">
        <v>126</v>
      </c>
      <c r="G134" t="s">
        <v>127</v>
      </c>
      <c r="H134" t="s">
        <v>90</v>
      </c>
      <c r="I134" t="s">
        <v>91</v>
      </c>
      <c r="J134">
        <v>47.900001525878906</v>
      </c>
      <c r="K134">
        <v>848.1300048828125</v>
      </c>
      <c r="L134">
        <v>158</v>
      </c>
      <c r="M134">
        <v>15875</v>
      </c>
      <c r="N134">
        <v>18.700000762939453</v>
      </c>
      <c r="O134">
        <v>-1</v>
      </c>
      <c r="P134">
        <v>-41</v>
      </c>
      <c r="Q134">
        <v>67.100000000000009</v>
      </c>
      <c r="R134">
        <v>9</v>
      </c>
      <c r="S134">
        <v>426</v>
      </c>
      <c r="T134">
        <v>1</v>
      </c>
      <c r="U134">
        <v>3425.7</v>
      </c>
      <c r="V134">
        <v>12.51</v>
      </c>
      <c r="W134">
        <v>390</v>
      </c>
      <c r="X134">
        <v>390</v>
      </c>
      <c r="Y134">
        <v>552</v>
      </c>
      <c r="Z134">
        <v>700</v>
      </c>
      <c r="AA134">
        <v>607</v>
      </c>
      <c r="AB134">
        <v>15.110294342041016</v>
      </c>
      <c r="AC134">
        <v>0</v>
      </c>
      <c r="AD134">
        <v>1.1000000000000001</v>
      </c>
      <c r="AE134">
        <v>1.7</v>
      </c>
      <c r="AF134">
        <v>2.5</v>
      </c>
      <c r="AG134">
        <v>0</v>
      </c>
      <c r="AH134">
        <v>21</v>
      </c>
      <c r="AI134">
        <v>1</v>
      </c>
      <c r="AJ134">
        <v>0.5</v>
      </c>
      <c r="AK134">
        <v>1.05</v>
      </c>
      <c r="AL134">
        <v>72.099999999999994</v>
      </c>
      <c r="AM134">
        <v>305.39999999999998</v>
      </c>
      <c r="AN134">
        <v>44.5</v>
      </c>
      <c r="AO134">
        <v>23.8</v>
      </c>
      <c r="AP134">
        <v>47</v>
      </c>
      <c r="AQ134">
        <v>53</v>
      </c>
      <c r="AR134">
        <v>393</v>
      </c>
      <c r="AS134">
        <v>3.5</v>
      </c>
      <c r="AT134">
        <v>5082</v>
      </c>
      <c r="AU134">
        <v>10115</v>
      </c>
      <c r="AV134">
        <v>1</v>
      </c>
      <c r="AW134">
        <v>62.135330200195313</v>
      </c>
      <c r="AX134">
        <v>0</v>
      </c>
      <c r="AY134">
        <v>0</v>
      </c>
      <c r="AZ134">
        <v>0</v>
      </c>
      <c r="BA134">
        <v>0</v>
      </c>
      <c r="BB134">
        <v>1</v>
      </c>
      <c r="BC134">
        <v>73.841964721679688</v>
      </c>
      <c r="BD134">
        <v>98.128341674804688</v>
      </c>
      <c r="BE134">
        <v>578.87872314453125</v>
      </c>
      <c r="BF134">
        <v>8938.404296875</v>
      </c>
      <c r="BG134">
        <v>13746.6611328125</v>
      </c>
      <c r="BH134">
        <v>3.483508825302124</v>
      </c>
      <c r="BI134">
        <v>-8.3211193084716797</v>
      </c>
      <c r="BJ134">
        <v>31.722053527832031</v>
      </c>
      <c r="BK134">
        <v>-15.606936454772949</v>
      </c>
      <c r="BL134">
        <v>140.54545593261719</v>
      </c>
      <c r="BM134">
        <v>-1.909476637840271</v>
      </c>
      <c r="BN134">
        <v>21653.3046875</v>
      </c>
      <c r="BO134">
        <v>42.951587677001953</v>
      </c>
      <c r="BQ134">
        <v>0.69272440671920776</v>
      </c>
      <c r="BR134">
        <v>0.22677165269851685</v>
      </c>
      <c r="BS134">
        <v>3.4834644794464111</v>
      </c>
      <c r="BT134">
        <v>82.456695556640625</v>
      </c>
      <c r="BU134">
        <v>350.1732177734375</v>
      </c>
      <c r="BV134">
        <v>0</v>
      </c>
      <c r="BW134">
        <v>1</v>
      </c>
      <c r="BX134">
        <v>9911.3427734375</v>
      </c>
      <c r="BY134">
        <v>6444.58935546875</v>
      </c>
      <c r="BZ134">
        <v>0.91968506574630737</v>
      </c>
      <c r="CA134">
        <v>8.7370080947875977</v>
      </c>
      <c r="CB134">
        <v>95.890411376953125</v>
      </c>
      <c r="CC134">
        <v>10.021629333496094</v>
      </c>
      <c r="CD134">
        <v>14.419610977172852</v>
      </c>
      <c r="CE134">
        <v>0.36049026250839233</v>
      </c>
      <c r="CF134">
        <v>3.2444124221801758</v>
      </c>
      <c r="CG134">
        <v>10311.3369140625</v>
      </c>
      <c r="CJ134" s="8">
        <f>ABS(L134-VLOOKUP('VK_valitsin (FI)'!$C$8,tiedot,11,FALSE))</f>
        <v>19.300003051757813</v>
      </c>
      <c r="CQ134" s="8">
        <f>ABS(S134-VLOOKUP('VK_valitsin (FI)'!$C$8,tiedot,18,FALSE))</f>
        <v>274</v>
      </c>
      <c r="DE134" s="8">
        <f>ABS(AG134-VLOOKUP('VK_valitsin (FI)'!$C$8,tiedot,32,FALSE))</f>
        <v>0</v>
      </c>
      <c r="DJ134" s="8">
        <f>ABS(AL134-VLOOKUP('VK_valitsin (FI)'!$C$8,tiedot,37,FALSE))</f>
        <v>13.299999999999997</v>
      </c>
      <c r="EB134" s="55">
        <f>ABS(BD134-VLOOKUP('VK_valitsin (FI)'!$C$8,tiedot,55,FALSE))</f>
        <v>2.1096038818359375</v>
      </c>
      <c r="EF134" s="55">
        <f>ABS(BH134-VLOOKUP('VK_valitsin (FI)'!$C$8,tiedot,59,FALSE))</f>
        <v>0.14645242691040039</v>
      </c>
      <c r="EL134" s="8">
        <f>ABS(BN134-VLOOKUP('VK_valitsin (FI)'!$C$8,tiedot,65,FALSE))</f>
        <v>1421.091796875</v>
      </c>
      <c r="FH134" s="4">
        <f>IF($B134='VK_valitsin (FI)'!$C$8,100000,VK!CJ134/VK!L$297*'VK_valitsin (FI)'!D$5)</f>
        <v>9.8074601699467995E-2</v>
      </c>
      <c r="FO134" s="4">
        <f>IF($B134='VK_valitsin (FI)'!$C$8,100000,VK!CQ134/VK!S$297*'VK_valitsin (FI)'!E$5)</f>
        <v>5.4490279237486797E-2</v>
      </c>
      <c r="GC134" s="4">
        <f>IF($B134='VK_valitsin (FI)'!$C$8,100000,VK!DE134/VK!AG$297*'VK_valitsin (FI)'!F$5)</f>
        <v>0</v>
      </c>
      <c r="GH134" s="4">
        <f>IF($B134='VK_valitsin (FI)'!$C$8,100000,VK!DJ134/VK!AL$297*'VK_valitsin (FI)'!G$5)</f>
        <v>0.23409771666413579</v>
      </c>
      <c r="GZ134" s="4">
        <f>IF($B134='VK_valitsin (FI)'!$C$8,100000,VK!EB134/VK!BD$297*'VK_valitsin (FI)'!H$5)</f>
        <v>9.1454257315704557E-3</v>
      </c>
      <c r="HA134" s="4">
        <f>IF($B134='VK_valitsin (FI)'!$C$8,100000,VK!EC134/VK!BE$297*'VK_valitsin (FI)'!P$5)</f>
        <v>0</v>
      </c>
      <c r="HD134" s="4">
        <f>IF($B134='VK_valitsin (FI)'!$C$8,100000,VK!EF134/VK!BH$297*'VK_valitsin (FI)'!I$5)</f>
        <v>2.5553323982959491E-2</v>
      </c>
      <c r="HJ134" s="4">
        <f>IF($B134='VK_valitsin (FI)'!$C$8,100000,VK!EL134/VK!BN$297*'VK_valitsin (FI)'!J$5)</f>
        <v>6.461927342308732E-2</v>
      </c>
      <c r="ID134" s="15">
        <f t="shared" si="8"/>
        <v>0.48598063393870783</v>
      </c>
      <c r="IE134" s="15">
        <f t="shared" si="9"/>
        <v>83</v>
      </c>
      <c r="IF134" s="16">
        <f t="shared" si="11"/>
        <v>1.3199999999999961E-8</v>
      </c>
      <c r="IG134" s="51" t="str">
        <f t="shared" si="10"/>
        <v>Loimaa</v>
      </c>
    </row>
    <row r="135" spans="1:241">
      <c r="A135">
        <v>2019</v>
      </c>
      <c r="B135" t="s">
        <v>471</v>
      </c>
      <c r="C135" t="s">
        <v>472</v>
      </c>
      <c r="D135" t="s">
        <v>204</v>
      </c>
      <c r="E135" t="s">
        <v>155</v>
      </c>
      <c r="F135" t="s">
        <v>159</v>
      </c>
      <c r="G135" t="s">
        <v>160</v>
      </c>
      <c r="H135" t="s">
        <v>104</v>
      </c>
      <c r="I135" t="s">
        <v>105</v>
      </c>
      <c r="J135">
        <v>45.5</v>
      </c>
      <c r="K135">
        <v>597.6300048828125</v>
      </c>
      <c r="L135">
        <v>137.60000610351563</v>
      </c>
      <c r="M135">
        <v>7828</v>
      </c>
      <c r="N135">
        <v>13.100000381469727</v>
      </c>
      <c r="O135">
        <v>-0.40000000596046448</v>
      </c>
      <c r="P135">
        <v>-14</v>
      </c>
      <c r="Q135">
        <v>55.5</v>
      </c>
      <c r="R135">
        <v>5.6000000000000005</v>
      </c>
      <c r="S135">
        <v>233</v>
      </c>
      <c r="T135">
        <v>0</v>
      </c>
      <c r="U135">
        <v>3731</v>
      </c>
      <c r="V135">
        <v>12.98</v>
      </c>
      <c r="W135">
        <v>930</v>
      </c>
      <c r="X135">
        <v>548</v>
      </c>
      <c r="Y135">
        <v>611</v>
      </c>
      <c r="Z135">
        <v>644</v>
      </c>
      <c r="AA135">
        <v>491</v>
      </c>
      <c r="AB135">
        <v>19.439023971557617</v>
      </c>
      <c r="AC135">
        <v>0</v>
      </c>
      <c r="AD135">
        <v>1</v>
      </c>
      <c r="AE135">
        <v>0</v>
      </c>
      <c r="AF135">
        <v>4</v>
      </c>
      <c r="AG135">
        <v>1</v>
      </c>
      <c r="AH135">
        <v>21.5</v>
      </c>
      <c r="AI135">
        <v>1</v>
      </c>
      <c r="AJ135">
        <v>0.41</v>
      </c>
      <c r="AK135">
        <v>1</v>
      </c>
      <c r="AL135">
        <v>81.599999999999994</v>
      </c>
      <c r="AM135">
        <v>310</v>
      </c>
      <c r="AN135">
        <v>45.6</v>
      </c>
      <c r="AO135">
        <v>22.6</v>
      </c>
      <c r="AP135">
        <v>80</v>
      </c>
      <c r="AQ135">
        <v>36</v>
      </c>
      <c r="AR135">
        <v>348</v>
      </c>
      <c r="AS135">
        <v>2</v>
      </c>
      <c r="AT135">
        <v>10224</v>
      </c>
      <c r="AU135">
        <v>9988</v>
      </c>
      <c r="AV135">
        <v>1</v>
      </c>
      <c r="AW135">
        <v>58.139987945556641</v>
      </c>
      <c r="AX135">
        <v>0</v>
      </c>
      <c r="AY135">
        <v>0</v>
      </c>
      <c r="AZ135">
        <v>0</v>
      </c>
      <c r="BA135">
        <v>0</v>
      </c>
      <c r="BB135">
        <v>1</v>
      </c>
      <c r="BC135">
        <v>94.555877685546875</v>
      </c>
      <c r="BD135">
        <v>93.565681457519531</v>
      </c>
      <c r="BE135">
        <v>11.655012130737305</v>
      </c>
      <c r="BF135">
        <v>9398.28125</v>
      </c>
      <c r="BG135">
        <v>11223.662109375</v>
      </c>
      <c r="BH135">
        <v>4.4719467163085938</v>
      </c>
      <c r="BI135">
        <v>25.561418533325195</v>
      </c>
      <c r="BJ135">
        <v>26.190475463867188</v>
      </c>
      <c r="BK135">
        <v>-28.723403930664063</v>
      </c>
      <c r="BL135">
        <v>120.625</v>
      </c>
      <c r="BM135">
        <v>-1.6036654710769653</v>
      </c>
      <c r="BN135">
        <v>23031.73828125</v>
      </c>
      <c r="BO135">
        <v>35.570213317871094</v>
      </c>
      <c r="BQ135">
        <v>0.68842613697052002</v>
      </c>
      <c r="BR135">
        <v>0.45988759398460388</v>
      </c>
      <c r="BS135">
        <v>2.2355647087097168</v>
      </c>
      <c r="BT135">
        <v>88.400611877441406</v>
      </c>
      <c r="BU135">
        <v>185.10475158691406</v>
      </c>
      <c r="BV135">
        <v>0</v>
      </c>
      <c r="BW135">
        <v>1</v>
      </c>
      <c r="BX135">
        <v>9158.5078125</v>
      </c>
      <c r="BY135">
        <v>7668.99755859375</v>
      </c>
      <c r="BZ135">
        <v>0.85590189695358276</v>
      </c>
      <c r="CA135">
        <v>10.973428726196289</v>
      </c>
      <c r="CB135">
        <v>156.71641540527344</v>
      </c>
      <c r="CC135">
        <v>11.990686416625977</v>
      </c>
      <c r="CD135">
        <v>15.948777198791504</v>
      </c>
      <c r="CE135">
        <v>0.11641443520784378</v>
      </c>
      <c r="CF135">
        <v>1.3969732522964478</v>
      </c>
      <c r="CG135">
        <v>10125.8515625</v>
      </c>
      <c r="CJ135" s="8">
        <f>ABS(L135-VLOOKUP('VK_valitsin (FI)'!$C$8,tiedot,11,FALSE))</f>
        <v>1.0999908447265625</v>
      </c>
      <c r="CQ135" s="8">
        <f>ABS(S135-VLOOKUP('VK_valitsin (FI)'!$C$8,tiedot,18,FALSE))</f>
        <v>81</v>
      </c>
      <c r="DE135" s="8">
        <f>ABS(AG135-VLOOKUP('VK_valitsin (FI)'!$C$8,tiedot,32,FALSE))</f>
        <v>1</v>
      </c>
      <c r="DJ135" s="8">
        <f>ABS(AL135-VLOOKUP('VK_valitsin (FI)'!$C$8,tiedot,37,FALSE))</f>
        <v>22.799999999999997</v>
      </c>
      <c r="EB135" s="55">
        <f>ABS(BD135-VLOOKUP('VK_valitsin (FI)'!$C$8,tiedot,55,FALSE))</f>
        <v>2.4530563354492188</v>
      </c>
      <c r="EF135" s="55">
        <f>ABS(BH135-VLOOKUP('VK_valitsin (FI)'!$C$8,tiedot,59,FALSE))</f>
        <v>1.1348903179168701</v>
      </c>
      <c r="EL135" s="8">
        <f>ABS(BN135-VLOOKUP('VK_valitsin (FI)'!$C$8,tiedot,65,FALSE))</f>
        <v>42.658203125</v>
      </c>
      <c r="FH135" s="4">
        <f>IF($B135='VK_valitsin (FI)'!$C$8,100000,VK!CJ135/VK!L$297*'VK_valitsin (FI)'!D$5)</f>
        <v>5.5896967311512055E-3</v>
      </c>
      <c r="FO135" s="4">
        <f>IF($B135='VK_valitsin (FI)'!$C$8,100000,VK!CQ135/VK!S$297*'VK_valitsin (FI)'!E$5)</f>
        <v>1.6108440212541719E-2</v>
      </c>
      <c r="GC135" s="4">
        <f>IF($B135='VK_valitsin (FI)'!$C$8,100000,VK!DE135/VK!AG$297*'VK_valitsin (FI)'!F$5)</f>
        <v>0.10940897735217005</v>
      </c>
      <c r="GH135" s="4">
        <f>IF($B135='VK_valitsin (FI)'!$C$8,100000,VK!DJ135/VK!AL$297*'VK_valitsin (FI)'!G$5)</f>
        <v>0.40131037142423276</v>
      </c>
      <c r="GZ135" s="4">
        <f>IF($B135='VK_valitsin (FI)'!$C$8,100000,VK!EB135/VK!BD$297*'VK_valitsin (FI)'!H$5)</f>
        <v>1.0634339803966057E-2</v>
      </c>
      <c r="HA135" s="4">
        <f>IF($B135='VK_valitsin (FI)'!$C$8,100000,VK!EC135/VK!BE$297*'VK_valitsin (FI)'!P$5)</f>
        <v>0</v>
      </c>
      <c r="HD135" s="4">
        <f>IF($B135='VK_valitsin (FI)'!$C$8,100000,VK!EF135/VK!BH$297*'VK_valitsin (FI)'!I$5)</f>
        <v>0.19801802258009707</v>
      </c>
      <c r="HJ135" s="4">
        <f>IF($B135='VK_valitsin (FI)'!$C$8,100000,VK!EL135/VK!BN$297*'VK_valitsin (FI)'!J$5)</f>
        <v>1.939735418594102E-3</v>
      </c>
      <c r="ID135" s="15">
        <f t="shared" si="8"/>
        <v>0.74300959682275303</v>
      </c>
      <c r="IE135" s="15">
        <f t="shared" si="9"/>
        <v>196</v>
      </c>
      <c r="IF135" s="16">
        <f t="shared" si="11"/>
        <v>1.329999999999996E-8</v>
      </c>
      <c r="IG135" s="51" t="str">
        <f t="shared" si="10"/>
        <v>Loppi</v>
      </c>
    </row>
    <row r="136" spans="1:241">
      <c r="A136">
        <v>2019</v>
      </c>
      <c r="B136" t="s">
        <v>439</v>
      </c>
      <c r="C136" t="s">
        <v>473</v>
      </c>
      <c r="D136" t="s">
        <v>439</v>
      </c>
      <c r="E136" t="s">
        <v>111</v>
      </c>
      <c r="F136" t="s">
        <v>120</v>
      </c>
      <c r="G136" t="s">
        <v>121</v>
      </c>
      <c r="H136" t="s">
        <v>90</v>
      </c>
      <c r="I136" t="s">
        <v>91</v>
      </c>
      <c r="J136">
        <v>47.900001525878906</v>
      </c>
      <c r="K136">
        <v>819.739990234375</v>
      </c>
      <c r="L136">
        <v>147</v>
      </c>
      <c r="M136">
        <v>14772</v>
      </c>
      <c r="N136">
        <v>18</v>
      </c>
      <c r="O136">
        <v>-0.80000001192092896</v>
      </c>
      <c r="P136">
        <v>-15</v>
      </c>
      <c r="Q136">
        <v>74.5</v>
      </c>
      <c r="R136">
        <v>10.600000000000001</v>
      </c>
      <c r="S136">
        <v>359</v>
      </c>
      <c r="T136">
        <v>0</v>
      </c>
      <c r="U136">
        <v>4013.8</v>
      </c>
      <c r="V136">
        <v>16.3</v>
      </c>
      <c r="W136">
        <v>1071</v>
      </c>
      <c r="X136">
        <v>807</v>
      </c>
      <c r="Y136">
        <v>603</v>
      </c>
      <c r="Z136">
        <v>904</v>
      </c>
      <c r="AA136">
        <v>582</v>
      </c>
      <c r="AB136">
        <v>14.627614974975586</v>
      </c>
      <c r="AC136">
        <v>0</v>
      </c>
      <c r="AD136">
        <v>0.8</v>
      </c>
      <c r="AE136">
        <v>1</v>
      </c>
      <c r="AF136">
        <v>4.2</v>
      </c>
      <c r="AG136">
        <v>1</v>
      </c>
      <c r="AH136">
        <v>19.75</v>
      </c>
      <c r="AI136">
        <v>1</v>
      </c>
      <c r="AJ136">
        <v>0.5</v>
      </c>
      <c r="AK136">
        <v>1.2</v>
      </c>
      <c r="AL136">
        <v>77.900000000000006</v>
      </c>
      <c r="AM136">
        <v>307.5</v>
      </c>
      <c r="AN136">
        <v>41.5</v>
      </c>
      <c r="AO136">
        <v>24.8</v>
      </c>
      <c r="AP136">
        <v>103</v>
      </c>
      <c r="AQ136">
        <v>33</v>
      </c>
      <c r="AR136">
        <v>420</v>
      </c>
      <c r="AS136">
        <v>4.5</v>
      </c>
      <c r="AT136">
        <v>8184</v>
      </c>
      <c r="AU136">
        <v>13532</v>
      </c>
      <c r="AV136">
        <v>0</v>
      </c>
      <c r="AW136">
        <v>77.809349060058594</v>
      </c>
      <c r="AX136">
        <v>0</v>
      </c>
      <c r="AY136">
        <v>1</v>
      </c>
      <c r="AZ136">
        <v>0</v>
      </c>
      <c r="BA136">
        <v>1</v>
      </c>
      <c r="BB136">
        <v>1</v>
      </c>
      <c r="BC136">
        <v>92.504570007324219</v>
      </c>
      <c r="BD136">
        <v>97.1580810546875</v>
      </c>
      <c r="BE136">
        <v>1642.44189453125</v>
      </c>
      <c r="BF136">
        <v>14359.4951171875</v>
      </c>
      <c r="BG136">
        <v>16135.7734375</v>
      </c>
      <c r="BH136">
        <v>3.6281616687774658</v>
      </c>
      <c r="BI136">
        <v>0.12274418026208878</v>
      </c>
      <c r="BJ136">
        <v>25</v>
      </c>
      <c r="BK136">
        <v>-15.060240745544434</v>
      </c>
      <c r="BL136">
        <v>105.80000305175781</v>
      </c>
      <c r="BM136">
        <v>1.2077294588088989</v>
      </c>
      <c r="BN136">
        <v>24077.80078125</v>
      </c>
      <c r="BO136">
        <v>29.540428161621094</v>
      </c>
      <c r="BQ136">
        <v>0.6510966420173645</v>
      </c>
      <c r="BR136">
        <v>40.468452453613281</v>
      </c>
      <c r="BS136">
        <v>4.2377471923828125</v>
      </c>
      <c r="BT136">
        <v>146.35797119140625</v>
      </c>
      <c r="BU136">
        <v>507.17575073242188</v>
      </c>
      <c r="BV136">
        <v>0</v>
      </c>
      <c r="BW136">
        <v>2</v>
      </c>
      <c r="BX136">
        <v>12569.767578125</v>
      </c>
      <c r="BY136">
        <v>11186.046875</v>
      </c>
      <c r="BZ136">
        <v>0.95450854301452637</v>
      </c>
      <c r="CA136">
        <v>8.5093421936035156</v>
      </c>
      <c r="CB136">
        <v>140.425537109375</v>
      </c>
      <c r="CC136">
        <v>15.035799980163574</v>
      </c>
      <c r="CD136">
        <v>15.831344604492188</v>
      </c>
      <c r="CE136">
        <v>0.15910899639129639</v>
      </c>
      <c r="CF136">
        <v>2.0684168338775635</v>
      </c>
      <c r="CG136">
        <v>12998.5166015625</v>
      </c>
      <c r="CJ136" s="8">
        <f>ABS(L136-VLOOKUP('VK_valitsin (FI)'!$C$8,tiedot,11,FALSE))</f>
        <v>8.3000030517578125</v>
      </c>
      <c r="CQ136" s="8">
        <f>ABS(S136-VLOOKUP('VK_valitsin (FI)'!$C$8,tiedot,18,FALSE))</f>
        <v>207</v>
      </c>
      <c r="DE136" s="8">
        <f>ABS(AG136-VLOOKUP('VK_valitsin (FI)'!$C$8,tiedot,32,FALSE))</f>
        <v>1</v>
      </c>
      <c r="DJ136" s="8">
        <f>ABS(AL136-VLOOKUP('VK_valitsin (FI)'!$C$8,tiedot,37,FALSE))</f>
        <v>19.100000000000009</v>
      </c>
      <c r="EB136" s="55">
        <f>ABS(BD136-VLOOKUP('VK_valitsin (FI)'!$C$8,tiedot,55,FALSE))</f>
        <v>1.13934326171875</v>
      </c>
      <c r="EF136" s="55">
        <f>ABS(BH136-VLOOKUP('VK_valitsin (FI)'!$C$8,tiedot,59,FALSE))</f>
        <v>0.29110527038574219</v>
      </c>
      <c r="EL136" s="8">
        <f>ABS(BN136-VLOOKUP('VK_valitsin (FI)'!$C$8,tiedot,65,FALSE))</f>
        <v>1003.404296875</v>
      </c>
      <c r="FH136" s="4">
        <f>IF($B136='VK_valitsin (FI)'!$C$8,100000,VK!CJ136/VK!L$297*'VK_valitsin (FI)'!D$5)</f>
        <v>4.2177169154974652E-2</v>
      </c>
      <c r="FO136" s="4">
        <f>IF($B136='VK_valitsin (FI)'!$C$8,100000,VK!CQ136/VK!S$297*'VK_valitsin (FI)'!E$5)</f>
        <v>4.1166013876495502E-2</v>
      </c>
      <c r="GC136" s="4">
        <f>IF($B136='VK_valitsin (FI)'!$C$8,100000,VK!DE136/VK!AG$297*'VK_valitsin (FI)'!F$5)</f>
        <v>0.10940897735217005</v>
      </c>
      <c r="GH136" s="4">
        <f>IF($B136='VK_valitsin (FI)'!$C$8,100000,VK!DJ136/VK!AL$297*'VK_valitsin (FI)'!G$5)</f>
        <v>0.33618544272819523</v>
      </c>
      <c r="GZ136" s="4">
        <f>IF($B136='VK_valitsin (FI)'!$C$8,100000,VK!EB136/VK!BD$297*'VK_valitsin (FI)'!H$5)</f>
        <v>4.9392112294304206E-3</v>
      </c>
      <c r="HA136" s="4">
        <f>IF($B136='VK_valitsin (FI)'!$C$8,100000,VK!EC136/VK!BE$297*'VK_valitsin (FI)'!P$5)</f>
        <v>0</v>
      </c>
      <c r="HD136" s="4">
        <f>IF($B136='VK_valitsin (FI)'!$C$8,100000,VK!EF136/VK!BH$297*'VK_valitsin (FI)'!I$5)</f>
        <v>5.0792652906085978E-2</v>
      </c>
      <c r="HJ136" s="4">
        <f>IF($B136='VK_valitsin (FI)'!$C$8,100000,VK!EL136/VK!BN$297*'VK_valitsin (FI)'!J$5)</f>
        <v>4.5626367526889332E-2</v>
      </c>
      <c r="ID136" s="15">
        <f t="shared" si="8"/>
        <v>0.63029584817424111</v>
      </c>
      <c r="IE136" s="15">
        <f t="shared" si="9"/>
        <v>152</v>
      </c>
      <c r="IF136" s="16">
        <f t="shared" si="11"/>
        <v>1.339999999999996E-8</v>
      </c>
      <c r="IG136" s="51" t="str">
        <f t="shared" si="10"/>
        <v>Loviisa</v>
      </c>
    </row>
    <row r="137" spans="1:241">
      <c r="A137">
        <v>2019</v>
      </c>
      <c r="B137" t="s">
        <v>474</v>
      </c>
      <c r="C137" t="s">
        <v>475</v>
      </c>
      <c r="D137" t="s">
        <v>279</v>
      </c>
      <c r="E137" t="s">
        <v>281</v>
      </c>
      <c r="F137" t="s">
        <v>188</v>
      </c>
      <c r="G137" t="s">
        <v>189</v>
      </c>
      <c r="H137" t="s">
        <v>104</v>
      </c>
      <c r="I137" t="s">
        <v>105</v>
      </c>
      <c r="J137">
        <v>56</v>
      </c>
      <c r="K137">
        <v>214.5</v>
      </c>
      <c r="L137">
        <v>188.60000610351563</v>
      </c>
      <c r="M137">
        <v>690</v>
      </c>
      <c r="N137">
        <v>3.2000000476837158</v>
      </c>
      <c r="O137">
        <v>-2.4000000953674316</v>
      </c>
      <c r="P137">
        <v>4</v>
      </c>
      <c r="Q137">
        <v>0</v>
      </c>
      <c r="R137">
        <v>7.5</v>
      </c>
      <c r="S137">
        <v>57</v>
      </c>
      <c r="T137">
        <v>0</v>
      </c>
      <c r="U137">
        <v>3834.8</v>
      </c>
      <c r="V137">
        <v>12.53</v>
      </c>
      <c r="W137">
        <v>0</v>
      </c>
      <c r="X137">
        <v>1286</v>
      </c>
      <c r="Y137">
        <v>1000</v>
      </c>
      <c r="Z137">
        <v>2118</v>
      </c>
      <c r="AA137">
        <v>1059</v>
      </c>
      <c r="AB137">
        <v>15.971015930175781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18.5</v>
      </c>
      <c r="AI137">
        <v>1.2</v>
      </c>
      <c r="AJ137">
        <v>0.5</v>
      </c>
      <c r="AK137">
        <v>1.3</v>
      </c>
      <c r="AL137">
        <v>60.9</v>
      </c>
      <c r="AM137">
        <v>285.10000000000002</v>
      </c>
      <c r="AN137">
        <v>38.5</v>
      </c>
      <c r="AO137">
        <v>22.9</v>
      </c>
      <c r="AP137">
        <v>119</v>
      </c>
      <c r="AQ137">
        <v>87</v>
      </c>
      <c r="AR137">
        <v>634</v>
      </c>
      <c r="AS137">
        <v>3.3330000000000002</v>
      </c>
      <c r="AT137">
        <v>9000</v>
      </c>
      <c r="AU137">
        <v>13563</v>
      </c>
      <c r="AV137">
        <v>0</v>
      </c>
      <c r="AW137">
        <v>49.620098114013672</v>
      </c>
      <c r="AX137">
        <v>0</v>
      </c>
      <c r="AY137">
        <v>1</v>
      </c>
      <c r="AZ137">
        <v>0</v>
      </c>
      <c r="BA137">
        <v>0</v>
      </c>
      <c r="BB137">
        <v>1</v>
      </c>
      <c r="BC137">
        <v>0</v>
      </c>
      <c r="BD137">
        <v>100</v>
      </c>
      <c r="BE137">
        <v>130.43478393554688</v>
      </c>
      <c r="BF137">
        <v>17419.861328125</v>
      </c>
      <c r="BG137">
        <v>18133.791015625</v>
      </c>
      <c r="BH137">
        <v>2.0299999713897705</v>
      </c>
      <c r="BI137">
        <v>-22.222225189208984</v>
      </c>
      <c r="BJ137">
        <v>12.5</v>
      </c>
      <c r="BK137">
        <v>-25</v>
      </c>
      <c r="BL137">
        <v>44</v>
      </c>
      <c r="BM137">
        <v>-14.285714149475098</v>
      </c>
      <c r="BN137">
        <v>21678.482421875</v>
      </c>
      <c r="BO137">
        <v>51.315254211425781</v>
      </c>
      <c r="BQ137">
        <v>0.69565218687057495</v>
      </c>
      <c r="BR137">
        <v>0</v>
      </c>
      <c r="BS137">
        <v>0.86956518888473511</v>
      </c>
      <c r="BT137">
        <v>105.79710388183594</v>
      </c>
      <c r="BU137">
        <v>224.63768005371094</v>
      </c>
      <c r="BV137">
        <v>0</v>
      </c>
      <c r="BW137">
        <v>0</v>
      </c>
      <c r="BX137">
        <v>11043.478515625</v>
      </c>
      <c r="BY137">
        <v>10608.6953125</v>
      </c>
      <c r="BZ137">
        <v>0.86956518888473511</v>
      </c>
      <c r="CA137">
        <v>5.2173914909362793</v>
      </c>
      <c r="CB137">
        <v>33.333332061767578</v>
      </c>
      <c r="CC137">
        <v>5.5555553436279297</v>
      </c>
      <c r="CD137">
        <v>5.5555553436279297</v>
      </c>
      <c r="CE137">
        <v>0</v>
      </c>
      <c r="CF137">
        <v>0</v>
      </c>
      <c r="CG137">
        <v>12863.896484375</v>
      </c>
      <c r="CJ137" s="8">
        <f>ABS(L137-VLOOKUP('VK_valitsin (FI)'!$C$8,tiedot,11,FALSE))</f>
        <v>49.900009155273438</v>
      </c>
      <c r="CQ137" s="8">
        <f>ABS(S137-VLOOKUP('VK_valitsin (FI)'!$C$8,tiedot,18,FALSE))</f>
        <v>95</v>
      </c>
      <c r="DE137" s="8">
        <f>ABS(AG137-VLOOKUP('VK_valitsin (FI)'!$C$8,tiedot,32,FALSE))</f>
        <v>0</v>
      </c>
      <c r="DJ137" s="8">
        <f>ABS(AL137-VLOOKUP('VK_valitsin (FI)'!$C$8,tiedot,37,FALSE))</f>
        <v>2.1000000000000014</v>
      </c>
      <c r="EB137" s="55">
        <f>ABS(BD137-VLOOKUP('VK_valitsin (FI)'!$C$8,tiedot,55,FALSE))</f>
        <v>3.98126220703125</v>
      </c>
      <c r="EF137" s="55">
        <f>ABS(BH137-VLOOKUP('VK_valitsin (FI)'!$C$8,tiedot,59,FALSE))</f>
        <v>1.3070564270019531</v>
      </c>
      <c r="EL137" s="8">
        <f>ABS(BN137-VLOOKUP('VK_valitsin (FI)'!$C$8,tiedot,65,FALSE))</f>
        <v>1395.9140625</v>
      </c>
      <c r="FH137" s="4">
        <f>IF($B137='VK_valitsin (FI)'!$C$8,100000,VK!CJ137/VK!L$297*'VK_valitsin (FI)'!D$5)</f>
        <v>0.25357112688422695</v>
      </c>
      <c r="FO137" s="4">
        <f>IF($B137='VK_valitsin (FI)'!$C$8,100000,VK!CQ137/VK!S$297*'VK_valitsin (FI)'!E$5)</f>
        <v>1.8892615064092139E-2</v>
      </c>
      <c r="GC137" s="4">
        <f>IF($B137='VK_valitsin (FI)'!$C$8,100000,VK!DE137/VK!AG$297*'VK_valitsin (FI)'!F$5)</f>
        <v>0</v>
      </c>
      <c r="GH137" s="4">
        <f>IF($B137='VK_valitsin (FI)'!$C$8,100000,VK!DJ137/VK!AL$297*'VK_valitsin (FI)'!G$5)</f>
        <v>3.6962797368021473E-2</v>
      </c>
      <c r="GZ137" s="4">
        <f>IF($B137='VK_valitsin (FI)'!$C$8,100000,VK!EB137/VK!BD$297*'VK_valitsin (FI)'!H$5)</f>
        <v>1.725932443801987E-2</v>
      </c>
      <c r="HA137" s="4">
        <f>IF($B137='VK_valitsin (FI)'!$C$8,100000,VK!EC137/VK!BE$297*'VK_valitsin (FI)'!P$5)</f>
        <v>0</v>
      </c>
      <c r="HD137" s="4">
        <f>IF($B137='VK_valitsin (FI)'!$C$8,100000,VK!EF137/VK!BH$297*'VK_valitsin (FI)'!I$5)</f>
        <v>0.22805792329835714</v>
      </c>
      <c r="HJ137" s="4">
        <f>IF($B137='VK_valitsin (FI)'!$C$8,100000,VK!EL137/VK!BN$297*'VK_valitsin (FI)'!J$5)</f>
        <v>6.3474402342042643E-2</v>
      </c>
      <c r="ID137" s="15">
        <f t="shared" si="8"/>
        <v>0.61821820289476015</v>
      </c>
      <c r="IE137" s="15">
        <f t="shared" si="9"/>
        <v>144</v>
      </c>
      <c r="IF137" s="16">
        <f t="shared" si="11"/>
        <v>1.3499999999999959E-8</v>
      </c>
      <c r="IG137" s="51" t="str">
        <f t="shared" si="10"/>
        <v>Luhanka</v>
      </c>
    </row>
    <row r="138" spans="1:241">
      <c r="A138">
        <v>2019</v>
      </c>
      <c r="B138" t="s">
        <v>476</v>
      </c>
      <c r="C138" t="s">
        <v>477</v>
      </c>
      <c r="D138" t="s">
        <v>170</v>
      </c>
      <c r="E138" t="s">
        <v>171</v>
      </c>
      <c r="F138" t="s">
        <v>102</v>
      </c>
      <c r="G138" t="s">
        <v>103</v>
      </c>
      <c r="H138" t="s">
        <v>104</v>
      </c>
      <c r="I138" t="s">
        <v>105</v>
      </c>
      <c r="J138">
        <v>37.299999237060547</v>
      </c>
      <c r="K138">
        <v>214.16000366210938</v>
      </c>
      <c r="L138">
        <v>187.80000305175781</v>
      </c>
      <c r="M138">
        <v>2020</v>
      </c>
      <c r="N138">
        <v>9.3999996185302734</v>
      </c>
      <c r="O138">
        <v>-1.6000000238418579</v>
      </c>
      <c r="P138">
        <v>-32</v>
      </c>
      <c r="Q138">
        <v>65.5</v>
      </c>
      <c r="R138">
        <v>9.9</v>
      </c>
      <c r="S138">
        <v>47</v>
      </c>
      <c r="T138">
        <v>0</v>
      </c>
      <c r="U138">
        <v>2932.2</v>
      </c>
      <c r="V138">
        <v>11.72</v>
      </c>
      <c r="W138">
        <v>1333</v>
      </c>
      <c r="X138">
        <v>963</v>
      </c>
      <c r="Y138">
        <v>173</v>
      </c>
      <c r="Z138">
        <v>325</v>
      </c>
      <c r="AA138">
        <v>455</v>
      </c>
      <c r="AB138">
        <v>18.305881500244141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21</v>
      </c>
      <c r="AI138">
        <v>0.95</v>
      </c>
      <c r="AJ138">
        <v>0.5</v>
      </c>
      <c r="AK138">
        <v>1.1499999999999999</v>
      </c>
      <c r="AL138">
        <v>34.700000000000003</v>
      </c>
      <c r="AM138">
        <v>322.10000000000002</v>
      </c>
      <c r="AN138">
        <v>47.4</v>
      </c>
      <c r="AO138">
        <v>21.1</v>
      </c>
      <c r="AP138">
        <v>74</v>
      </c>
      <c r="AQ138">
        <v>45</v>
      </c>
      <c r="AR138">
        <v>850</v>
      </c>
      <c r="AS138">
        <v>4.3330000000000002</v>
      </c>
      <c r="AT138">
        <v>6195</v>
      </c>
      <c r="AU138">
        <v>8428</v>
      </c>
      <c r="AV138">
        <v>0</v>
      </c>
      <c r="AW138">
        <v>23.814750671386719</v>
      </c>
      <c r="AX138">
        <v>0</v>
      </c>
      <c r="AY138">
        <v>0</v>
      </c>
      <c r="AZ138">
        <v>0</v>
      </c>
      <c r="BA138">
        <v>0</v>
      </c>
      <c r="BB138">
        <v>1</v>
      </c>
      <c r="BC138">
        <v>76.670585632324219</v>
      </c>
      <c r="BD138">
        <v>86.2244873046875</v>
      </c>
      <c r="BE138">
        <v>911.9171142578125</v>
      </c>
      <c r="BF138">
        <v>13513.3115234375</v>
      </c>
      <c r="BG138">
        <v>16320.4970703125</v>
      </c>
      <c r="BH138">
        <v>3.3153960704803467</v>
      </c>
      <c r="BI138">
        <v>-8.1846990585327148</v>
      </c>
      <c r="BJ138">
        <v>25.757575988769531</v>
      </c>
      <c r="BK138">
        <v>2.5</v>
      </c>
      <c r="BL138">
        <v>430</v>
      </c>
      <c r="BM138">
        <v>-0.27027025818824768</v>
      </c>
      <c r="BN138">
        <v>19188.916015625</v>
      </c>
      <c r="BO138">
        <v>50.891002655029297</v>
      </c>
      <c r="BQ138">
        <v>0.54207921028137207</v>
      </c>
      <c r="BR138">
        <v>0.14851485192775726</v>
      </c>
      <c r="BS138">
        <v>0.64356434345245361</v>
      </c>
      <c r="BT138">
        <v>100.99009704589844</v>
      </c>
      <c r="BU138">
        <v>180.69306945800781</v>
      </c>
      <c r="BV138">
        <v>0</v>
      </c>
      <c r="BW138">
        <v>0</v>
      </c>
      <c r="BX138">
        <v>5663.21240234375</v>
      </c>
      <c r="BY138">
        <v>4689.119140625</v>
      </c>
      <c r="BZ138">
        <v>2.02970290184021</v>
      </c>
      <c r="CA138">
        <v>18.267326354980469</v>
      </c>
      <c r="CB138">
        <v>48.780487060546875</v>
      </c>
      <c r="CC138">
        <v>5.4200544357299805</v>
      </c>
      <c r="CD138">
        <v>9.2140922546386719</v>
      </c>
      <c r="CE138">
        <v>0</v>
      </c>
      <c r="CF138">
        <v>1.8970190286636353</v>
      </c>
      <c r="CG138">
        <v>8065.45556640625</v>
      </c>
      <c r="CJ138" s="8">
        <f>ABS(L138-VLOOKUP('VK_valitsin (FI)'!$C$8,tiedot,11,FALSE))</f>
        <v>49.100006103515625</v>
      </c>
      <c r="CQ138" s="8">
        <f>ABS(S138-VLOOKUP('VK_valitsin (FI)'!$C$8,tiedot,18,FALSE))</f>
        <v>105</v>
      </c>
      <c r="DE138" s="8">
        <f>ABS(AG138-VLOOKUP('VK_valitsin (FI)'!$C$8,tiedot,32,FALSE))</f>
        <v>0</v>
      </c>
      <c r="DJ138" s="8">
        <f>ABS(AL138-VLOOKUP('VK_valitsin (FI)'!$C$8,tiedot,37,FALSE))</f>
        <v>24.099999999999994</v>
      </c>
      <c r="EB138" s="55">
        <f>ABS(BD138-VLOOKUP('VK_valitsin (FI)'!$C$8,tiedot,55,FALSE))</f>
        <v>9.79425048828125</v>
      </c>
      <c r="EF138" s="55">
        <f>ABS(BH138-VLOOKUP('VK_valitsin (FI)'!$C$8,tiedot,59,FALSE))</f>
        <v>2.1660327911376953E-2</v>
      </c>
      <c r="EL138" s="8">
        <f>ABS(BN138-VLOOKUP('VK_valitsin (FI)'!$C$8,tiedot,65,FALSE))</f>
        <v>3885.48046875</v>
      </c>
      <c r="FH138" s="4">
        <f>IF($B138='VK_valitsin (FI)'!$C$8,100000,VK!CJ138/VK!L$297*'VK_valitsin (FI)'!D$5)</f>
        <v>0.24950584355504327</v>
      </c>
      <c r="FO138" s="4">
        <f>IF($B138='VK_valitsin (FI)'!$C$8,100000,VK!CQ138/VK!S$297*'VK_valitsin (FI)'!E$5)</f>
        <v>2.0881311386628153E-2</v>
      </c>
      <c r="GC138" s="4">
        <f>IF($B138='VK_valitsin (FI)'!$C$8,100000,VK!DE138/VK!AG$297*'VK_valitsin (FI)'!F$5)</f>
        <v>0</v>
      </c>
      <c r="GH138" s="4">
        <f>IF($B138='VK_valitsin (FI)'!$C$8,100000,VK!DJ138/VK!AL$297*'VK_valitsin (FI)'!G$5)</f>
        <v>0.42419210312824601</v>
      </c>
      <c r="GZ138" s="4">
        <f>IF($B138='VK_valitsin (FI)'!$C$8,100000,VK!EB138/VK!BD$297*'VK_valitsin (FI)'!H$5)</f>
        <v>4.2459435730190724E-2</v>
      </c>
      <c r="HA138" s="4">
        <f>IF($B138='VK_valitsin (FI)'!$C$8,100000,VK!EC138/VK!BE$297*'VK_valitsin (FI)'!P$5)</f>
        <v>0</v>
      </c>
      <c r="HD138" s="4">
        <f>IF($B138='VK_valitsin (FI)'!$C$8,100000,VK!EF138/VK!BH$297*'VK_valitsin (FI)'!I$5)</f>
        <v>3.7793390548261983E-3</v>
      </c>
      <c r="HJ138" s="4">
        <f>IF($B138='VK_valitsin (FI)'!$C$8,100000,VK!EL138/VK!BN$297*'VK_valitsin (FI)'!J$5)</f>
        <v>0.17667889248417537</v>
      </c>
      <c r="ID138" s="15">
        <f t="shared" si="8"/>
        <v>0.91749693893910977</v>
      </c>
      <c r="IE138" s="15">
        <f t="shared" si="9"/>
        <v>250</v>
      </c>
      <c r="IF138" s="16">
        <f t="shared" si="11"/>
        <v>1.3599999999999958E-8</v>
      </c>
      <c r="IG138" s="51" t="str">
        <f t="shared" si="10"/>
        <v>Lumijoki</v>
      </c>
    </row>
    <row r="139" spans="1:241">
      <c r="A139">
        <v>2019</v>
      </c>
      <c r="B139" t="s">
        <v>478</v>
      </c>
      <c r="C139" t="s">
        <v>479</v>
      </c>
      <c r="D139" t="s">
        <v>406</v>
      </c>
      <c r="E139" t="s">
        <v>407</v>
      </c>
      <c r="F139" t="s">
        <v>334</v>
      </c>
      <c r="G139" t="s">
        <v>335</v>
      </c>
      <c r="H139" t="s">
        <v>104</v>
      </c>
      <c r="I139" t="s">
        <v>105</v>
      </c>
      <c r="J139">
        <v>34.200000762939453</v>
      </c>
      <c r="K139">
        <v>142.44999694824219</v>
      </c>
      <c r="L139">
        <v>127.69999694824219</v>
      </c>
      <c r="M139">
        <v>5417</v>
      </c>
      <c r="N139">
        <v>38</v>
      </c>
      <c r="O139">
        <v>1.3999999761581421</v>
      </c>
      <c r="P139">
        <v>3</v>
      </c>
      <c r="Q139">
        <v>88.7</v>
      </c>
      <c r="R139">
        <v>2.7</v>
      </c>
      <c r="S139">
        <v>47</v>
      </c>
      <c r="T139">
        <v>0</v>
      </c>
      <c r="U139">
        <v>2911</v>
      </c>
      <c r="V139">
        <v>11.43</v>
      </c>
      <c r="W139">
        <v>1030</v>
      </c>
      <c r="X139">
        <v>255</v>
      </c>
      <c r="Y139">
        <v>545</v>
      </c>
      <c r="Z139">
        <v>215</v>
      </c>
      <c r="AA139">
        <v>508</v>
      </c>
      <c r="AB139">
        <v>17.100774765014648</v>
      </c>
      <c r="AC139">
        <v>0</v>
      </c>
      <c r="AD139">
        <v>0</v>
      </c>
      <c r="AE139">
        <v>0</v>
      </c>
      <c r="AF139">
        <v>9.1</v>
      </c>
      <c r="AG139">
        <v>0</v>
      </c>
      <c r="AH139">
        <v>19.5</v>
      </c>
      <c r="AI139">
        <v>1.3</v>
      </c>
      <c r="AJ139">
        <v>0.42</v>
      </c>
      <c r="AK139">
        <v>1.1499999999999999</v>
      </c>
      <c r="AL139">
        <v>42.4</v>
      </c>
      <c r="AM139">
        <v>339.3</v>
      </c>
      <c r="AN139">
        <v>48.1</v>
      </c>
      <c r="AO139">
        <v>23.3</v>
      </c>
      <c r="AP139">
        <v>48</v>
      </c>
      <c r="AQ139">
        <v>47</v>
      </c>
      <c r="AR139">
        <v>766</v>
      </c>
      <c r="AS139">
        <v>4.1669999999999998</v>
      </c>
      <c r="AT139">
        <v>5656</v>
      </c>
      <c r="AU139">
        <v>9463</v>
      </c>
      <c r="AV139">
        <v>0</v>
      </c>
      <c r="AW139">
        <v>93.025619506835938</v>
      </c>
      <c r="AX139">
        <v>0</v>
      </c>
      <c r="AY139">
        <v>1</v>
      </c>
      <c r="AZ139">
        <v>0</v>
      </c>
      <c r="BA139">
        <v>0</v>
      </c>
      <c r="BB139">
        <v>1</v>
      </c>
      <c r="BC139">
        <v>95.636360168457031</v>
      </c>
      <c r="BD139">
        <v>98.566307067871094</v>
      </c>
      <c r="BE139">
        <v>662.07952880859375</v>
      </c>
      <c r="BF139">
        <v>10616.8134765625</v>
      </c>
      <c r="BG139">
        <v>13581.1552734375</v>
      </c>
      <c r="BH139">
        <v>5.1189956665039063</v>
      </c>
      <c r="BI139">
        <v>7.8494267463684082</v>
      </c>
      <c r="BJ139">
        <v>25.563909530639648</v>
      </c>
      <c r="BK139">
        <v>19.626167297363281</v>
      </c>
      <c r="BL139">
        <v>205.39999389648438</v>
      </c>
      <c r="BM139">
        <v>0.71005916595458984</v>
      </c>
      <c r="BN139">
        <v>20101.85546875</v>
      </c>
      <c r="BO139">
        <v>45.457271575927734</v>
      </c>
      <c r="BQ139">
        <v>0.57282626628875732</v>
      </c>
      <c r="BR139">
        <v>91.840499877929688</v>
      </c>
      <c r="BS139">
        <v>2.5475354194641113</v>
      </c>
      <c r="BT139">
        <v>109.10097503662109</v>
      </c>
      <c r="BU139">
        <v>242.38508605957031</v>
      </c>
      <c r="BV139">
        <v>0</v>
      </c>
      <c r="BW139">
        <v>0</v>
      </c>
      <c r="BX139">
        <v>5758.40966796875</v>
      </c>
      <c r="BY139">
        <v>4501.52880859375</v>
      </c>
      <c r="BZ139">
        <v>2.362931489944458</v>
      </c>
      <c r="CA139">
        <v>15.709802627563477</v>
      </c>
      <c r="CB139">
        <v>37.5</v>
      </c>
      <c r="CC139">
        <v>5.6404228210449219</v>
      </c>
      <c r="CD139">
        <v>12.455934524536133</v>
      </c>
      <c r="CE139">
        <v>0.47003525495529175</v>
      </c>
      <c r="CF139">
        <v>0.47003525495529175</v>
      </c>
      <c r="CG139">
        <v>9416.5283203125</v>
      </c>
      <c r="CJ139" s="8">
        <f>ABS(L139-VLOOKUP('VK_valitsin (FI)'!$C$8,tiedot,11,FALSE))</f>
        <v>11</v>
      </c>
      <c r="CQ139" s="8">
        <f>ABS(S139-VLOOKUP('VK_valitsin (FI)'!$C$8,tiedot,18,FALSE))</f>
        <v>105</v>
      </c>
      <c r="DE139" s="8">
        <f>ABS(AG139-VLOOKUP('VK_valitsin (FI)'!$C$8,tiedot,32,FALSE))</f>
        <v>0</v>
      </c>
      <c r="DJ139" s="8">
        <f>ABS(AL139-VLOOKUP('VK_valitsin (FI)'!$C$8,tiedot,37,FALSE))</f>
        <v>16.399999999999999</v>
      </c>
      <c r="EB139" s="55">
        <f>ABS(BD139-VLOOKUP('VK_valitsin (FI)'!$C$8,tiedot,55,FALSE))</f>
        <v>2.5475692749023438</v>
      </c>
      <c r="EF139" s="55">
        <f>ABS(BH139-VLOOKUP('VK_valitsin (FI)'!$C$8,tiedot,59,FALSE))</f>
        <v>1.7819392681121826</v>
      </c>
      <c r="EL139" s="8">
        <f>ABS(BN139-VLOOKUP('VK_valitsin (FI)'!$C$8,tiedot,65,FALSE))</f>
        <v>2972.541015625</v>
      </c>
      <c r="FH139" s="4">
        <f>IF($B139='VK_valitsin (FI)'!$C$8,100000,VK!CJ139/VK!L$297*'VK_valitsin (FI)'!D$5)</f>
        <v>5.5897432544493336E-2</v>
      </c>
      <c r="FO139" s="4">
        <f>IF($B139='VK_valitsin (FI)'!$C$8,100000,VK!CQ139/VK!S$297*'VK_valitsin (FI)'!E$5)</f>
        <v>2.0881311386628153E-2</v>
      </c>
      <c r="GC139" s="4">
        <f>IF($B139='VK_valitsin (FI)'!$C$8,100000,VK!DE139/VK!AG$297*'VK_valitsin (FI)'!F$5)</f>
        <v>0</v>
      </c>
      <c r="GH139" s="4">
        <f>IF($B139='VK_valitsin (FI)'!$C$8,100000,VK!DJ139/VK!AL$297*'VK_valitsin (FI)'!G$5)</f>
        <v>0.2886618461121675</v>
      </c>
      <c r="GZ139" s="4">
        <f>IF($B139='VK_valitsin (FI)'!$C$8,100000,VK!EB139/VK!BD$297*'VK_valitsin (FI)'!H$5)</f>
        <v>1.1044066518958983E-2</v>
      </c>
      <c r="HA139" s="4">
        <f>IF($B139='VK_valitsin (FI)'!$C$8,100000,VK!EC139/VK!BE$297*'VK_valitsin (FI)'!P$5)</f>
        <v>0</v>
      </c>
      <c r="HD139" s="4">
        <f>IF($B139='VK_valitsin (FI)'!$C$8,100000,VK!EF139/VK!BH$297*'VK_valitsin (FI)'!I$5)</f>
        <v>0.31091646889461461</v>
      </c>
      <c r="HJ139" s="4">
        <f>IF($B139='VK_valitsin (FI)'!$C$8,100000,VK!EL139/VK!BN$297*'VK_valitsin (FI)'!J$5)</f>
        <v>0.1351661033245056</v>
      </c>
      <c r="ID139" s="15">
        <f t="shared" si="8"/>
        <v>0.82256724248136825</v>
      </c>
      <c r="IE139" s="15">
        <f t="shared" si="9"/>
        <v>225</v>
      </c>
      <c r="IF139" s="16">
        <f t="shared" si="11"/>
        <v>1.3699999999999957E-8</v>
      </c>
      <c r="IG139" s="51" t="str">
        <f t="shared" si="10"/>
        <v>Luoto</v>
      </c>
    </row>
    <row r="140" spans="1:241">
      <c r="A140">
        <v>2019</v>
      </c>
      <c r="B140" t="s">
        <v>480</v>
      </c>
      <c r="C140" t="s">
        <v>481</v>
      </c>
      <c r="D140" t="s">
        <v>444</v>
      </c>
      <c r="E140" t="s">
        <v>213</v>
      </c>
      <c r="F140" t="s">
        <v>257</v>
      </c>
      <c r="G140" t="s">
        <v>258</v>
      </c>
      <c r="H140" t="s">
        <v>104</v>
      </c>
      <c r="I140" t="s">
        <v>105</v>
      </c>
      <c r="J140">
        <v>50.900001525878906</v>
      </c>
      <c r="K140">
        <v>750.05999755859375</v>
      </c>
      <c r="L140">
        <v>166.89999389648438</v>
      </c>
      <c r="M140">
        <v>4636</v>
      </c>
      <c r="N140">
        <v>6.1999998092651367</v>
      </c>
      <c r="O140">
        <v>-0.60000002384185791</v>
      </c>
      <c r="P140">
        <v>12</v>
      </c>
      <c r="Q140">
        <v>62.400000000000006</v>
      </c>
      <c r="R140">
        <v>10.4</v>
      </c>
      <c r="S140">
        <v>264</v>
      </c>
      <c r="T140">
        <v>0</v>
      </c>
      <c r="U140">
        <v>3621</v>
      </c>
      <c r="V140">
        <v>11.95</v>
      </c>
      <c r="W140">
        <v>3587</v>
      </c>
      <c r="X140">
        <v>413</v>
      </c>
      <c r="Y140">
        <v>730</v>
      </c>
      <c r="Z140">
        <v>1245</v>
      </c>
      <c r="AA140">
        <v>530</v>
      </c>
      <c r="AB140">
        <v>14.604166984558105</v>
      </c>
      <c r="AC140">
        <v>0</v>
      </c>
      <c r="AD140">
        <v>0</v>
      </c>
      <c r="AE140">
        <v>0</v>
      </c>
      <c r="AF140">
        <v>4.2</v>
      </c>
      <c r="AG140">
        <v>0</v>
      </c>
      <c r="AH140">
        <v>20.5</v>
      </c>
      <c r="AI140">
        <v>0.95</v>
      </c>
      <c r="AJ140">
        <v>0.45</v>
      </c>
      <c r="AK140">
        <v>1</v>
      </c>
      <c r="AL140">
        <v>85.7</v>
      </c>
      <c r="AM140">
        <v>291.8</v>
      </c>
      <c r="AN140">
        <v>44.6</v>
      </c>
      <c r="AO140">
        <v>21.6</v>
      </c>
      <c r="AP140">
        <v>52</v>
      </c>
      <c r="AQ140">
        <v>85</v>
      </c>
      <c r="AR140">
        <v>612</v>
      </c>
      <c r="AS140">
        <v>2.1669999999999998</v>
      </c>
      <c r="AT140">
        <v>9846</v>
      </c>
      <c r="AU140">
        <v>14762</v>
      </c>
      <c r="AV140">
        <v>0</v>
      </c>
      <c r="AW140">
        <v>37.282447814941406</v>
      </c>
      <c r="AX140">
        <v>0</v>
      </c>
      <c r="AY140">
        <v>0</v>
      </c>
      <c r="AZ140">
        <v>0</v>
      </c>
      <c r="BA140">
        <v>0</v>
      </c>
      <c r="BB140">
        <v>1</v>
      </c>
      <c r="BC140">
        <v>97.435897827148438</v>
      </c>
      <c r="BD140">
        <v>100</v>
      </c>
      <c r="BE140">
        <v>3461.53857421875</v>
      </c>
      <c r="BF140">
        <v>15233.30859375</v>
      </c>
      <c r="BG140">
        <v>16284.765625</v>
      </c>
      <c r="BH140">
        <v>3.3644089698791504</v>
      </c>
      <c r="BI140">
        <v>2.6786479949951172</v>
      </c>
      <c r="BJ140">
        <v>27.450981140136719</v>
      </c>
      <c r="BK140">
        <v>-33.333332061767578</v>
      </c>
      <c r="BL140">
        <v>198.5</v>
      </c>
      <c r="BM140">
        <v>-0.89552241563796997</v>
      </c>
      <c r="BN140">
        <v>21862.904296875</v>
      </c>
      <c r="BO140">
        <v>41.749916076660156</v>
      </c>
      <c r="BQ140">
        <v>0.69866263866424561</v>
      </c>
      <c r="BR140">
        <v>0.32355478405952454</v>
      </c>
      <c r="BS140">
        <v>3.5159621238708496</v>
      </c>
      <c r="BT140">
        <v>122.3037109375</v>
      </c>
      <c r="BU140">
        <v>419.32699584960938</v>
      </c>
      <c r="BV140">
        <v>0</v>
      </c>
      <c r="BW140">
        <v>1</v>
      </c>
      <c r="BX140">
        <v>13956.0439453125</v>
      </c>
      <c r="BY140">
        <v>13054.9453125</v>
      </c>
      <c r="BZ140">
        <v>0.56082832813262939</v>
      </c>
      <c r="CA140">
        <v>7.1613459587097168</v>
      </c>
      <c r="CB140">
        <v>250</v>
      </c>
      <c r="CC140">
        <v>19.578313827514648</v>
      </c>
      <c r="CD140">
        <v>20.180723190307617</v>
      </c>
      <c r="CE140">
        <v>0</v>
      </c>
      <c r="CF140">
        <v>1.5060241222381592</v>
      </c>
      <c r="CG140">
        <v>14096.6572265625</v>
      </c>
      <c r="CJ140" s="8">
        <f>ABS(L140-VLOOKUP('VK_valitsin (FI)'!$C$8,tiedot,11,FALSE))</f>
        <v>28.199996948242188</v>
      </c>
      <c r="CQ140" s="8">
        <f>ABS(S140-VLOOKUP('VK_valitsin (FI)'!$C$8,tiedot,18,FALSE))</f>
        <v>112</v>
      </c>
      <c r="DE140" s="8">
        <f>ABS(AG140-VLOOKUP('VK_valitsin (FI)'!$C$8,tiedot,32,FALSE))</f>
        <v>0</v>
      </c>
      <c r="DJ140" s="8">
        <f>ABS(AL140-VLOOKUP('VK_valitsin (FI)'!$C$8,tiedot,37,FALSE))</f>
        <v>26.900000000000006</v>
      </c>
      <c r="EB140" s="55">
        <f>ABS(BD140-VLOOKUP('VK_valitsin (FI)'!$C$8,tiedot,55,FALSE))</f>
        <v>3.98126220703125</v>
      </c>
      <c r="EF140" s="55">
        <f>ABS(BH140-VLOOKUP('VK_valitsin (FI)'!$C$8,tiedot,59,FALSE))</f>
        <v>2.7352571487426758E-2</v>
      </c>
      <c r="EL140" s="8">
        <f>ABS(BN140-VLOOKUP('VK_valitsin (FI)'!$C$8,tiedot,65,FALSE))</f>
        <v>1211.4921875</v>
      </c>
      <c r="FH140" s="4">
        <f>IF($B140='VK_valitsin (FI)'!$C$8,100000,VK!CJ140/VK!L$297*'VK_valitsin (FI)'!D$5)</f>
        <v>0.14330067519720777</v>
      </c>
      <c r="FO140" s="4">
        <f>IF($B140='VK_valitsin (FI)'!$C$8,100000,VK!CQ140/VK!S$297*'VK_valitsin (FI)'!E$5)</f>
        <v>2.2273398812403367E-2</v>
      </c>
      <c r="GC140" s="4">
        <f>IF($B140='VK_valitsin (FI)'!$C$8,100000,VK!DE140/VK!AG$297*'VK_valitsin (FI)'!F$5)</f>
        <v>0</v>
      </c>
      <c r="GH140" s="4">
        <f>IF($B140='VK_valitsin (FI)'!$C$8,100000,VK!DJ140/VK!AL$297*'VK_valitsin (FI)'!G$5)</f>
        <v>0.4734758329522748</v>
      </c>
      <c r="GZ140" s="4">
        <f>IF($B140='VK_valitsin (FI)'!$C$8,100000,VK!EB140/VK!BD$297*'VK_valitsin (FI)'!H$5)</f>
        <v>1.725932443801987E-2</v>
      </c>
      <c r="HA140" s="4">
        <f>IF($B140='VK_valitsin (FI)'!$C$8,100000,VK!EC140/VK!BE$297*'VK_valitsin (FI)'!P$5)</f>
        <v>0</v>
      </c>
      <c r="HD140" s="4">
        <f>IF($B140='VK_valitsin (FI)'!$C$8,100000,VK!EF140/VK!BH$297*'VK_valitsin (FI)'!I$5)</f>
        <v>4.7725335505221312E-3</v>
      </c>
      <c r="HJ140" s="4">
        <f>IF($B140='VK_valitsin (FI)'!$C$8,100000,VK!EL140/VK!BN$297*'VK_valitsin (FI)'!J$5)</f>
        <v>5.5088450363409376E-2</v>
      </c>
      <c r="ID140" s="15">
        <f t="shared" si="8"/>
        <v>0.71617022911383732</v>
      </c>
      <c r="IE140" s="15">
        <f t="shared" si="9"/>
        <v>186</v>
      </c>
      <c r="IF140" s="16">
        <f t="shared" si="11"/>
        <v>1.3799999999999956E-8</v>
      </c>
      <c r="IG140" s="51" t="str">
        <f t="shared" si="10"/>
        <v>Luumäki</v>
      </c>
    </row>
    <row r="141" spans="1:241">
      <c r="A141">
        <v>2019</v>
      </c>
      <c r="B141" t="s">
        <v>482</v>
      </c>
      <c r="C141" t="s">
        <v>483</v>
      </c>
      <c r="D141" t="s">
        <v>395</v>
      </c>
      <c r="E141" t="s">
        <v>270</v>
      </c>
      <c r="F141" t="s">
        <v>334</v>
      </c>
      <c r="G141" t="s">
        <v>335</v>
      </c>
      <c r="H141" t="s">
        <v>104</v>
      </c>
      <c r="I141" t="s">
        <v>105</v>
      </c>
      <c r="J141">
        <v>46.5</v>
      </c>
      <c r="K141">
        <v>521.75</v>
      </c>
      <c r="L141">
        <v>120.69999694824219</v>
      </c>
      <c r="M141">
        <v>5475</v>
      </c>
      <c r="N141">
        <v>10.5</v>
      </c>
      <c r="O141">
        <v>0</v>
      </c>
      <c r="P141">
        <v>-7</v>
      </c>
      <c r="Q141">
        <v>71.8</v>
      </c>
      <c r="R141">
        <v>5.2</v>
      </c>
      <c r="S141">
        <v>170</v>
      </c>
      <c r="T141">
        <v>0</v>
      </c>
      <c r="U141">
        <v>3679.6</v>
      </c>
      <c r="V141">
        <v>11.43</v>
      </c>
      <c r="W141">
        <v>1963</v>
      </c>
      <c r="X141">
        <v>826</v>
      </c>
      <c r="Y141">
        <v>881</v>
      </c>
      <c r="Z141">
        <v>986</v>
      </c>
      <c r="AA141">
        <v>715</v>
      </c>
      <c r="AB141">
        <v>13.439999580383301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21.5</v>
      </c>
      <c r="AI141">
        <v>0.93</v>
      </c>
      <c r="AJ141">
        <v>0.5</v>
      </c>
      <c r="AK141">
        <v>1.1000000000000001</v>
      </c>
      <c r="AL141">
        <v>79.5</v>
      </c>
      <c r="AM141">
        <v>340</v>
      </c>
      <c r="AN141">
        <v>43</v>
      </c>
      <c r="AO141">
        <v>28.5</v>
      </c>
      <c r="AP141">
        <v>43</v>
      </c>
      <c r="AQ141">
        <v>40</v>
      </c>
      <c r="AR141">
        <v>736</v>
      </c>
      <c r="AS141">
        <v>2.8330000000000002</v>
      </c>
      <c r="AT141">
        <v>17046</v>
      </c>
      <c r="AU141">
        <v>12912</v>
      </c>
      <c r="AV141">
        <v>0</v>
      </c>
      <c r="AW141">
        <v>16.994770050048828</v>
      </c>
      <c r="AX141">
        <v>1</v>
      </c>
      <c r="AY141">
        <v>0</v>
      </c>
      <c r="AZ141">
        <v>0</v>
      </c>
      <c r="BA141">
        <v>0</v>
      </c>
      <c r="BB141">
        <v>1</v>
      </c>
      <c r="BC141">
        <v>87.044532775878906</v>
      </c>
      <c r="BD141">
        <v>100</v>
      </c>
      <c r="BE141">
        <v>853.8961181640625</v>
      </c>
      <c r="BF141">
        <v>9973.0458984375</v>
      </c>
      <c r="BG141">
        <v>11108.388671875</v>
      </c>
      <c r="BH141">
        <v>4.4723286628723145</v>
      </c>
      <c r="BI141">
        <v>8.3499250411987305</v>
      </c>
      <c r="BJ141">
        <v>28.571428298950195</v>
      </c>
      <c r="BK141">
        <v>8.3333330154418945</v>
      </c>
      <c r="BL141">
        <v>92.5</v>
      </c>
      <c r="BM141">
        <v>-1.685393214225769</v>
      </c>
      <c r="BN141">
        <v>22766.470703125</v>
      </c>
      <c r="BO141">
        <v>44.443775177001953</v>
      </c>
      <c r="BQ141">
        <v>0.6584475040435791</v>
      </c>
      <c r="BR141">
        <v>85.132423400878906</v>
      </c>
      <c r="BS141">
        <v>5.1324200630187988</v>
      </c>
      <c r="BT141">
        <v>97.534248352050781</v>
      </c>
      <c r="BU141">
        <v>232.51141357421875</v>
      </c>
      <c r="BV141">
        <v>0</v>
      </c>
      <c r="BW141">
        <v>1</v>
      </c>
      <c r="BX141">
        <v>8831.1689453125</v>
      </c>
      <c r="BY141">
        <v>7928.5712890625</v>
      </c>
      <c r="BZ141">
        <v>1.1872146129608154</v>
      </c>
      <c r="CA141">
        <v>9.5890407562255859</v>
      </c>
      <c r="CB141">
        <v>40</v>
      </c>
      <c r="CC141">
        <v>4.9523811340332031</v>
      </c>
      <c r="CD141">
        <v>12.571428298950195</v>
      </c>
      <c r="CE141">
        <v>0</v>
      </c>
      <c r="CF141">
        <v>1.523809552192688</v>
      </c>
      <c r="CG141">
        <v>12028.1435546875</v>
      </c>
      <c r="CJ141" s="8">
        <f>ABS(L141-VLOOKUP('VK_valitsin (FI)'!$C$8,tiedot,11,FALSE))</f>
        <v>18</v>
      </c>
      <c r="CQ141" s="8">
        <f>ABS(S141-VLOOKUP('VK_valitsin (FI)'!$C$8,tiedot,18,FALSE))</f>
        <v>18</v>
      </c>
      <c r="DE141" s="8">
        <f>ABS(AG141-VLOOKUP('VK_valitsin (FI)'!$C$8,tiedot,32,FALSE))</f>
        <v>0</v>
      </c>
      <c r="DJ141" s="8">
        <f>ABS(AL141-VLOOKUP('VK_valitsin (FI)'!$C$8,tiedot,37,FALSE))</f>
        <v>20.700000000000003</v>
      </c>
      <c r="EB141" s="55">
        <f>ABS(BD141-VLOOKUP('VK_valitsin (FI)'!$C$8,tiedot,55,FALSE))</f>
        <v>3.98126220703125</v>
      </c>
      <c r="EF141" s="55">
        <f>ABS(BH141-VLOOKUP('VK_valitsin (FI)'!$C$8,tiedot,59,FALSE))</f>
        <v>1.1352722644805908</v>
      </c>
      <c r="EL141" s="8">
        <f>ABS(BN141-VLOOKUP('VK_valitsin (FI)'!$C$8,tiedot,65,FALSE))</f>
        <v>307.92578125</v>
      </c>
      <c r="FH141" s="4">
        <f>IF($B141='VK_valitsin (FI)'!$C$8,100000,VK!CJ141/VK!L$297*'VK_valitsin (FI)'!D$5)</f>
        <v>9.1468525981898183E-2</v>
      </c>
      <c r="FO141" s="4">
        <f>IF($B141='VK_valitsin (FI)'!$C$8,100000,VK!CQ141/VK!S$297*'VK_valitsin (FI)'!E$5)</f>
        <v>3.5796533805648265E-3</v>
      </c>
      <c r="GC141" s="4">
        <f>IF($B141='VK_valitsin (FI)'!$C$8,100000,VK!DE141/VK!AG$297*'VK_valitsin (FI)'!F$5)</f>
        <v>0</v>
      </c>
      <c r="GH141" s="4">
        <f>IF($B141='VK_valitsin (FI)'!$C$8,100000,VK!DJ141/VK!AL$297*'VK_valitsin (FI)'!G$5)</f>
        <v>0.36434757405621149</v>
      </c>
      <c r="GZ141" s="4">
        <f>IF($B141='VK_valitsin (FI)'!$C$8,100000,VK!EB141/VK!BD$297*'VK_valitsin (FI)'!H$5)</f>
        <v>1.725932443801987E-2</v>
      </c>
      <c r="HA141" s="4">
        <f>IF($B141='VK_valitsin (FI)'!$C$8,100000,VK!EC141/VK!BE$297*'VK_valitsin (FI)'!P$5)</f>
        <v>0</v>
      </c>
      <c r="HD141" s="4">
        <f>IF($B141='VK_valitsin (FI)'!$C$8,100000,VK!EF141/VK!BH$297*'VK_valitsin (FI)'!I$5)</f>
        <v>0.19808466541076111</v>
      </c>
      <c r="HJ141" s="4">
        <f>IF($B141='VK_valitsin (FI)'!$C$8,100000,VK!EL141/VK!BN$297*'VK_valitsin (FI)'!J$5)</f>
        <v>1.4001868349650151E-2</v>
      </c>
      <c r="ID141" s="15">
        <f t="shared" si="8"/>
        <v>0.6887416255171056</v>
      </c>
      <c r="IE141" s="15">
        <f t="shared" si="9"/>
        <v>177</v>
      </c>
      <c r="IF141" s="16">
        <f t="shared" si="11"/>
        <v>1.3899999999999956E-8</v>
      </c>
      <c r="IG141" s="51" t="str">
        <f t="shared" si="10"/>
        <v>Maalahti</v>
      </c>
    </row>
    <row r="142" spans="1:241">
      <c r="A142">
        <v>2019</v>
      </c>
      <c r="B142" t="s">
        <v>484</v>
      </c>
      <c r="C142" t="s">
        <v>485</v>
      </c>
      <c r="D142" t="s">
        <v>124</v>
      </c>
      <c r="E142" t="s">
        <v>125</v>
      </c>
      <c r="F142" t="s">
        <v>126</v>
      </c>
      <c r="G142" t="s">
        <v>127</v>
      </c>
      <c r="H142" t="s">
        <v>104</v>
      </c>
      <c r="I142" t="s">
        <v>105</v>
      </c>
      <c r="J142">
        <v>46.200000762939453</v>
      </c>
      <c r="K142">
        <v>195.30999755859375</v>
      </c>
      <c r="L142">
        <v>144.30000305175781</v>
      </c>
      <c r="M142">
        <v>2013</v>
      </c>
      <c r="N142">
        <v>10.300000190734863</v>
      </c>
      <c r="O142">
        <v>-0.20000000298023224</v>
      </c>
      <c r="P142">
        <v>-2</v>
      </c>
      <c r="Q142">
        <v>46.400000000000006</v>
      </c>
      <c r="R142">
        <v>7.8000000000000007</v>
      </c>
      <c r="S142">
        <v>74</v>
      </c>
      <c r="T142">
        <v>0</v>
      </c>
      <c r="U142">
        <v>3314.5</v>
      </c>
      <c r="V142">
        <v>12.51</v>
      </c>
      <c r="W142">
        <v>103</v>
      </c>
      <c r="X142">
        <v>276</v>
      </c>
      <c r="Y142">
        <v>0</v>
      </c>
      <c r="Z142">
        <v>802</v>
      </c>
      <c r="AA142">
        <v>646</v>
      </c>
      <c r="AB142">
        <v>16.875</v>
      </c>
      <c r="AC142">
        <v>0</v>
      </c>
      <c r="AD142">
        <v>0</v>
      </c>
      <c r="AE142">
        <v>0</v>
      </c>
      <c r="AF142">
        <v>5.2</v>
      </c>
      <c r="AG142">
        <v>0</v>
      </c>
      <c r="AH142">
        <v>20.75</v>
      </c>
      <c r="AI142">
        <v>0.95</v>
      </c>
      <c r="AJ142">
        <v>0.45</v>
      </c>
      <c r="AK142">
        <v>0.95</v>
      </c>
      <c r="AL142">
        <v>58.2</v>
      </c>
      <c r="AM142">
        <v>300.7</v>
      </c>
      <c r="AN142">
        <v>45.9</v>
      </c>
      <c r="AO142">
        <v>21.9</v>
      </c>
      <c r="AP142">
        <v>65</v>
      </c>
      <c r="AQ142">
        <v>58</v>
      </c>
      <c r="AR142">
        <v>498</v>
      </c>
      <c r="AS142">
        <v>5</v>
      </c>
      <c r="AT142">
        <v>5159</v>
      </c>
      <c r="AU142">
        <v>7866</v>
      </c>
      <c r="AV142">
        <v>0</v>
      </c>
      <c r="AW142">
        <v>37.791812896728516</v>
      </c>
      <c r="AX142">
        <v>0</v>
      </c>
      <c r="AY142">
        <v>0</v>
      </c>
      <c r="AZ142">
        <v>0</v>
      </c>
      <c r="BA142">
        <v>0</v>
      </c>
      <c r="BB142">
        <v>1</v>
      </c>
      <c r="BC142">
        <v>86.153846740722656</v>
      </c>
      <c r="BD142">
        <v>90.277778625488281</v>
      </c>
      <c r="BE142">
        <v>236.36363220214844</v>
      </c>
      <c r="BF142">
        <v>12870.9775390625</v>
      </c>
      <c r="BG142">
        <v>14542.330078125</v>
      </c>
      <c r="BH142">
        <v>3.1803276538848877</v>
      </c>
      <c r="BI142">
        <v>-23.759397506713867</v>
      </c>
      <c r="BJ142">
        <v>16.326530456542969</v>
      </c>
      <c r="BK142">
        <v>-42.105262756347656</v>
      </c>
      <c r="BL142">
        <v>163</v>
      </c>
      <c r="BM142">
        <v>13.953488349914551</v>
      </c>
      <c r="BN142">
        <v>22099.94140625</v>
      </c>
      <c r="BO142">
        <v>40.460578918457031</v>
      </c>
      <c r="BQ142">
        <v>0.74764031171798706</v>
      </c>
      <c r="BR142">
        <v>0.94386488199234009</v>
      </c>
      <c r="BS142">
        <v>2.6328861713409424</v>
      </c>
      <c r="BT142">
        <v>93.889717102050781</v>
      </c>
      <c r="BU142">
        <v>258.81768798828125</v>
      </c>
      <c r="BV142">
        <v>0</v>
      </c>
      <c r="BW142">
        <v>0</v>
      </c>
      <c r="BX142">
        <v>8463.63671875</v>
      </c>
      <c r="BY142">
        <v>7490.9091796875</v>
      </c>
      <c r="BZ142">
        <v>1.0928962230682373</v>
      </c>
      <c r="CA142">
        <v>7.3025336265563965</v>
      </c>
      <c r="CB142">
        <v>72.727272033691406</v>
      </c>
      <c r="CC142">
        <v>10.884353637695313</v>
      </c>
      <c r="CD142">
        <v>14.965986251831055</v>
      </c>
      <c r="CE142">
        <v>0</v>
      </c>
      <c r="CF142">
        <v>2.0408163070678711</v>
      </c>
      <c r="CG142">
        <v>8117.80908203125</v>
      </c>
      <c r="CJ142" s="8">
        <f>ABS(L142-VLOOKUP('VK_valitsin (FI)'!$C$8,tiedot,11,FALSE))</f>
        <v>5.600006103515625</v>
      </c>
      <c r="CQ142" s="8">
        <f>ABS(S142-VLOOKUP('VK_valitsin (FI)'!$C$8,tiedot,18,FALSE))</f>
        <v>78</v>
      </c>
      <c r="DE142" s="8">
        <f>ABS(AG142-VLOOKUP('VK_valitsin (FI)'!$C$8,tiedot,32,FALSE))</f>
        <v>0</v>
      </c>
      <c r="DJ142" s="8">
        <f>ABS(AL142-VLOOKUP('VK_valitsin (FI)'!$C$8,tiedot,37,FALSE))</f>
        <v>0.59999999999999432</v>
      </c>
      <c r="EB142" s="55">
        <f>ABS(BD142-VLOOKUP('VK_valitsin (FI)'!$C$8,tiedot,55,FALSE))</f>
        <v>5.7409591674804688</v>
      </c>
      <c r="EF142" s="55">
        <f>ABS(BH142-VLOOKUP('VK_valitsin (FI)'!$C$8,tiedot,59,FALSE))</f>
        <v>0.15672874450683594</v>
      </c>
      <c r="EL142" s="8">
        <f>ABS(BN142-VLOOKUP('VK_valitsin (FI)'!$C$8,tiedot,65,FALSE))</f>
        <v>974.455078125</v>
      </c>
      <c r="FH142" s="4">
        <f>IF($B142='VK_valitsin (FI)'!$C$8,100000,VK!CJ142/VK!L$297*'VK_valitsin (FI)'!D$5)</f>
        <v>2.8456905765455964E-2</v>
      </c>
      <c r="FO142" s="4">
        <f>IF($B142='VK_valitsin (FI)'!$C$8,100000,VK!CQ142/VK!S$297*'VK_valitsin (FI)'!E$5)</f>
        <v>1.5511831315780914E-2</v>
      </c>
      <c r="GC142" s="4">
        <f>IF($B142='VK_valitsin (FI)'!$C$8,100000,VK!DE142/VK!AG$297*'VK_valitsin (FI)'!F$5)</f>
        <v>0</v>
      </c>
      <c r="GH142" s="4">
        <f>IF($B142='VK_valitsin (FI)'!$C$8,100000,VK!DJ142/VK!AL$297*'VK_valitsin (FI)'!G$5)</f>
        <v>1.0560799248006028E-2</v>
      </c>
      <c r="GZ142" s="4">
        <f>IF($B142='VK_valitsin (FI)'!$C$8,100000,VK!EB142/VK!BD$297*'VK_valitsin (FI)'!H$5)</f>
        <v>2.4887855083238958E-2</v>
      </c>
      <c r="HA142" s="4">
        <f>IF($B142='VK_valitsin (FI)'!$C$8,100000,VK!EC142/VK!BE$297*'VK_valitsin (FI)'!P$5)</f>
        <v>0</v>
      </c>
      <c r="HD142" s="4">
        <f>IF($B142='VK_valitsin (FI)'!$C$8,100000,VK!EF142/VK!BH$297*'VK_valitsin (FI)'!I$5)</f>
        <v>2.7346357245932727E-2</v>
      </c>
      <c r="HJ142" s="4">
        <f>IF($B142='VK_valitsin (FI)'!$C$8,100000,VK!EL142/VK!BN$297*'VK_valitsin (FI)'!J$5)</f>
        <v>4.4310001134581202E-2</v>
      </c>
      <c r="ID142" s="15">
        <f t="shared" si="8"/>
        <v>0.15107376379299578</v>
      </c>
      <c r="IE142" s="15">
        <f t="shared" si="9"/>
        <v>2</v>
      </c>
      <c r="IF142" s="16">
        <f t="shared" si="11"/>
        <v>1.3999999999999955E-8</v>
      </c>
      <c r="IG142" s="51" t="str">
        <f t="shared" si="10"/>
        <v>Marttila</v>
      </c>
    </row>
    <row r="143" spans="1:241">
      <c r="A143">
        <v>2019</v>
      </c>
      <c r="B143" t="s">
        <v>486</v>
      </c>
      <c r="C143" t="s">
        <v>487</v>
      </c>
      <c r="D143" t="s">
        <v>299</v>
      </c>
      <c r="E143" t="s">
        <v>300</v>
      </c>
      <c r="F143" t="s">
        <v>126</v>
      </c>
      <c r="G143" t="s">
        <v>127</v>
      </c>
      <c r="H143" t="s">
        <v>90</v>
      </c>
      <c r="I143" t="s">
        <v>91</v>
      </c>
      <c r="J143">
        <v>41.299999237060547</v>
      </c>
      <c r="K143">
        <v>174.75</v>
      </c>
      <c r="L143">
        <v>110.80000305175781</v>
      </c>
      <c r="M143">
        <v>9534</v>
      </c>
      <c r="N143">
        <v>54.599998474121094</v>
      </c>
      <c r="O143">
        <v>-0.20000000298023224</v>
      </c>
      <c r="P143">
        <v>-50</v>
      </c>
      <c r="Q143">
        <v>80.800000000000011</v>
      </c>
      <c r="R143">
        <v>5</v>
      </c>
      <c r="S143">
        <v>114</v>
      </c>
      <c r="T143">
        <v>0</v>
      </c>
      <c r="U143">
        <v>4228.6000000000004</v>
      </c>
      <c r="V143">
        <v>12.51</v>
      </c>
      <c r="W143">
        <v>156</v>
      </c>
      <c r="X143">
        <v>280</v>
      </c>
      <c r="Y143">
        <v>0</v>
      </c>
      <c r="Z143">
        <v>486</v>
      </c>
      <c r="AA143">
        <v>585</v>
      </c>
      <c r="AB143">
        <v>17.921052932739258</v>
      </c>
      <c r="AC143">
        <v>0</v>
      </c>
      <c r="AD143">
        <v>0.9</v>
      </c>
      <c r="AE143">
        <v>1.6</v>
      </c>
      <c r="AF143">
        <v>4.5</v>
      </c>
      <c r="AG143">
        <v>0</v>
      </c>
      <c r="AH143">
        <v>20.75</v>
      </c>
      <c r="AI143">
        <v>0.95</v>
      </c>
      <c r="AJ143">
        <v>0.41</v>
      </c>
      <c r="AK143">
        <v>1</v>
      </c>
      <c r="AL143">
        <v>60</v>
      </c>
      <c r="AM143">
        <v>391.8</v>
      </c>
      <c r="AN143">
        <v>43.6</v>
      </c>
      <c r="AO143">
        <v>33.1</v>
      </c>
      <c r="AP143">
        <v>32</v>
      </c>
      <c r="AQ143">
        <v>21</v>
      </c>
      <c r="AR143">
        <v>444</v>
      </c>
      <c r="AS143">
        <v>3.3330000000000002</v>
      </c>
      <c r="AT143">
        <v>4926</v>
      </c>
      <c r="AU143">
        <v>10044</v>
      </c>
      <c r="AV143">
        <v>1</v>
      </c>
      <c r="AW143">
        <v>16.195693969726563</v>
      </c>
      <c r="AX143">
        <v>0</v>
      </c>
      <c r="AY143">
        <v>0</v>
      </c>
      <c r="AZ143">
        <v>0</v>
      </c>
      <c r="BA143">
        <v>0</v>
      </c>
      <c r="BB143">
        <v>1</v>
      </c>
      <c r="BC143">
        <v>91.885444641113281</v>
      </c>
      <c r="BD143">
        <v>77.88104248046875</v>
      </c>
      <c r="BE143">
        <v>5.730659008026123</v>
      </c>
      <c r="BF143">
        <v>11542.501953125</v>
      </c>
      <c r="BG143">
        <v>14804.2021484375</v>
      </c>
      <c r="BH143">
        <v>4.3926997184753418</v>
      </c>
      <c r="BI143">
        <v>-18.987936019897461</v>
      </c>
      <c r="BJ143">
        <v>24.242424011230469</v>
      </c>
      <c r="BK143">
        <v>-14.184396743774414</v>
      </c>
      <c r="BL143">
        <v>214.66667175292969</v>
      </c>
      <c r="BM143">
        <v>-1.1463844776153564</v>
      </c>
      <c r="BN143">
        <v>26134.501953125</v>
      </c>
      <c r="BO143">
        <v>15.648999214172363</v>
      </c>
      <c r="BQ143">
        <v>0.68837845325469971</v>
      </c>
      <c r="BR143">
        <v>1.1013215780258179</v>
      </c>
      <c r="BS143">
        <v>1.8145583868026733</v>
      </c>
      <c r="BT143">
        <v>63.037548065185547</v>
      </c>
      <c r="BU143">
        <v>227.50157165527344</v>
      </c>
      <c r="BV143">
        <v>0</v>
      </c>
      <c r="BW143">
        <v>0</v>
      </c>
      <c r="BX143">
        <v>8882.521484375</v>
      </c>
      <c r="BY143">
        <v>6925.50146484375</v>
      </c>
      <c r="BZ143">
        <v>1.2691420316696167</v>
      </c>
      <c r="CA143">
        <v>11.757919311523438</v>
      </c>
      <c r="CB143">
        <v>138.01652526855469</v>
      </c>
      <c r="CC143">
        <v>14.89741325378418</v>
      </c>
      <c r="CD143">
        <v>15.165031433105469</v>
      </c>
      <c r="CE143">
        <v>0</v>
      </c>
      <c r="CF143">
        <v>2.0517394542694092</v>
      </c>
      <c r="CG143">
        <v>10729.6845703125</v>
      </c>
      <c r="CJ143" s="8">
        <f>ABS(L143-VLOOKUP('VK_valitsin (FI)'!$C$8,tiedot,11,FALSE))</f>
        <v>27.899993896484375</v>
      </c>
      <c r="CQ143" s="8">
        <f>ABS(S143-VLOOKUP('VK_valitsin (FI)'!$C$8,tiedot,18,FALSE))</f>
        <v>38</v>
      </c>
      <c r="DE143" s="8">
        <f>ABS(AG143-VLOOKUP('VK_valitsin (FI)'!$C$8,tiedot,32,FALSE))</f>
        <v>0</v>
      </c>
      <c r="DJ143" s="8">
        <f>ABS(AL143-VLOOKUP('VK_valitsin (FI)'!$C$8,tiedot,37,FALSE))</f>
        <v>1.2000000000000028</v>
      </c>
      <c r="EB143" s="55">
        <f>ABS(BD143-VLOOKUP('VK_valitsin (FI)'!$C$8,tiedot,55,FALSE))</f>
        <v>18.1376953125</v>
      </c>
      <c r="EF143" s="55">
        <f>ABS(BH143-VLOOKUP('VK_valitsin (FI)'!$C$8,tiedot,59,FALSE))</f>
        <v>1.0556433200836182</v>
      </c>
      <c r="EL143" s="8">
        <f>ABS(BN143-VLOOKUP('VK_valitsin (FI)'!$C$8,tiedot,65,FALSE))</f>
        <v>3060.10546875</v>
      </c>
      <c r="FH143" s="4">
        <f>IF($B143='VK_valitsin (FI)'!$C$8,100000,VK!CJ143/VK!L$297*'VK_valitsin (FI)'!D$5)</f>
        <v>0.14177618425641011</v>
      </c>
      <c r="FO143" s="4">
        <f>IF($B143='VK_valitsin (FI)'!$C$8,100000,VK!CQ143/VK!S$297*'VK_valitsin (FI)'!E$5)</f>
        <v>7.557046025636855E-3</v>
      </c>
      <c r="GC143" s="4">
        <f>IF($B143='VK_valitsin (FI)'!$C$8,100000,VK!DE143/VK!AG$297*'VK_valitsin (FI)'!F$5)</f>
        <v>0</v>
      </c>
      <c r="GH143" s="4">
        <f>IF($B143='VK_valitsin (FI)'!$C$8,100000,VK!DJ143/VK!AL$297*'VK_valitsin (FI)'!G$5)</f>
        <v>2.1121598496012306E-2</v>
      </c>
      <c r="GZ143" s="4">
        <f>IF($B143='VK_valitsin (FI)'!$C$8,100000,VK!EB143/VK!BD$297*'VK_valitsin (FI)'!H$5)</f>
        <v>7.8629427472404728E-2</v>
      </c>
      <c r="HA143" s="4">
        <f>IF($B143='VK_valitsin (FI)'!$C$8,100000,VK!EC143/VK!BE$297*'VK_valitsin (FI)'!P$5)</f>
        <v>0</v>
      </c>
      <c r="HD143" s="4">
        <f>IF($B143='VK_valitsin (FI)'!$C$8,100000,VK!EF143/VK!BH$297*'VK_valitsin (FI)'!I$5)</f>
        <v>0.18419084161061483</v>
      </c>
      <c r="HJ143" s="4">
        <f>IF($B143='VK_valitsin (FI)'!$C$8,100000,VK!EL143/VK!BN$297*'VK_valitsin (FI)'!J$5)</f>
        <v>0.13914779637985239</v>
      </c>
      <c r="ID143" s="15">
        <f t="shared" si="8"/>
        <v>0.57242290834093124</v>
      </c>
      <c r="IE143" s="15">
        <f t="shared" si="9"/>
        <v>119</v>
      </c>
      <c r="IF143" s="16">
        <f t="shared" si="11"/>
        <v>1.4099999999999954E-8</v>
      </c>
      <c r="IG143" s="51" t="str">
        <f t="shared" si="10"/>
        <v>Masku</v>
      </c>
    </row>
    <row r="144" spans="1:241">
      <c r="A144">
        <v>2019</v>
      </c>
      <c r="B144" t="s">
        <v>488</v>
      </c>
      <c r="C144" t="s">
        <v>489</v>
      </c>
      <c r="D144" t="s">
        <v>100</v>
      </c>
      <c r="E144" t="s">
        <v>101</v>
      </c>
      <c r="F144" t="s">
        <v>102</v>
      </c>
      <c r="G144" t="s">
        <v>103</v>
      </c>
      <c r="H144" t="s">
        <v>104</v>
      </c>
      <c r="I144" t="s">
        <v>105</v>
      </c>
      <c r="J144">
        <v>41.099998474121094</v>
      </c>
      <c r="K144">
        <v>229.97000122070313</v>
      </c>
      <c r="L144">
        <v>182.39999389648438</v>
      </c>
      <c r="M144">
        <v>1089</v>
      </c>
      <c r="N144">
        <v>4.6999998092651367</v>
      </c>
      <c r="O144">
        <v>-1.3999999761581421</v>
      </c>
      <c r="P144">
        <v>-23</v>
      </c>
      <c r="Q144">
        <v>38</v>
      </c>
      <c r="R144">
        <v>6.2</v>
      </c>
      <c r="S144">
        <v>76</v>
      </c>
      <c r="T144">
        <v>0</v>
      </c>
      <c r="U144">
        <v>2439.9</v>
      </c>
      <c r="V144">
        <v>11.72</v>
      </c>
      <c r="W144">
        <v>1368</v>
      </c>
      <c r="X144">
        <v>421</v>
      </c>
      <c r="Y144">
        <v>579</v>
      </c>
      <c r="Z144">
        <v>451</v>
      </c>
      <c r="AA144">
        <v>577</v>
      </c>
      <c r="AB144">
        <v>10.860759735107422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22</v>
      </c>
      <c r="AI144">
        <v>1.03</v>
      </c>
      <c r="AJ144">
        <v>0.45</v>
      </c>
      <c r="AK144">
        <v>1.03</v>
      </c>
      <c r="AL144">
        <v>46.7</v>
      </c>
      <c r="AM144">
        <v>253</v>
      </c>
      <c r="AN144">
        <v>50.4</v>
      </c>
      <c r="AO144">
        <v>12.5</v>
      </c>
      <c r="AP144">
        <v>109</v>
      </c>
      <c r="AQ144">
        <v>109</v>
      </c>
      <c r="AR144">
        <v>798</v>
      </c>
      <c r="AS144">
        <v>5</v>
      </c>
      <c r="AT144">
        <v>6261</v>
      </c>
      <c r="AU144">
        <v>11937</v>
      </c>
      <c r="AV144">
        <v>0</v>
      </c>
      <c r="AW144">
        <v>93.760749816894531</v>
      </c>
      <c r="AX144">
        <v>0</v>
      </c>
      <c r="AY144">
        <v>0</v>
      </c>
      <c r="AZ144">
        <v>0</v>
      </c>
      <c r="BA144">
        <v>0</v>
      </c>
      <c r="BB144">
        <v>1</v>
      </c>
      <c r="BC144">
        <v>76.670585632324219</v>
      </c>
      <c r="BD144">
        <v>86.2244873046875</v>
      </c>
      <c r="BE144">
        <v>0</v>
      </c>
      <c r="BF144">
        <v>214.13276672363281</v>
      </c>
      <c r="BG144">
        <v>8565.310546875</v>
      </c>
      <c r="BH144">
        <v>5.1460056304931641</v>
      </c>
      <c r="BI144">
        <v>43.836151123046875</v>
      </c>
      <c r="BJ144">
        <v>29.629629135131836</v>
      </c>
      <c r="BK144">
        <v>43.75</v>
      </c>
      <c r="BL144">
        <v>165</v>
      </c>
      <c r="BM144">
        <v>0.75757575035095215</v>
      </c>
      <c r="BN144">
        <v>16574.4921875</v>
      </c>
      <c r="BO144">
        <v>61.194435119628906</v>
      </c>
      <c r="BQ144">
        <v>0.57024794816970825</v>
      </c>
      <c r="BR144">
        <v>0</v>
      </c>
      <c r="BS144">
        <v>0.55096417665481567</v>
      </c>
      <c r="BT144">
        <v>144.16896057128906</v>
      </c>
      <c r="BU144">
        <v>286.50137329101563</v>
      </c>
      <c r="BV144">
        <v>0</v>
      </c>
      <c r="BW144">
        <v>0</v>
      </c>
      <c r="BX144">
        <v>4000</v>
      </c>
      <c r="BY144">
        <v>100</v>
      </c>
      <c r="BZ144">
        <v>2.1120293140411377</v>
      </c>
      <c r="CA144">
        <v>12.213039398193359</v>
      </c>
      <c r="CB144">
        <v>39.130435943603516</v>
      </c>
      <c r="CC144">
        <v>6.7669172286987305</v>
      </c>
      <c r="CD144">
        <v>4.5112781524658203</v>
      </c>
      <c r="CE144">
        <v>0</v>
      </c>
      <c r="CF144">
        <v>3.7593984603881836</v>
      </c>
      <c r="CG144">
        <v>11130.623046875</v>
      </c>
      <c r="CJ144" s="8">
        <f>ABS(L144-VLOOKUP('VK_valitsin (FI)'!$C$8,tiedot,11,FALSE))</f>
        <v>43.699996948242188</v>
      </c>
      <c r="CQ144" s="8">
        <f>ABS(S144-VLOOKUP('VK_valitsin (FI)'!$C$8,tiedot,18,FALSE))</f>
        <v>76</v>
      </c>
      <c r="DE144" s="8">
        <f>ABS(AG144-VLOOKUP('VK_valitsin (FI)'!$C$8,tiedot,32,FALSE))</f>
        <v>0</v>
      </c>
      <c r="DJ144" s="8">
        <f>ABS(AL144-VLOOKUP('VK_valitsin (FI)'!$C$8,tiedot,37,FALSE))</f>
        <v>12.099999999999994</v>
      </c>
      <c r="EB144" s="55">
        <f>ABS(BD144-VLOOKUP('VK_valitsin (FI)'!$C$8,tiedot,55,FALSE))</f>
        <v>9.79425048828125</v>
      </c>
      <c r="EF144" s="55">
        <f>ABS(BH144-VLOOKUP('VK_valitsin (FI)'!$C$8,tiedot,59,FALSE))</f>
        <v>1.8089492321014404</v>
      </c>
      <c r="EL144" s="8">
        <f>ABS(BN144-VLOOKUP('VK_valitsin (FI)'!$C$8,tiedot,65,FALSE))</f>
        <v>6499.904296875</v>
      </c>
      <c r="FH144" s="4">
        <f>IF($B144='VK_valitsin (FI)'!$C$8,100000,VK!CJ144/VK!L$297*'VK_valitsin (FI)'!D$5)</f>
        <v>0.22206523923717567</v>
      </c>
      <c r="FO144" s="4">
        <f>IF($B144='VK_valitsin (FI)'!$C$8,100000,VK!CQ144/VK!S$297*'VK_valitsin (FI)'!E$5)</f>
        <v>1.511409205127371E-2</v>
      </c>
      <c r="GC144" s="4">
        <f>IF($B144='VK_valitsin (FI)'!$C$8,100000,VK!DE144/VK!AG$297*'VK_valitsin (FI)'!F$5)</f>
        <v>0</v>
      </c>
      <c r="GH144" s="4">
        <f>IF($B144='VK_valitsin (FI)'!$C$8,100000,VK!DJ144/VK!AL$297*'VK_valitsin (FI)'!G$5)</f>
        <v>0.21297611816812345</v>
      </c>
      <c r="GZ144" s="4">
        <f>IF($B144='VK_valitsin (FI)'!$C$8,100000,VK!EB144/VK!BD$297*'VK_valitsin (FI)'!H$5)</f>
        <v>4.2459435730190724E-2</v>
      </c>
      <c r="HA144" s="4">
        <f>IF($B144='VK_valitsin (FI)'!$C$8,100000,VK!EC144/VK!BE$297*'VK_valitsin (FI)'!P$5)</f>
        <v>0</v>
      </c>
      <c r="HD144" s="4">
        <f>IF($B144='VK_valitsin (FI)'!$C$8,100000,VK!EF144/VK!BH$297*'VK_valitsin (FI)'!I$5)</f>
        <v>0.31562922357643242</v>
      </c>
      <c r="HJ144" s="4">
        <f>IF($B144='VK_valitsin (FI)'!$C$8,100000,VK!EL144/VK!BN$297*'VK_valitsin (FI)'!J$5)</f>
        <v>0.29556084547619893</v>
      </c>
      <c r="ID144" s="15">
        <f t="shared" si="8"/>
        <v>1.1038049684393949</v>
      </c>
      <c r="IE144" s="15">
        <f t="shared" si="9"/>
        <v>279</v>
      </c>
      <c r="IF144" s="16">
        <f t="shared" si="11"/>
        <v>1.4199999999999953E-8</v>
      </c>
      <c r="IG144" s="51" t="str">
        <f t="shared" si="10"/>
        <v>Merijärvi</v>
      </c>
    </row>
    <row r="145" spans="1:241">
      <c r="A145">
        <v>2019</v>
      </c>
      <c r="B145" t="s">
        <v>490</v>
      </c>
      <c r="C145" t="s">
        <v>491</v>
      </c>
      <c r="D145" t="s">
        <v>196</v>
      </c>
      <c r="E145" t="s">
        <v>197</v>
      </c>
      <c r="F145" t="s">
        <v>150</v>
      </c>
      <c r="G145" t="s">
        <v>151</v>
      </c>
      <c r="H145" t="s">
        <v>104</v>
      </c>
      <c r="I145" t="s">
        <v>105</v>
      </c>
      <c r="J145">
        <v>50.700000762939453</v>
      </c>
      <c r="K145">
        <v>446.1400146484375</v>
      </c>
      <c r="L145">
        <v>190.80000305175781</v>
      </c>
      <c r="M145">
        <v>3067</v>
      </c>
      <c r="N145">
        <v>6.9000000953674316</v>
      </c>
      <c r="O145">
        <v>-1.5</v>
      </c>
      <c r="P145">
        <v>-12</v>
      </c>
      <c r="Q145">
        <v>57.900000000000006</v>
      </c>
      <c r="R145">
        <v>11.5</v>
      </c>
      <c r="S145">
        <v>166</v>
      </c>
      <c r="T145">
        <v>0</v>
      </c>
      <c r="U145">
        <v>3264.4</v>
      </c>
      <c r="V145">
        <v>10.29</v>
      </c>
      <c r="W145">
        <v>516</v>
      </c>
      <c r="X145">
        <v>1161</v>
      </c>
      <c r="Y145">
        <v>419</v>
      </c>
      <c r="Z145">
        <v>819</v>
      </c>
      <c r="AA145">
        <v>553</v>
      </c>
      <c r="AB145">
        <v>15.355262756347656</v>
      </c>
      <c r="AC145">
        <v>0</v>
      </c>
      <c r="AD145">
        <v>0</v>
      </c>
      <c r="AE145">
        <v>0</v>
      </c>
      <c r="AF145">
        <v>4.8</v>
      </c>
      <c r="AG145">
        <v>1</v>
      </c>
      <c r="AH145">
        <v>20.5</v>
      </c>
      <c r="AI145">
        <v>0.93</v>
      </c>
      <c r="AJ145">
        <v>0.41</v>
      </c>
      <c r="AK145">
        <v>1</v>
      </c>
      <c r="AL145">
        <v>52.8</v>
      </c>
      <c r="AM145">
        <v>271.10000000000002</v>
      </c>
      <c r="AN145">
        <v>42.5</v>
      </c>
      <c r="AO145">
        <v>19.7</v>
      </c>
      <c r="AP145">
        <v>86</v>
      </c>
      <c r="AQ145">
        <v>43</v>
      </c>
      <c r="AR145">
        <v>589</v>
      </c>
      <c r="AS145">
        <v>1.5</v>
      </c>
      <c r="AT145">
        <v>6919</v>
      </c>
      <c r="AU145">
        <v>10685</v>
      </c>
      <c r="AV145">
        <v>1</v>
      </c>
      <c r="AW145">
        <v>126.12024688720703</v>
      </c>
      <c r="AX145">
        <v>0</v>
      </c>
      <c r="AY145">
        <v>0</v>
      </c>
      <c r="AZ145">
        <v>0</v>
      </c>
      <c r="BA145">
        <v>1</v>
      </c>
      <c r="BB145">
        <v>1</v>
      </c>
      <c r="BC145">
        <v>89.247314453125</v>
      </c>
      <c r="BD145">
        <v>92.079208374023438</v>
      </c>
      <c r="BE145">
        <v>409.09091186523438</v>
      </c>
      <c r="BF145">
        <v>10362.861328125</v>
      </c>
      <c r="BG145">
        <v>13053.1162109375</v>
      </c>
      <c r="BH145">
        <v>3.0299315452575684</v>
      </c>
      <c r="BI145">
        <v>-8.8324441909790039</v>
      </c>
      <c r="BJ145">
        <v>15.625</v>
      </c>
      <c r="BK145">
        <v>-6.0606060028076172</v>
      </c>
      <c r="BL145">
        <v>136.5</v>
      </c>
      <c r="BM145">
        <v>2.8225805759429932</v>
      </c>
      <c r="BN145">
        <v>20487.166015625</v>
      </c>
      <c r="BO145">
        <v>53.635292053222656</v>
      </c>
      <c r="BQ145">
        <v>0.60384738445281982</v>
      </c>
      <c r="BR145">
        <v>0.42386695742607117</v>
      </c>
      <c r="BS145">
        <v>1.4672318696975708</v>
      </c>
      <c r="BT145">
        <v>86.403648376464844</v>
      </c>
      <c r="BU145">
        <v>419.954345703125</v>
      </c>
      <c r="BV145">
        <v>0</v>
      </c>
      <c r="BW145">
        <v>1</v>
      </c>
      <c r="BX145">
        <v>6892.04541015625</v>
      </c>
      <c r="BY145">
        <v>5471.5908203125</v>
      </c>
      <c r="BZ145">
        <v>1.010759711265564</v>
      </c>
      <c r="CA145">
        <v>8.3143138885498047</v>
      </c>
      <c r="CB145">
        <v>58.064517974853516</v>
      </c>
      <c r="CC145">
        <v>7.0588235855102539</v>
      </c>
      <c r="CD145">
        <v>9.0196075439453125</v>
      </c>
      <c r="CE145">
        <v>0</v>
      </c>
      <c r="CF145">
        <v>1.1764706373214722</v>
      </c>
      <c r="CG145">
        <v>10608.935546875</v>
      </c>
      <c r="CJ145" s="8">
        <f>ABS(L145-VLOOKUP('VK_valitsin (FI)'!$C$8,tiedot,11,FALSE))</f>
        <v>52.100006103515625</v>
      </c>
      <c r="CQ145" s="8">
        <f>ABS(S145-VLOOKUP('VK_valitsin (FI)'!$C$8,tiedot,18,FALSE))</f>
        <v>14</v>
      </c>
      <c r="DE145" s="8">
        <f>ABS(AG145-VLOOKUP('VK_valitsin (FI)'!$C$8,tiedot,32,FALSE))</f>
        <v>1</v>
      </c>
      <c r="DJ145" s="8">
        <f>ABS(AL145-VLOOKUP('VK_valitsin (FI)'!$C$8,tiedot,37,FALSE))</f>
        <v>6</v>
      </c>
      <c r="EB145" s="55">
        <f>ABS(BD145-VLOOKUP('VK_valitsin (FI)'!$C$8,tiedot,55,FALSE))</f>
        <v>3.9395294189453125</v>
      </c>
      <c r="EF145" s="55">
        <f>ABS(BH145-VLOOKUP('VK_valitsin (FI)'!$C$8,tiedot,59,FALSE))</f>
        <v>0.30712485313415527</v>
      </c>
      <c r="EL145" s="8">
        <f>ABS(BN145-VLOOKUP('VK_valitsin (FI)'!$C$8,tiedot,65,FALSE))</f>
        <v>2587.23046875</v>
      </c>
      <c r="FH145" s="4">
        <f>IF($B145='VK_valitsin (FI)'!$C$8,100000,VK!CJ145/VK!L$297*'VK_valitsin (FI)'!D$5)</f>
        <v>0.26475059788535965</v>
      </c>
      <c r="FO145" s="4">
        <f>IF($B145='VK_valitsin (FI)'!$C$8,100000,VK!CQ145/VK!S$297*'VK_valitsin (FI)'!E$5)</f>
        <v>2.7841748515504208E-3</v>
      </c>
      <c r="GC145" s="4">
        <f>IF($B145='VK_valitsin (FI)'!$C$8,100000,VK!DE145/VK!AG$297*'VK_valitsin (FI)'!F$5)</f>
        <v>0.10940897735217005</v>
      </c>
      <c r="GH145" s="4">
        <f>IF($B145='VK_valitsin (FI)'!$C$8,100000,VK!DJ145/VK!AL$297*'VK_valitsin (FI)'!G$5)</f>
        <v>0.10560799248006127</v>
      </c>
      <c r="GZ145" s="4">
        <f>IF($B145='VK_valitsin (FI)'!$C$8,100000,VK!EB145/VK!BD$297*'VK_valitsin (FI)'!H$5)</f>
        <v>1.7078407007360252E-2</v>
      </c>
      <c r="HA145" s="4">
        <f>IF($B145='VK_valitsin (FI)'!$C$8,100000,VK!EC145/VK!BE$297*'VK_valitsin (FI)'!P$5)</f>
        <v>0</v>
      </c>
      <c r="HD145" s="4">
        <f>IF($B145='VK_valitsin (FI)'!$C$8,100000,VK!EF145/VK!BH$297*'VK_valitsin (FI)'!I$5)</f>
        <v>5.3587783015418146E-2</v>
      </c>
      <c r="HJ145" s="4">
        <f>IF($B145='VK_valitsin (FI)'!$C$8,100000,VK!EL145/VK!BN$297*'VK_valitsin (FI)'!J$5)</f>
        <v>0.11764542828010167</v>
      </c>
      <c r="ID145" s="15">
        <f t="shared" si="8"/>
        <v>0.67086337517202144</v>
      </c>
      <c r="IE145" s="15">
        <f t="shared" si="9"/>
        <v>168</v>
      </c>
      <c r="IF145" s="16">
        <f t="shared" si="11"/>
        <v>1.4299999999999953E-8</v>
      </c>
      <c r="IG145" s="51" t="str">
        <f t="shared" si="10"/>
        <v>Merikarvia</v>
      </c>
    </row>
    <row r="146" spans="1:241">
      <c r="A146">
        <v>2019</v>
      </c>
      <c r="B146" t="s">
        <v>492</v>
      </c>
      <c r="C146" t="s">
        <v>493</v>
      </c>
      <c r="D146" t="s">
        <v>180</v>
      </c>
      <c r="E146" t="s">
        <v>181</v>
      </c>
      <c r="F146" t="s">
        <v>182</v>
      </c>
      <c r="G146" t="s">
        <v>183</v>
      </c>
      <c r="H146" t="s">
        <v>104</v>
      </c>
      <c r="I146" t="s">
        <v>105</v>
      </c>
      <c r="J146">
        <v>53.099998474121094</v>
      </c>
      <c r="K146">
        <v>422.47000122070313</v>
      </c>
      <c r="L146">
        <v>188.30000305175781</v>
      </c>
      <c r="M146">
        <v>1857</v>
      </c>
      <c r="N146">
        <v>4.4000000953674316</v>
      </c>
      <c r="O146">
        <v>-4.3000001907348633</v>
      </c>
      <c r="P146">
        <v>-51</v>
      </c>
      <c r="Q146">
        <v>30.3</v>
      </c>
      <c r="R146">
        <v>11</v>
      </c>
      <c r="S146">
        <v>134</v>
      </c>
      <c r="T146">
        <v>0</v>
      </c>
      <c r="U146">
        <v>3167.5</v>
      </c>
      <c r="V146">
        <v>10.59</v>
      </c>
      <c r="W146">
        <v>769</v>
      </c>
      <c r="X146">
        <v>1662</v>
      </c>
      <c r="Y146">
        <v>708</v>
      </c>
      <c r="Z146">
        <v>575.5999755859375</v>
      </c>
      <c r="AA146">
        <v>614.4000244140625</v>
      </c>
      <c r="AB146">
        <v>8.7142858505249023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20.5</v>
      </c>
      <c r="AI146">
        <v>1.1000000000000001</v>
      </c>
      <c r="AJ146">
        <v>0.5</v>
      </c>
      <c r="AK146">
        <v>1.1000000000000001</v>
      </c>
      <c r="AL146">
        <v>78.2</v>
      </c>
      <c r="AM146">
        <v>242.9</v>
      </c>
      <c r="AN146">
        <v>43.9</v>
      </c>
      <c r="AO146">
        <v>15.5</v>
      </c>
      <c r="AP146">
        <v>88</v>
      </c>
      <c r="AQ146">
        <v>74</v>
      </c>
      <c r="AR146">
        <v>665</v>
      </c>
      <c r="AS146">
        <v>2.1669999999999998</v>
      </c>
      <c r="AT146">
        <v>7943</v>
      </c>
      <c r="AU146">
        <v>11231.599609375</v>
      </c>
      <c r="AV146">
        <v>0</v>
      </c>
      <c r="AW146">
        <v>50.938533782958984</v>
      </c>
      <c r="AX146">
        <v>0</v>
      </c>
      <c r="AY146">
        <v>0</v>
      </c>
      <c r="AZ146">
        <v>0</v>
      </c>
      <c r="BA146">
        <v>0</v>
      </c>
      <c r="BB146">
        <v>1</v>
      </c>
      <c r="BC146">
        <v>97.452232360839844</v>
      </c>
      <c r="BD146">
        <v>100</v>
      </c>
      <c r="BE146">
        <v>1218.1817626953125</v>
      </c>
      <c r="BF146">
        <v>12508.71875</v>
      </c>
      <c r="BG146">
        <v>15415.01953125</v>
      </c>
      <c r="BH146">
        <v>2.31610107421875</v>
      </c>
      <c r="BI146">
        <v>13.175275802612305</v>
      </c>
      <c r="BJ146">
        <v>50</v>
      </c>
      <c r="BK146">
        <v>6.0606060028076172</v>
      </c>
      <c r="BL146">
        <v>50.666667938232422</v>
      </c>
      <c r="BM146">
        <v>0</v>
      </c>
      <c r="BN146">
        <v>20504.158203125</v>
      </c>
      <c r="BO146">
        <v>56.930545806884766</v>
      </c>
      <c r="BQ146">
        <v>0.73451805114746094</v>
      </c>
      <c r="BR146">
        <v>0.2692514955997467</v>
      </c>
      <c r="BS146">
        <v>5.2234787940979004</v>
      </c>
      <c r="BT146">
        <v>271.40548706054688</v>
      </c>
      <c r="BU146">
        <v>189.55303955078125</v>
      </c>
      <c r="BV146">
        <v>0</v>
      </c>
      <c r="BW146">
        <v>0</v>
      </c>
      <c r="BX146">
        <v>12054.5458984375</v>
      </c>
      <c r="BY146">
        <v>9781.818359375</v>
      </c>
      <c r="BZ146">
        <v>1.8847603797912598</v>
      </c>
      <c r="CA146">
        <v>143.96337890625</v>
      </c>
      <c r="CB146">
        <v>34.285713195800781</v>
      </c>
      <c r="CC146">
        <v>0.44886663556098938</v>
      </c>
      <c r="CD146">
        <v>0.67329996824264526</v>
      </c>
      <c r="CE146">
        <v>0</v>
      </c>
      <c r="CF146">
        <v>0</v>
      </c>
      <c r="CG146">
        <v>11407.4375</v>
      </c>
      <c r="CJ146" s="8">
        <f>ABS(L146-VLOOKUP('VK_valitsin (FI)'!$C$8,tiedot,11,FALSE))</f>
        <v>49.600006103515625</v>
      </c>
      <c r="CQ146" s="8">
        <f>ABS(S146-VLOOKUP('VK_valitsin (FI)'!$C$8,tiedot,18,FALSE))</f>
        <v>18</v>
      </c>
      <c r="DE146" s="8">
        <f>ABS(AG146-VLOOKUP('VK_valitsin (FI)'!$C$8,tiedot,32,FALSE))</f>
        <v>0</v>
      </c>
      <c r="DJ146" s="8">
        <f>ABS(AL146-VLOOKUP('VK_valitsin (FI)'!$C$8,tiedot,37,FALSE))</f>
        <v>19.400000000000006</v>
      </c>
      <c r="EB146" s="55">
        <f>ABS(BD146-VLOOKUP('VK_valitsin (FI)'!$C$8,tiedot,55,FALSE))</f>
        <v>3.98126220703125</v>
      </c>
      <c r="EF146" s="55">
        <f>ABS(BH146-VLOOKUP('VK_valitsin (FI)'!$C$8,tiedot,59,FALSE))</f>
        <v>1.0209553241729736</v>
      </c>
      <c r="EL146" s="8">
        <f>ABS(BN146-VLOOKUP('VK_valitsin (FI)'!$C$8,tiedot,65,FALSE))</f>
        <v>2570.23828125</v>
      </c>
      <c r="FH146" s="4">
        <f>IF($B146='VK_valitsin (FI)'!$C$8,100000,VK!CJ146/VK!L$297*'VK_valitsin (FI)'!D$5)</f>
        <v>0.2520466359434293</v>
      </c>
      <c r="FO146" s="4">
        <f>IF($B146='VK_valitsin (FI)'!$C$8,100000,VK!CQ146/VK!S$297*'VK_valitsin (FI)'!E$5)</f>
        <v>3.5796533805648265E-3</v>
      </c>
      <c r="GC146" s="4">
        <f>IF($B146='VK_valitsin (FI)'!$C$8,100000,VK!DE146/VK!AG$297*'VK_valitsin (FI)'!F$5)</f>
        <v>0</v>
      </c>
      <c r="GH146" s="4">
        <f>IF($B146='VK_valitsin (FI)'!$C$8,100000,VK!DJ146/VK!AL$297*'VK_valitsin (FI)'!G$5)</f>
        <v>0.34146584235219823</v>
      </c>
      <c r="GZ146" s="4">
        <f>IF($B146='VK_valitsin (FI)'!$C$8,100000,VK!EB146/VK!BD$297*'VK_valitsin (FI)'!H$5)</f>
        <v>1.725932443801987E-2</v>
      </c>
      <c r="HA146" s="4">
        <f>IF($B146='VK_valitsin (FI)'!$C$8,100000,VK!EC146/VK!BE$297*'VK_valitsin (FI)'!P$5)</f>
        <v>0</v>
      </c>
      <c r="HD146" s="4">
        <f>IF($B146='VK_valitsin (FI)'!$C$8,100000,VK!EF146/VK!BH$297*'VK_valitsin (FI)'!I$5)</f>
        <v>0.17813840795332508</v>
      </c>
      <c r="HJ146" s="4">
        <f>IF($B146='VK_valitsin (FI)'!$C$8,100000,VK!EL146/VK!BN$297*'VK_valitsin (FI)'!J$5)</f>
        <v>0.11687276685700893</v>
      </c>
      <c r="ID146" s="15">
        <f t="shared" si="8"/>
        <v>0.90936264532454614</v>
      </c>
      <c r="IE146" s="15">
        <f t="shared" si="9"/>
        <v>248</v>
      </c>
      <c r="IF146" s="16">
        <f t="shared" si="11"/>
        <v>1.4399999999999952E-8</v>
      </c>
      <c r="IG146" s="51" t="str">
        <f t="shared" si="10"/>
        <v>Miehikkälä</v>
      </c>
    </row>
    <row r="147" spans="1:241">
      <c r="A147">
        <v>2019</v>
      </c>
      <c r="B147" t="s">
        <v>216</v>
      </c>
      <c r="C147" t="s">
        <v>494</v>
      </c>
      <c r="D147" t="s">
        <v>216</v>
      </c>
      <c r="E147" t="s">
        <v>217</v>
      </c>
      <c r="F147" t="s">
        <v>132</v>
      </c>
      <c r="G147" t="s">
        <v>133</v>
      </c>
      <c r="H147" t="s">
        <v>144</v>
      </c>
      <c r="I147" t="s">
        <v>145</v>
      </c>
      <c r="J147">
        <v>45.599998474121094</v>
      </c>
      <c r="K147">
        <v>2548.35009765625</v>
      </c>
      <c r="L147">
        <v>145.60000610351563</v>
      </c>
      <c r="M147">
        <v>53134</v>
      </c>
      <c r="N147">
        <v>20.899999618530273</v>
      </c>
      <c r="O147">
        <v>-1.2999999523162842</v>
      </c>
      <c r="P147">
        <v>-610</v>
      </c>
      <c r="Q147">
        <v>81</v>
      </c>
      <c r="R147">
        <v>10.5</v>
      </c>
      <c r="S147">
        <v>948</v>
      </c>
      <c r="T147">
        <v>1</v>
      </c>
      <c r="U147">
        <v>3845.2</v>
      </c>
      <c r="V147">
        <v>11.04</v>
      </c>
      <c r="W147">
        <v>1249</v>
      </c>
      <c r="X147">
        <v>212</v>
      </c>
      <c r="Y147">
        <v>737</v>
      </c>
      <c r="Z147">
        <v>340</v>
      </c>
      <c r="AA147">
        <v>464</v>
      </c>
      <c r="AB147">
        <v>18.90336799621582</v>
      </c>
      <c r="AC147">
        <v>0.6</v>
      </c>
      <c r="AD147">
        <v>0.7</v>
      </c>
      <c r="AE147">
        <v>1.3</v>
      </c>
      <c r="AF147">
        <v>4.0999999999999996</v>
      </c>
      <c r="AG147">
        <v>0</v>
      </c>
      <c r="AH147">
        <v>20.5</v>
      </c>
      <c r="AI147">
        <v>1.25</v>
      </c>
      <c r="AJ147">
        <v>0.57999999999999996</v>
      </c>
      <c r="AK147">
        <v>1.1499999999999999</v>
      </c>
      <c r="AL147">
        <v>59.3</v>
      </c>
      <c r="AM147">
        <v>364.7</v>
      </c>
      <c r="AN147">
        <v>44.2</v>
      </c>
      <c r="AO147">
        <v>30.7</v>
      </c>
      <c r="AP147">
        <v>66</v>
      </c>
      <c r="AQ147">
        <v>7</v>
      </c>
      <c r="AR147">
        <v>541</v>
      </c>
      <c r="AS147">
        <v>3.3330000000000002</v>
      </c>
      <c r="AT147">
        <v>6189</v>
      </c>
      <c r="AU147">
        <v>10375</v>
      </c>
      <c r="AV147">
        <v>1</v>
      </c>
      <c r="AW147">
        <v>85.42718505859375</v>
      </c>
      <c r="AX147">
        <v>0</v>
      </c>
      <c r="AY147">
        <v>1</v>
      </c>
      <c r="AZ147">
        <v>0</v>
      </c>
      <c r="BA147">
        <v>1</v>
      </c>
      <c r="BB147">
        <v>0</v>
      </c>
      <c r="BC147">
        <v>91.018684387207031</v>
      </c>
      <c r="BD147">
        <v>73.5372314453125</v>
      </c>
      <c r="BE147">
        <v>822.92041015625</v>
      </c>
      <c r="BF147">
        <v>13564.1748046875</v>
      </c>
      <c r="BG147">
        <v>17266.177734375</v>
      </c>
      <c r="BH147">
        <v>3.1260454654693604</v>
      </c>
      <c r="BI147">
        <v>1.4777562618255615</v>
      </c>
      <c r="BJ147">
        <v>25.276939392089844</v>
      </c>
      <c r="BK147">
        <v>3.5087718963623047</v>
      </c>
      <c r="BL147">
        <v>243.14999389648438</v>
      </c>
      <c r="BM147">
        <v>-2.0364415645599365</v>
      </c>
      <c r="BN147">
        <v>22864.25390625</v>
      </c>
      <c r="BO147">
        <v>35.994407653808594</v>
      </c>
      <c r="BQ147">
        <v>0.58267778158187866</v>
      </c>
      <c r="BR147">
        <v>0.15432679653167725</v>
      </c>
      <c r="BS147">
        <v>4.2007002830505371</v>
      </c>
      <c r="BT147">
        <v>176.91120910644531</v>
      </c>
      <c r="BU147">
        <v>492.86709594726563</v>
      </c>
      <c r="BV147">
        <v>1</v>
      </c>
      <c r="BW147">
        <v>4</v>
      </c>
      <c r="BX147">
        <v>10238.84375</v>
      </c>
      <c r="BY147">
        <v>8043.5556640625</v>
      </c>
      <c r="BZ147">
        <v>0.99936008453369141</v>
      </c>
      <c r="CA147">
        <v>8.600895881652832</v>
      </c>
      <c r="CB147">
        <v>96.798492431640625</v>
      </c>
      <c r="CC147">
        <v>11.247264862060547</v>
      </c>
      <c r="CD147">
        <v>12.472647666931152</v>
      </c>
      <c r="CE147">
        <v>0.10940919071435928</v>
      </c>
      <c r="CF147">
        <v>2.2757110595703125</v>
      </c>
      <c r="CG147">
        <v>10576.0888671875</v>
      </c>
      <c r="CJ147" s="8">
        <f>ABS(L147-VLOOKUP('VK_valitsin (FI)'!$C$8,tiedot,11,FALSE))</f>
        <v>6.9000091552734375</v>
      </c>
      <c r="CQ147" s="8">
        <f>ABS(S147-VLOOKUP('VK_valitsin (FI)'!$C$8,tiedot,18,FALSE))</f>
        <v>796</v>
      </c>
      <c r="DE147" s="8">
        <f>ABS(AG147-VLOOKUP('VK_valitsin (FI)'!$C$8,tiedot,32,FALSE))</f>
        <v>0</v>
      </c>
      <c r="DJ147" s="8">
        <f>ABS(AL147-VLOOKUP('VK_valitsin (FI)'!$C$8,tiedot,37,FALSE))</f>
        <v>0.5</v>
      </c>
      <c r="EB147" s="55">
        <f>ABS(BD147-VLOOKUP('VK_valitsin (FI)'!$C$8,tiedot,55,FALSE))</f>
        <v>22.48150634765625</v>
      </c>
      <c r="EF147" s="55">
        <f>ABS(BH147-VLOOKUP('VK_valitsin (FI)'!$C$8,tiedot,59,FALSE))</f>
        <v>0.21101093292236328</v>
      </c>
      <c r="EL147" s="8">
        <f>ABS(BN147-VLOOKUP('VK_valitsin (FI)'!$C$8,tiedot,65,FALSE))</f>
        <v>210.142578125</v>
      </c>
      <c r="FH147" s="4">
        <f>IF($B147='VK_valitsin (FI)'!$C$8,100000,VK!CJ147/VK!L$297*'VK_valitsin (FI)'!D$5)</f>
        <v>3.5062981483025765E-2</v>
      </c>
      <c r="FO147" s="4">
        <f>IF($B147='VK_valitsin (FI)'!$C$8,100000,VK!CQ147/VK!S$297*'VK_valitsin (FI)'!E$5)</f>
        <v>0.15830022727386675</v>
      </c>
      <c r="GC147" s="4">
        <f>IF($B147='VK_valitsin (FI)'!$C$8,100000,VK!DE147/VK!AG$297*'VK_valitsin (FI)'!F$5)</f>
        <v>0</v>
      </c>
      <c r="GH147" s="4">
        <f>IF($B147='VK_valitsin (FI)'!$C$8,100000,VK!DJ147/VK!AL$297*'VK_valitsin (FI)'!G$5)</f>
        <v>8.8006660400051073E-3</v>
      </c>
      <c r="GZ147" s="4">
        <f>IF($B147='VK_valitsin (FI)'!$C$8,100000,VK!EB147/VK!BD$297*'VK_valitsin (FI)'!H$5)</f>
        <v>9.7460451417727148E-2</v>
      </c>
      <c r="HA147" s="4">
        <f>IF($B147='VK_valitsin (FI)'!$C$8,100000,VK!EC147/VK!BE$297*'VK_valitsin (FI)'!P$5)</f>
        <v>0</v>
      </c>
      <c r="HD147" s="4">
        <f>IF($B147='VK_valitsin (FI)'!$C$8,100000,VK!EF147/VK!BH$297*'VK_valitsin (FI)'!I$5)</f>
        <v>3.6817626355966956E-2</v>
      </c>
      <c r="HJ147" s="4">
        <f>IF($B147='VK_valitsin (FI)'!$C$8,100000,VK!EL147/VK!BN$297*'VK_valitsin (FI)'!J$5)</f>
        <v>9.5555127005537855E-3</v>
      </c>
      <c r="ID147" s="15">
        <f t="shared" si="8"/>
        <v>0.34599747977114548</v>
      </c>
      <c r="IE147" s="15">
        <f t="shared" si="9"/>
        <v>33</v>
      </c>
      <c r="IF147" s="16">
        <f t="shared" si="11"/>
        <v>1.4499999999999951E-8</v>
      </c>
      <c r="IG147" s="51" t="str">
        <f t="shared" si="10"/>
        <v>Mikkeli</v>
      </c>
    </row>
    <row r="148" spans="1:241">
      <c r="A148">
        <v>2019</v>
      </c>
      <c r="B148" t="s">
        <v>495</v>
      </c>
      <c r="C148" t="s">
        <v>496</v>
      </c>
      <c r="D148" t="s">
        <v>170</v>
      </c>
      <c r="E148" t="s">
        <v>171</v>
      </c>
      <c r="F148" t="s">
        <v>102</v>
      </c>
      <c r="G148" t="s">
        <v>103</v>
      </c>
      <c r="H148" t="s">
        <v>90</v>
      </c>
      <c r="I148" t="s">
        <v>91</v>
      </c>
      <c r="J148">
        <v>39.400001525878906</v>
      </c>
      <c r="K148">
        <v>783.75</v>
      </c>
      <c r="L148">
        <v>158.30000305175781</v>
      </c>
      <c r="M148">
        <v>8908</v>
      </c>
      <c r="N148">
        <v>11.399999618530273</v>
      </c>
      <c r="O148">
        <v>-0.80000001192092896</v>
      </c>
      <c r="P148">
        <v>-67</v>
      </c>
      <c r="Q148">
        <v>79.800000000000011</v>
      </c>
      <c r="R148">
        <v>9.5</v>
      </c>
      <c r="S148">
        <v>166</v>
      </c>
      <c r="T148">
        <v>0</v>
      </c>
      <c r="U148">
        <v>3465.5</v>
      </c>
      <c r="V148">
        <v>11.72</v>
      </c>
      <c r="W148">
        <v>1097</v>
      </c>
      <c r="X148">
        <v>341</v>
      </c>
      <c r="Y148">
        <v>441</v>
      </c>
      <c r="Z148">
        <v>334</v>
      </c>
      <c r="AA148">
        <v>443</v>
      </c>
      <c r="AB148">
        <v>17.645833969116211</v>
      </c>
      <c r="AC148">
        <v>0</v>
      </c>
      <c r="AD148">
        <v>0</v>
      </c>
      <c r="AE148">
        <v>0</v>
      </c>
      <c r="AF148">
        <v>5.4</v>
      </c>
      <c r="AG148">
        <v>0</v>
      </c>
      <c r="AH148">
        <v>21.5</v>
      </c>
      <c r="AI148">
        <v>0.93</v>
      </c>
      <c r="AJ148">
        <v>0.45</v>
      </c>
      <c r="AK148">
        <v>1</v>
      </c>
      <c r="AL148">
        <v>49.6</v>
      </c>
      <c r="AM148">
        <v>359.3</v>
      </c>
      <c r="AN148">
        <v>48.5</v>
      </c>
      <c r="AO148">
        <v>26</v>
      </c>
      <c r="AP148">
        <v>46</v>
      </c>
      <c r="AQ148">
        <v>64</v>
      </c>
      <c r="AR148">
        <v>853</v>
      </c>
      <c r="AS148">
        <v>3.6669999999999998</v>
      </c>
      <c r="AT148">
        <v>4957</v>
      </c>
      <c r="AU148">
        <v>8503</v>
      </c>
      <c r="AV148">
        <v>1</v>
      </c>
      <c r="AW148">
        <v>33.494529724121094</v>
      </c>
      <c r="AX148">
        <v>0</v>
      </c>
      <c r="AY148">
        <v>0</v>
      </c>
      <c r="AZ148">
        <v>0</v>
      </c>
      <c r="BA148">
        <v>0</v>
      </c>
      <c r="BB148">
        <v>1</v>
      </c>
      <c r="BC148">
        <v>65.625</v>
      </c>
      <c r="BD148">
        <v>84.581497192382813</v>
      </c>
      <c r="BE148">
        <v>416.02066040039063</v>
      </c>
      <c r="BF148">
        <v>10682.3583984375</v>
      </c>
      <c r="BG148">
        <v>13505.98046875</v>
      </c>
      <c r="BH148">
        <v>4.3096542358398438</v>
      </c>
      <c r="BI148">
        <v>-6.2086343765258789</v>
      </c>
      <c r="BJ148">
        <v>23.255813598632813</v>
      </c>
      <c r="BK148">
        <v>9.3333330154418945</v>
      </c>
      <c r="BL148">
        <v>252</v>
      </c>
      <c r="BM148">
        <v>-2.708803653717041</v>
      </c>
      <c r="BN148">
        <v>20518.34375</v>
      </c>
      <c r="BO148">
        <v>44.843227386474609</v>
      </c>
      <c r="BQ148">
        <v>0.55927258729934692</v>
      </c>
      <c r="BR148">
        <v>5.6129321455955505E-2</v>
      </c>
      <c r="BS148">
        <v>1.2348450422286987</v>
      </c>
      <c r="BT148">
        <v>85.092048645019531</v>
      </c>
      <c r="BU148">
        <v>303.09832763671875</v>
      </c>
      <c r="BV148">
        <v>0</v>
      </c>
      <c r="BW148">
        <v>1</v>
      </c>
      <c r="BX148">
        <v>6698.96630859375</v>
      </c>
      <c r="BY148">
        <v>5298.44970703125</v>
      </c>
      <c r="BZ148">
        <v>1.8410418033599854</v>
      </c>
      <c r="CA148">
        <v>14.515042304992676</v>
      </c>
      <c r="CB148">
        <v>89.024391174316406</v>
      </c>
      <c r="CC148">
        <v>10.827532768249512</v>
      </c>
      <c r="CD148">
        <v>16.473318099975586</v>
      </c>
      <c r="CE148">
        <v>0</v>
      </c>
      <c r="CF148">
        <v>1.469450831413269</v>
      </c>
      <c r="CG148">
        <v>8579.2880859375</v>
      </c>
      <c r="CJ148" s="8">
        <f>ABS(L148-VLOOKUP('VK_valitsin (FI)'!$C$8,tiedot,11,FALSE))</f>
        <v>19.600006103515625</v>
      </c>
      <c r="CQ148" s="8">
        <f>ABS(S148-VLOOKUP('VK_valitsin (FI)'!$C$8,tiedot,18,FALSE))</f>
        <v>14</v>
      </c>
      <c r="DE148" s="8">
        <f>ABS(AG148-VLOOKUP('VK_valitsin (FI)'!$C$8,tiedot,32,FALSE))</f>
        <v>0</v>
      </c>
      <c r="DJ148" s="8">
        <f>ABS(AL148-VLOOKUP('VK_valitsin (FI)'!$C$8,tiedot,37,FALSE))</f>
        <v>9.1999999999999957</v>
      </c>
      <c r="EB148" s="55">
        <f>ABS(BD148-VLOOKUP('VK_valitsin (FI)'!$C$8,tiedot,55,FALSE))</f>
        <v>11.437240600585938</v>
      </c>
      <c r="EF148" s="55">
        <f>ABS(BH148-VLOOKUP('VK_valitsin (FI)'!$C$8,tiedot,59,FALSE))</f>
        <v>0.97259783744812012</v>
      </c>
      <c r="EL148" s="8">
        <f>ABS(BN148-VLOOKUP('VK_valitsin (FI)'!$C$8,tiedot,65,FALSE))</f>
        <v>2556.052734375</v>
      </c>
      <c r="FH148" s="4">
        <f>IF($B148='VK_valitsin (FI)'!$C$8,100000,VK!CJ148/VK!L$297*'VK_valitsin (FI)'!D$5)</f>
        <v>9.959909264026566E-2</v>
      </c>
      <c r="FO148" s="4">
        <f>IF($B148='VK_valitsin (FI)'!$C$8,100000,VK!CQ148/VK!S$297*'VK_valitsin (FI)'!E$5)</f>
        <v>2.7841748515504208E-3</v>
      </c>
      <c r="GC148" s="4">
        <f>IF($B148='VK_valitsin (FI)'!$C$8,100000,VK!DE148/VK!AG$297*'VK_valitsin (FI)'!F$5)</f>
        <v>0</v>
      </c>
      <c r="GH148" s="4">
        <f>IF($B148='VK_valitsin (FI)'!$C$8,100000,VK!DJ148/VK!AL$297*'VK_valitsin (FI)'!G$5)</f>
        <v>0.16193225513609388</v>
      </c>
      <c r="GZ148" s="4">
        <f>IF($B148='VK_valitsin (FI)'!$C$8,100000,VK!EB148/VK!BD$297*'VK_valitsin (FI)'!H$5)</f>
        <v>4.9582025984769934E-2</v>
      </c>
      <c r="HA148" s="4">
        <f>IF($B148='VK_valitsin (FI)'!$C$8,100000,VK!EC148/VK!BE$297*'VK_valitsin (FI)'!P$5)</f>
        <v>0</v>
      </c>
      <c r="HD148" s="4">
        <f>IF($B148='VK_valitsin (FI)'!$C$8,100000,VK!EF148/VK!BH$297*'VK_valitsin (FI)'!I$5)</f>
        <v>0.16970089311420369</v>
      </c>
      <c r="HJ148" s="4">
        <f>IF($B148='VK_valitsin (FI)'!$C$8,100000,VK!EL148/VK!BN$297*'VK_valitsin (FI)'!J$5)</f>
        <v>0.11622772778621321</v>
      </c>
      <c r="ID148" s="15">
        <f t="shared" si="8"/>
        <v>0.59982618411309685</v>
      </c>
      <c r="IE148" s="15">
        <f t="shared" si="9"/>
        <v>135</v>
      </c>
      <c r="IF148" s="16">
        <f t="shared" si="11"/>
        <v>1.459999999999995E-8</v>
      </c>
      <c r="IG148" s="51" t="str">
        <f t="shared" si="10"/>
        <v>Muhos</v>
      </c>
    </row>
    <row r="149" spans="1:241">
      <c r="A149">
        <v>2019</v>
      </c>
      <c r="B149" t="s">
        <v>497</v>
      </c>
      <c r="C149" t="s">
        <v>498</v>
      </c>
      <c r="D149" t="s">
        <v>363</v>
      </c>
      <c r="E149" t="s">
        <v>365</v>
      </c>
      <c r="F149" t="s">
        <v>188</v>
      </c>
      <c r="G149" t="s">
        <v>189</v>
      </c>
      <c r="H149" t="s">
        <v>104</v>
      </c>
      <c r="I149" t="s">
        <v>105</v>
      </c>
      <c r="J149">
        <v>51.5</v>
      </c>
      <c r="K149">
        <v>733.239990234375</v>
      </c>
      <c r="L149">
        <v>202.89999389648438</v>
      </c>
      <c r="M149">
        <v>1566</v>
      </c>
      <c r="N149">
        <v>2.0999999046325684</v>
      </c>
      <c r="O149">
        <v>-1.1000000238418579</v>
      </c>
      <c r="P149">
        <v>-5</v>
      </c>
      <c r="Q149">
        <v>48</v>
      </c>
      <c r="R149">
        <v>9.7000000000000011</v>
      </c>
      <c r="S149">
        <v>176</v>
      </c>
      <c r="T149">
        <v>0</v>
      </c>
      <c r="U149">
        <v>3606</v>
      </c>
      <c r="V149">
        <v>12.53</v>
      </c>
      <c r="W149">
        <v>1871</v>
      </c>
      <c r="X149">
        <v>645</v>
      </c>
      <c r="Y149">
        <v>645</v>
      </c>
      <c r="Z149">
        <v>1175</v>
      </c>
      <c r="AA149">
        <v>762</v>
      </c>
      <c r="AB149">
        <v>13.037735939025879</v>
      </c>
      <c r="AC149">
        <v>0</v>
      </c>
      <c r="AD149">
        <v>0</v>
      </c>
      <c r="AE149">
        <v>0</v>
      </c>
      <c r="AF149">
        <v>7.9</v>
      </c>
      <c r="AG149">
        <v>0</v>
      </c>
      <c r="AH149">
        <v>22</v>
      </c>
      <c r="AI149">
        <v>1</v>
      </c>
      <c r="AJ149">
        <v>0.45</v>
      </c>
      <c r="AK149">
        <v>1.05</v>
      </c>
      <c r="AL149">
        <v>51.4</v>
      </c>
      <c r="AM149">
        <v>277.8</v>
      </c>
      <c r="AN149">
        <v>47.7</v>
      </c>
      <c r="AO149">
        <v>18.5</v>
      </c>
      <c r="AP149">
        <v>73</v>
      </c>
      <c r="AQ149">
        <v>38</v>
      </c>
      <c r="AR149">
        <v>533</v>
      </c>
      <c r="AS149">
        <v>3.3330000000000002</v>
      </c>
      <c r="AT149">
        <v>6696</v>
      </c>
      <c r="AU149">
        <v>13132</v>
      </c>
      <c r="AV149">
        <v>0</v>
      </c>
      <c r="AW149">
        <v>52.867462158203125</v>
      </c>
      <c r="AX149">
        <v>0</v>
      </c>
      <c r="AY149">
        <v>0</v>
      </c>
      <c r="AZ149">
        <v>0</v>
      </c>
      <c r="BA149">
        <v>0</v>
      </c>
      <c r="BB149">
        <v>1</v>
      </c>
      <c r="BC149">
        <v>100</v>
      </c>
      <c r="BD149">
        <v>100</v>
      </c>
      <c r="BE149">
        <v>628.5714111328125</v>
      </c>
      <c r="BF149">
        <v>14035.5751953125</v>
      </c>
      <c r="BG149">
        <v>15814.3408203125</v>
      </c>
      <c r="BH149">
        <v>2.2975733280181885</v>
      </c>
      <c r="BI149">
        <v>-12.21392822265625</v>
      </c>
      <c r="BJ149">
        <v>22.727272033691406</v>
      </c>
      <c r="BK149">
        <v>155.55555725097656</v>
      </c>
      <c r="BL149">
        <v>144</v>
      </c>
      <c r="BM149">
        <v>-8.3333330154418945</v>
      </c>
      <c r="BN149">
        <v>19366.31640625</v>
      </c>
      <c r="BO149">
        <v>50.814304351806641</v>
      </c>
      <c r="BQ149">
        <v>0.63601529598236084</v>
      </c>
      <c r="BR149">
        <v>6.3856959342956543E-2</v>
      </c>
      <c r="BS149">
        <v>1.2771391868591309</v>
      </c>
      <c r="BT149">
        <v>109.19540405273438</v>
      </c>
      <c r="BU149">
        <v>247.12643432617188</v>
      </c>
      <c r="BV149">
        <v>0</v>
      </c>
      <c r="BW149">
        <v>0</v>
      </c>
      <c r="BX149">
        <v>8128.5712890625</v>
      </c>
      <c r="BY149">
        <v>7214.28564453125</v>
      </c>
      <c r="BZ149">
        <v>1.4687100648880005</v>
      </c>
      <c r="CA149">
        <v>8.4291191101074219</v>
      </c>
      <c r="CB149">
        <v>52.173912048339844</v>
      </c>
      <c r="CC149">
        <v>9.0909090042114258</v>
      </c>
      <c r="CD149">
        <v>3.0303030014038086</v>
      </c>
      <c r="CE149">
        <v>0</v>
      </c>
      <c r="CF149">
        <v>0.75757575035095215</v>
      </c>
      <c r="CG149">
        <v>12696.9228515625</v>
      </c>
      <c r="CJ149" s="8">
        <f>ABS(L149-VLOOKUP('VK_valitsin (FI)'!$C$8,tiedot,11,FALSE))</f>
        <v>64.199996948242188</v>
      </c>
      <c r="CQ149" s="8">
        <f>ABS(S149-VLOOKUP('VK_valitsin (FI)'!$C$8,tiedot,18,FALSE))</f>
        <v>24</v>
      </c>
      <c r="DE149" s="8">
        <f>ABS(AG149-VLOOKUP('VK_valitsin (FI)'!$C$8,tiedot,32,FALSE))</f>
        <v>0</v>
      </c>
      <c r="DJ149" s="8">
        <f>ABS(AL149-VLOOKUP('VK_valitsin (FI)'!$C$8,tiedot,37,FALSE))</f>
        <v>7.3999999999999986</v>
      </c>
      <c r="EB149" s="55">
        <f>ABS(BD149-VLOOKUP('VK_valitsin (FI)'!$C$8,tiedot,55,FALSE))</f>
        <v>3.98126220703125</v>
      </c>
      <c r="EF149" s="55">
        <f>ABS(BH149-VLOOKUP('VK_valitsin (FI)'!$C$8,tiedot,59,FALSE))</f>
        <v>1.0394830703735352</v>
      </c>
      <c r="EL149" s="8">
        <f>ABS(BN149-VLOOKUP('VK_valitsin (FI)'!$C$8,tiedot,65,FALSE))</f>
        <v>3708.080078125</v>
      </c>
      <c r="FH149" s="4">
        <f>IF($B149='VK_valitsin (FI)'!$C$8,100000,VK!CJ149/VK!L$297*'VK_valitsin (FI)'!D$5)</f>
        <v>0.32623772716100413</v>
      </c>
      <c r="FO149" s="4">
        <f>IF($B149='VK_valitsin (FI)'!$C$8,100000,VK!CQ149/VK!S$297*'VK_valitsin (FI)'!E$5)</f>
        <v>4.7728711740864351E-3</v>
      </c>
      <c r="GC149" s="4">
        <f>IF($B149='VK_valitsin (FI)'!$C$8,100000,VK!DE149/VK!AG$297*'VK_valitsin (FI)'!F$5)</f>
        <v>0</v>
      </c>
      <c r="GH149" s="4">
        <f>IF($B149='VK_valitsin (FI)'!$C$8,100000,VK!DJ149/VK!AL$297*'VK_valitsin (FI)'!G$5)</f>
        <v>0.13024985739207554</v>
      </c>
      <c r="GZ149" s="4">
        <f>IF($B149='VK_valitsin (FI)'!$C$8,100000,VK!EB149/VK!BD$297*'VK_valitsin (FI)'!H$5)</f>
        <v>1.725932443801987E-2</v>
      </c>
      <c r="HA149" s="4">
        <f>IF($B149='VK_valitsin (FI)'!$C$8,100000,VK!EC149/VK!BE$297*'VK_valitsin (FI)'!P$5)</f>
        <v>0</v>
      </c>
      <c r="HD149" s="4">
        <f>IF($B149='VK_valitsin (FI)'!$C$8,100000,VK!EF149/VK!BH$297*'VK_valitsin (FI)'!I$5)</f>
        <v>0.18137116763730524</v>
      </c>
      <c r="HJ149" s="4">
        <f>IF($B149='VK_valitsin (FI)'!$C$8,100000,VK!EL149/VK!BN$297*'VK_valitsin (FI)'!J$5)</f>
        <v>0.16861221841542928</v>
      </c>
      <c r="ID149" s="15">
        <f t="shared" si="8"/>
        <v>0.82850318091792052</v>
      </c>
      <c r="IE149" s="15">
        <f t="shared" si="9"/>
        <v>227</v>
      </c>
      <c r="IF149" s="16">
        <f t="shared" si="11"/>
        <v>1.469999999999995E-8</v>
      </c>
      <c r="IG149" s="51" t="str">
        <f t="shared" si="10"/>
        <v>Multia</v>
      </c>
    </row>
    <row r="150" spans="1:241">
      <c r="A150">
        <v>2019</v>
      </c>
      <c r="B150" t="s">
        <v>499</v>
      </c>
      <c r="C150" t="s">
        <v>500</v>
      </c>
      <c r="D150" t="s">
        <v>136</v>
      </c>
      <c r="E150" t="s">
        <v>137</v>
      </c>
      <c r="F150" t="s">
        <v>138</v>
      </c>
      <c r="G150" t="s">
        <v>139</v>
      </c>
      <c r="H150" t="s">
        <v>104</v>
      </c>
      <c r="I150" t="s">
        <v>105</v>
      </c>
      <c r="J150">
        <v>46.299999237060547</v>
      </c>
      <c r="K150">
        <v>1905.9599609375</v>
      </c>
      <c r="L150">
        <v>139.69999694824219</v>
      </c>
      <c r="M150">
        <v>2308</v>
      </c>
      <c r="N150">
        <v>1.2000000476837158</v>
      </c>
      <c r="O150">
        <v>0.40000000596046448</v>
      </c>
      <c r="P150">
        <v>3</v>
      </c>
      <c r="Q150">
        <v>51.400000000000006</v>
      </c>
      <c r="R150">
        <v>8.5</v>
      </c>
      <c r="S150">
        <v>270</v>
      </c>
      <c r="T150">
        <v>0</v>
      </c>
      <c r="U150">
        <v>3837.1</v>
      </c>
      <c r="V150">
        <v>11.36</v>
      </c>
      <c r="W150">
        <v>889</v>
      </c>
      <c r="X150">
        <v>1259</v>
      </c>
      <c r="Y150">
        <v>630</v>
      </c>
      <c r="Z150">
        <v>1910</v>
      </c>
      <c r="AA150">
        <v>567</v>
      </c>
      <c r="AB150">
        <v>14.54838752746582</v>
      </c>
      <c r="AC150">
        <v>0</v>
      </c>
      <c r="AD150">
        <v>0</v>
      </c>
      <c r="AE150">
        <v>0</v>
      </c>
      <c r="AF150">
        <v>0</v>
      </c>
      <c r="AG150">
        <v>1</v>
      </c>
      <c r="AH150">
        <v>21.5</v>
      </c>
      <c r="AI150">
        <v>1.05</v>
      </c>
      <c r="AJ150">
        <v>0.45</v>
      </c>
      <c r="AK150">
        <v>1.05</v>
      </c>
      <c r="AL150">
        <v>71.2</v>
      </c>
      <c r="AM150">
        <v>320.8</v>
      </c>
      <c r="AN150">
        <v>50.2</v>
      </c>
      <c r="AO150">
        <v>23.3</v>
      </c>
      <c r="AP150">
        <v>97</v>
      </c>
      <c r="AQ150">
        <v>253</v>
      </c>
      <c r="AR150">
        <v>2098</v>
      </c>
      <c r="AS150">
        <v>1.833</v>
      </c>
      <c r="AT150">
        <v>9080</v>
      </c>
      <c r="AU150">
        <v>12474</v>
      </c>
      <c r="AV150">
        <v>1</v>
      </c>
      <c r="AW150">
        <v>184.96574401855469</v>
      </c>
      <c r="AX150">
        <v>0</v>
      </c>
      <c r="AY150">
        <v>0</v>
      </c>
      <c r="AZ150">
        <v>0</v>
      </c>
      <c r="BA150">
        <v>0</v>
      </c>
      <c r="BB150">
        <v>1</v>
      </c>
      <c r="BC150">
        <v>94.93670654296875</v>
      </c>
      <c r="BD150">
        <v>100</v>
      </c>
      <c r="BE150">
        <v>126.12612915039063</v>
      </c>
      <c r="BF150">
        <v>12197.5908203125</v>
      </c>
      <c r="BG150">
        <v>13893.1064453125</v>
      </c>
      <c r="BH150">
        <v>3.4242632389068604</v>
      </c>
      <c r="BI150">
        <v>-3.6500661373138428</v>
      </c>
      <c r="BJ150">
        <v>27.777778625488281</v>
      </c>
      <c r="BK150">
        <v>-13.793103218078613</v>
      </c>
      <c r="BL150">
        <v>277</v>
      </c>
      <c r="BM150">
        <v>3.4782607555389404</v>
      </c>
      <c r="BN150">
        <v>22570.53125</v>
      </c>
      <c r="BO150">
        <v>50.862476348876953</v>
      </c>
      <c r="BQ150">
        <v>0.59792029857635498</v>
      </c>
      <c r="BR150">
        <v>0.6065858006477356</v>
      </c>
      <c r="BS150">
        <v>3.7261698246002197</v>
      </c>
      <c r="BT150">
        <v>174.17677307128906</v>
      </c>
      <c r="BU150">
        <v>251.73310852050781</v>
      </c>
      <c r="BV150">
        <v>0</v>
      </c>
      <c r="BW150">
        <v>1</v>
      </c>
      <c r="BX150">
        <v>9891.8916015625</v>
      </c>
      <c r="BY150">
        <v>8684.6845703125</v>
      </c>
      <c r="BZ150">
        <v>1.0831888914108276</v>
      </c>
      <c r="CA150">
        <v>10.311958312988281</v>
      </c>
      <c r="CB150">
        <v>56</v>
      </c>
      <c r="CC150">
        <v>5.8823528289794922</v>
      </c>
      <c r="CD150">
        <v>5.0420169830322266</v>
      </c>
      <c r="CE150">
        <v>0</v>
      </c>
      <c r="CF150">
        <v>2.1008403301239014</v>
      </c>
      <c r="CG150">
        <v>12733.28515625</v>
      </c>
      <c r="CJ150" s="8">
        <f>ABS(L150-VLOOKUP('VK_valitsin (FI)'!$C$8,tiedot,11,FALSE))</f>
        <v>1</v>
      </c>
      <c r="CQ150" s="8">
        <f>ABS(S150-VLOOKUP('VK_valitsin (FI)'!$C$8,tiedot,18,FALSE))</f>
        <v>118</v>
      </c>
      <c r="DE150" s="8">
        <f>ABS(AG150-VLOOKUP('VK_valitsin (FI)'!$C$8,tiedot,32,FALSE))</f>
        <v>1</v>
      </c>
      <c r="DJ150" s="8">
        <f>ABS(AL150-VLOOKUP('VK_valitsin (FI)'!$C$8,tiedot,37,FALSE))</f>
        <v>12.400000000000006</v>
      </c>
      <c r="EB150" s="55">
        <f>ABS(BD150-VLOOKUP('VK_valitsin (FI)'!$C$8,tiedot,55,FALSE))</f>
        <v>3.98126220703125</v>
      </c>
      <c r="EF150" s="55">
        <f>ABS(BH150-VLOOKUP('VK_valitsin (FI)'!$C$8,tiedot,59,FALSE))</f>
        <v>8.7206840515136719E-2</v>
      </c>
      <c r="EL150" s="8">
        <f>ABS(BN150-VLOOKUP('VK_valitsin (FI)'!$C$8,tiedot,65,FALSE))</f>
        <v>503.865234375</v>
      </c>
      <c r="FH150" s="4">
        <f>IF($B150='VK_valitsin (FI)'!$C$8,100000,VK!CJ150/VK!L$297*'VK_valitsin (FI)'!D$5)</f>
        <v>5.0815847767721207E-3</v>
      </c>
      <c r="FO150" s="4">
        <f>IF($B150='VK_valitsin (FI)'!$C$8,100000,VK!CQ150/VK!S$297*'VK_valitsin (FI)'!E$5)</f>
        <v>2.3466616605924973E-2</v>
      </c>
      <c r="GC150" s="4">
        <f>IF($B150='VK_valitsin (FI)'!$C$8,100000,VK!DE150/VK!AG$297*'VK_valitsin (FI)'!F$5)</f>
        <v>0.10940897735217005</v>
      </c>
      <c r="GH150" s="4">
        <f>IF($B150='VK_valitsin (FI)'!$C$8,100000,VK!DJ150/VK!AL$297*'VK_valitsin (FI)'!G$5)</f>
        <v>0.21825651779212674</v>
      </c>
      <c r="GZ150" s="4">
        <f>IF($B150='VK_valitsin (FI)'!$C$8,100000,VK!EB150/VK!BD$297*'VK_valitsin (FI)'!H$5)</f>
        <v>1.725932443801987E-2</v>
      </c>
      <c r="HA150" s="4">
        <f>IF($B150='VK_valitsin (FI)'!$C$8,100000,VK!EC150/VK!BE$297*'VK_valitsin (FI)'!P$5)</f>
        <v>0</v>
      </c>
      <c r="HD150" s="4">
        <f>IF($B150='VK_valitsin (FI)'!$C$8,100000,VK!EF150/VK!BH$297*'VK_valitsin (FI)'!I$5)</f>
        <v>1.5216030872447862E-2</v>
      </c>
      <c r="HJ150" s="4">
        <f>IF($B150='VK_valitsin (FI)'!$C$8,100000,VK!EL150/VK!BN$297*'VK_valitsin (FI)'!J$5)</f>
        <v>2.2911542674487795E-2</v>
      </c>
      <c r="ID150" s="15">
        <f t="shared" si="8"/>
        <v>0.41160060931194942</v>
      </c>
      <c r="IE150" s="15">
        <f t="shared" si="9"/>
        <v>52</v>
      </c>
      <c r="IF150" s="16">
        <f t="shared" si="11"/>
        <v>1.4799999999999949E-8</v>
      </c>
      <c r="IG150" s="51" t="str">
        <f t="shared" si="10"/>
        <v>Muonio</v>
      </c>
    </row>
    <row r="151" spans="1:241">
      <c r="A151">
        <v>2019</v>
      </c>
      <c r="B151" t="s">
        <v>501</v>
      </c>
      <c r="C151" t="s">
        <v>502</v>
      </c>
      <c r="D151" t="s">
        <v>395</v>
      </c>
      <c r="E151" t="s">
        <v>270</v>
      </c>
      <c r="F151" t="s">
        <v>334</v>
      </c>
      <c r="G151" t="s">
        <v>335</v>
      </c>
      <c r="H151" t="s">
        <v>90</v>
      </c>
      <c r="I151" t="s">
        <v>91</v>
      </c>
      <c r="J151">
        <v>42.200000762939453</v>
      </c>
      <c r="K151">
        <v>849.1300048828125</v>
      </c>
      <c r="L151">
        <v>116.5</v>
      </c>
      <c r="M151">
        <v>19448</v>
      </c>
      <c r="N151">
        <v>22.899999618530273</v>
      </c>
      <c r="O151">
        <v>0</v>
      </c>
      <c r="P151">
        <v>-76</v>
      </c>
      <c r="Q151">
        <v>80.7</v>
      </c>
      <c r="R151">
        <v>4.4000000000000004</v>
      </c>
      <c r="S151">
        <v>347</v>
      </c>
      <c r="T151">
        <v>0</v>
      </c>
      <c r="U151">
        <v>3956.6</v>
      </c>
      <c r="V151">
        <v>11.43</v>
      </c>
      <c r="W151">
        <v>811</v>
      </c>
      <c r="X151">
        <v>187</v>
      </c>
      <c r="Y151">
        <v>588</v>
      </c>
      <c r="Z151">
        <v>498</v>
      </c>
      <c r="AA151">
        <v>636</v>
      </c>
      <c r="AB151">
        <v>16.462045669555664</v>
      </c>
      <c r="AC151">
        <v>0</v>
      </c>
      <c r="AD151">
        <v>0</v>
      </c>
      <c r="AE151">
        <v>0</v>
      </c>
      <c r="AF151">
        <v>7.8</v>
      </c>
      <c r="AG151">
        <v>0</v>
      </c>
      <c r="AH151">
        <v>20.75</v>
      </c>
      <c r="AI151">
        <v>1</v>
      </c>
      <c r="AJ151">
        <v>0.55000000000000004</v>
      </c>
      <c r="AK151">
        <v>1.1499999999999999</v>
      </c>
      <c r="AL151">
        <v>78</v>
      </c>
      <c r="AM151">
        <v>414.3</v>
      </c>
      <c r="AN151">
        <v>40</v>
      </c>
      <c r="AO151">
        <v>37.700000000000003</v>
      </c>
      <c r="AP151">
        <v>29</v>
      </c>
      <c r="AQ151">
        <v>21</v>
      </c>
      <c r="AR151">
        <v>709</v>
      </c>
      <c r="AS151">
        <v>3.8330000000000002</v>
      </c>
      <c r="AT151">
        <v>5562</v>
      </c>
      <c r="AU151">
        <v>10064</v>
      </c>
      <c r="AV151">
        <v>0</v>
      </c>
      <c r="AW151">
        <v>4.0582804679870605</v>
      </c>
      <c r="AX151">
        <v>0</v>
      </c>
      <c r="AY151">
        <v>1</v>
      </c>
      <c r="AZ151">
        <v>0</v>
      </c>
      <c r="BA151">
        <v>0</v>
      </c>
      <c r="BB151">
        <v>1</v>
      </c>
      <c r="BC151">
        <v>95.82623291015625</v>
      </c>
      <c r="BD151">
        <v>100</v>
      </c>
      <c r="BE151">
        <v>1091.0299072265625</v>
      </c>
      <c r="BF151">
        <v>11186.642578125</v>
      </c>
      <c r="BG151">
        <v>12311.099609375</v>
      </c>
      <c r="BH151">
        <v>6.0360965728759766</v>
      </c>
      <c r="BI151">
        <v>-1.9605365991592407</v>
      </c>
      <c r="BJ151">
        <v>24.100719451904297</v>
      </c>
      <c r="BK151">
        <v>4.6594982147216797</v>
      </c>
      <c r="BL151">
        <v>224.09091186523438</v>
      </c>
      <c r="BM151">
        <v>1.7316017150878906</v>
      </c>
      <c r="BN151">
        <v>24461.44140625</v>
      </c>
      <c r="BO151">
        <v>30.10528564453125</v>
      </c>
      <c r="BQ151">
        <v>0.68438911437988281</v>
      </c>
      <c r="BR151">
        <v>68.521186828613281</v>
      </c>
      <c r="BS151">
        <v>2.8074865341186523</v>
      </c>
      <c r="BT151">
        <v>76.974494934082031</v>
      </c>
      <c r="BU151">
        <v>262.2891845703125</v>
      </c>
      <c r="BV151">
        <v>0</v>
      </c>
      <c r="BW151">
        <v>1</v>
      </c>
      <c r="BX151">
        <v>9602.658203125</v>
      </c>
      <c r="BY151">
        <v>8725.5810546875</v>
      </c>
      <c r="BZ151">
        <v>1.5014396905899048</v>
      </c>
      <c r="CA151">
        <v>12.083504676818848</v>
      </c>
      <c r="CB151">
        <v>39.383560180664063</v>
      </c>
      <c r="CC151">
        <v>4.7234044075012207</v>
      </c>
      <c r="CD151">
        <v>10.808510780334473</v>
      </c>
      <c r="CE151">
        <v>4.2553190141916275E-2</v>
      </c>
      <c r="CF151">
        <v>1.1914893388748169</v>
      </c>
      <c r="CG151">
        <v>9910.73046875</v>
      </c>
      <c r="CJ151" s="8">
        <f>ABS(L151-VLOOKUP('VK_valitsin (FI)'!$C$8,tiedot,11,FALSE))</f>
        <v>22.199996948242188</v>
      </c>
      <c r="CQ151" s="8">
        <f>ABS(S151-VLOOKUP('VK_valitsin (FI)'!$C$8,tiedot,18,FALSE))</f>
        <v>195</v>
      </c>
      <c r="DE151" s="8">
        <f>ABS(AG151-VLOOKUP('VK_valitsin (FI)'!$C$8,tiedot,32,FALSE))</f>
        <v>0</v>
      </c>
      <c r="DJ151" s="8">
        <f>ABS(AL151-VLOOKUP('VK_valitsin (FI)'!$C$8,tiedot,37,FALSE))</f>
        <v>19.200000000000003</v>
      </c>
      <c r="EB151" s="55">
        <f>ABS(BD151-VLOOKUP('VK_valitsin (FI)'!$C$8,tiedot,55,FALSE))</f>
        <v>3.98126220703125</v>
      </c>
      <c r="EF151" s="55">
        <f>ABS(BH151-VLOOKUP('VK_valitsin (FI)'!$C$8,tiedot,59,FALSE))</f>
        <v>2.6990401744842529</v>
      </c>
      <c r="EL151" s="8">
        <f>ABS(BN151-VLOOKUP('VK_valitsin (FI)'!$C$8,tiedot,65,FALSE))</f>
        <v>1387.044921875</v>
      </c>
      <c r="FH151" s="4">
        <f>IF($B151='VK_valitsin (FI)'!$C$8,100000,VK!CJ151/VK!L$297*'VK_valitsin (FI)'!D$5)</f>
        <v>0.11281116653657505</v>
      </c>
      <c r="FO151" s="4">
        <f>IF($B151='VK_valitsin (FI)'!$C$8,100000,VK!CQ151/VK!S$297*'VK_valitsin (FI)'!E$5)</f>
        <v>3.8779578289452284E-2</v>
      </c>
      <c r="GC151" s="4">
        <f>IF($B151='VK_valitsin (FI)'!$C$8,100000,VK!DE151/VK!AG$297*'VK_valitsin (FI)'!F$5)</f>
        <v>0</v>
      </c>
      <c r="GH151" s="4">
        <f>IF($B151='VK_valitsin (FI)'!$C$8,100000,VK!DJ151/VK!AL$297*'VK_valitsin (FI)'!G$5)</f>
        <v>0.33794557593619612</v>
      </c>
      <c r="GZ151" s="4">
        <f>IF($B151='VK_valitsin (FI)'!$C$8,100000,VK!EB151/VK!BD$297*'VK_valitsin (FI)'!H$5)</f>
        <v>1.725932443801987E-2</v>
      </c>
      <c r="HA151" s="4">
        <f>IF($B151='VK_valitsin (FI)'!$C$8,100000,VK!EC151/VK!BE$297*'VK_valitsin (FI)'!P$5)</f>
        <v>0</v>
      </c>
      <c r="HD151" s="4">
        <f>IF($B151='VK_valitsin (FI)'!$C$8,100000,VK!EF151/VK!BH$297*'VK_valitsin (FI)'!I$5)</f>
        <v>0.47093414207341983</v>
      </c>
      <c r="HJ151" s="4">
        <f>IF($B151='VK_valitsin (FI)'!$C$8,100000,VK!EL151/VK!BN$297*'VK_valitsin (FI)'!J$5)</f>
        <v>6.3071108603851372E-2</v>
      </c>
      <c r="ID151" s="15">
        <f t="shared" si="8"/>
        <v>1.0408009107775145</v>
      </c>
      <c r="IE151" s="15">
        <f t="shared" si="9"/>
        <v>273</v>
      </c>
      <c r="IF151" s="16">
        <f t="shared" si="11"/>
        <v>1.4899999999999948E-8</v>
      </c>
      <c r="IG151" s="51" t="str">
        <f t="shared" si="10"/>
        <v>Mustasaari</v>
      </c>
    </row>
    <row r="152" spans="1:241">
      <c r="A152">
        <v>2019</v>
      </c>
      <c r="B152" t="s">
        <v>503</v>
      </c>
      <c r="C152" t="s">
        <v>504</v>
      </c>
      <c r="D152" t="s">
        <v>186</v>
      </c>
      <c r="E152" t="s">
        <v>187</v>
      </c>
      <c r="F152" t="s">
        <v>188</v>
      </c>
      <c r="G152" t="s">
        <v>189</v>
      </c>
      <c r="H152" t="s">
        <v>90</v>
      </c>
      <c r="I152" t="s">
        <v>91</v>
      </c>
      <c r="J152">
        <v>40.299999237060547</v>
      </c>
      <c r="K152">
        <v>144.05000305175781</v>
      </c>
      <c r="L152">
        <v>124.80000305175781</v>
      </c>
      <c r="M152">
        <v>10164</v>
      </c>
      <c r="N152">
        <v>70.599998474121094</v>
      </c>
      <c r="O152">
        <v>-0.10000000149011612</v>
      </c>
      <c r="P152">
        <v>-35</v>
      </c>
      <c r="Q152">
        <v>87.4</v>
      </c>
      <c r="R152">
        <v>8</v>
      </c>
      <c r="S152">
        <v>66</v>
      </c>
      <c r="T152">
        <v>0</v>
      </c>
      <c r="U152">
        <v>3940.6</v>
      </c>
      <c r="V152">
        <v>12.53</v>
      </c>
      <c r="W152">
        <v>334</v>
      </c>
      <c r="X152">
        <v>37</v>
      </c>
      <c r="Y152">
        <v>421</v>
      </c>
      <c r="Z152">
        <v>244</v>
      </c>
      <c r="AA152">
        <v>508</v>
      </c>
      <c r="AB152">
        <v>18.580245971679688</v>
      </c>
      <c r="AC152">
        <v>0</v>
      </c>
      <c r="AD152">
        <v>0</v>
      </c>
      <c r="AE152">
        <v>0</v>
      </c>
      <c r="AF152">
        <v>5.7</v>
      </c>
      <c r="AG152">
        <v>0</v>
      </c>
      <c r="AH152">
        <v>19.5</v>
      </c>
      <c r="AI152">
        <v>1.1000000000000001</v>
      </c>
      <c r="AJ152">
        <v>0.5</v>
      </c>
      <c r="AK152">
        <v>1.2</v>
      </c>
      <c r="AL152">
        <v>46.1</v>
      </c>
      <c r="AM152">
        <v>435.3</v>
      </c>
      <c r="AN152">
        <v>41</v>
      </c>
      <c r="AO152">
        <v>38.4</v>
      </c>
      <c r="AP152">
        <v>48</v>
      </c>
      <c r="AQ152">
        <v>14</v>
      </c>
      <c r="AR152">
        <v>414</v>
      </c>
      <c r="AS152">
        <v>3.1669999999999998</v>
      </c>
      <c r="AT152">
        <v>3587</v>
      </c>
      <c r="AU152">
        <v>7981</v>
      </c>
      <c r="AV152">
        <v>1</v>
      </c>
      <c r="AW152">
        <v>13.001132011413574</v>
      </c>
      <c r="AX152">
        <v>0</v>
      </c>
      <c r="AY152">
        <v>0</v>
      </c>
      <c r="AZ152">
        <v>0</v>
      </c>
      <c r="BA152">
        <v>0</v>
      </c>
      <c r="BB152">
        <v>1</v>
      </c>
      <c r="BC152">
        <v>87.123291015625</v>
      </c>
      <c r="BD152">
        <v>56.942276000976563</v>
      </c>
      <c r="BE152">
        <v>817.50927734375</v>
      </c>
      <c r="BF152">
        <v>10722.9501953125</v>
      </c>
      <c r="BG152">
        <v>17626.400390625</v>
      </c>
      <c r="BH152">
        <v>3.67838454246521</v>
      </c>
      <c r="BI152">
        <v>2.4068398475646973</v>
      </c>
      <c r="BJ152">
        <v>24.742267608642578</v>
      </c>
      <c r="BK152">
        <v>10.897436141967773</v>
      </c>
      <c r="BL152">
        <v>290.20001220703125</v>
      </c>
      <c r="BM152">
        <v>1.2583271265029907</v>
      </c>
      <c r="BN152">
        <v>25064.837890625</v>
      </c>
      <c r="BO152">
        <v>20.83015251159668</v>
      </c>
      <c r="BQ152">
        <v>0.59946870803833008</v>
      </c>
      <c r="BR152">
        <v>0.11806375533342361</v>
      </c>
      <c r="BS152">
        <v>1.3970878124237061</v>
      </c>
      <c r="BT152">
        <v>68.378593444824219</v>
      </c>
      <c r="BU152">
        <v>412.33767700195313</v>
      </c>
      <c r="BV152">
        <v>0</v>
      </c>
      <c r="BW152">
        <v>1</v>
      </c>
      <c r="BX152">
        <v>8125.7705078125</v>
      </c>
      <c r="BY152">
        <v>4943.27978515625</v>
      </c>
      <c r="BZ152">
        <v>1.7020857334136963</v>
      </c>
      <c r="CA152">
        <v>13.459267616271973</v>
      </c>
      <c r="CB152">
        <v>47.976879119873047</v>
      </c>
      <c r="CC152">
        <v>6.0672516822814941</v>
      </c>
      <c r="CD152">
        <v>12.061403274536133</v>
      </c>
      <c r="CE152">
        <v>7.3099412024021149E-2</v>
      </c>
      <c r="CF152">
        <v>1.3157894611358643</v>
      </c>
      <c r="CG152">
        <v>8471.900390625</v>
      </c>
      <c r="CJ152" s="8">
        <f>ABS(L152-VLOOKUP('VK_valitsin (FI)'!$C$8,tiedot,11,FALSE))</f>
        <v>13.899993896484375</v>
      </c>
      <c r="CQ152" s="8">
        <f>ABS(S152-VLOOKUP('VK_valitsin (FI)'!$C$8,tiedot,18,FALSE))</f>
        <v>86</v>
      </c>
      <c r="DE152" s="8">
        <f>ABS(AG152-VLOOKUP('VK_valitsin (FI)'!$C$8,tiedot,32,FALSE))</f>
        <v>0</v>
      </c>
      <c r="DJ152" s="8">
        <f>ABS(AL152-VLOOKUP('VK_valitsin (FI)'!$C$8,tiedot,37,FALSE))</f>
        <v>12.699999999999996</v>
      </c>
      <c r="EB152" s="55">
        <f>ABS(BD152-VLOOKUP('VK_valitsin (FI)'!$C$8,tiedot,55,FALSE))</f>
        <v>39.076461791992188</v>
      </c>
      <c r="EF152" s="55">
        <f>ABS(BH152-VLOOKUP('VK_valitsin (FI)'!$C$8,tiedot,59,FALSE))</f>
        <v>0.34132814407348633</v>
      </c>
      <c r="EL152" s="8">
        <f>ABS(BN152-VLOOKUP('VK_valitsin (FI)'!$C$8,tiedot,65,FALSE))</f>
        <v>1990.44140625</v>
      </c>
      <c r="FH152" s="4">
        <f>IF($B152='VK_valitsin (FI)'!$C$8,100000,VK!CJ152/VK!L$297*'VK_valitsin (FI)'!D$5)</f>
        <v>7.0633997381600408E-2</v>
      </c>
      <c r="FO152" s="4">
        <f>IF($B152='VK_valitsin (FI)'!$C$8,100000,VK!CQ152/VK!S$297*'VK_valitsin (FI)'!E$5)</f>
        <v>1.7102788373809727E-2</v>
      </c>
      <c r="GC152" s="4">
        <f>IF($B152='VK_valitsin (FI)'!$C$8,100000,VK!DE152/VK!AG$297*'VK_valitsin (FI)'!F$5)</f>
        <v>0</v>
      </c>
      <c r="GH152" s="4">
        <f>IF($B152='VK_valitsin (FI)'!$C$8,100000,VK!DJ152/VK!AL$297*'VK_valitsin (FI)'!G$5)</f>
        <v>0.2235369174161296</v>
      </c>
      <c r="GZ152" s="4">
        <f>IF($B152='VK_valitsin (FI)'!$C$8,100000,VK!EB152/VK!BD$297*'VK_valitsin (FI)'!H$5)</f>
        <v>0.16940188736295073</v>
      </c>
      <c r="HA152" s="4">
        <f>IF($B152='VK_valitsin (FI)'!$C$8,100000,VK!EC152/VK!BE$297*'VK_valitsin (FI)'!P$5)</f>
        <v>0</v>
      </c>
      <c r="HD152" s="4">
        <f>IF($B152='VK_valitsin (FI)'!$C$8,100000,VK!EF152/VK!BH$297*'VK_valitsin (FI)'!I$5)</f>
        <v>5.9555644341409461E-2</v>
      </c>
      <c r="HJ152" s="4">
        <f>IF($B152='VK_valitsin (FI)'!$C$8,100000,VK!EL152/VK!BN$297*'VK_valitsin (FI)'!J$5)</f>
        <v>9.0508493361190462E-2</v>
      </c>
      <c r="ID152" s="15">
        <f t="shared" si="8"/>
        <v>0.63073974323709048</v>
      </c>
      <c r="IE152" s="15">
        <f t="shared" si="9"/>
        <v>154</v>
      </c>
      <c r="IF152" s="16">
        <f t="shared" si="11"/>
        <v>1.4999999999999949E-8</v>
      </c>
      <c r="IG152" s="51" t="str">
        <f t="shared" si="10"/>
        <v>Muurame</v>
      </c>
    </row>
    <row r="153" spans="1:241">
      <c r="A153">
        <v>2019</v>
      </c>
      <c r="B153" t="s">
        <v>505</v>
      </c>
      <c r="C153" t="s">
        <v>506</v>
      </c>
      <c r="D153" t="s">
        <v>299</v>
      </c>
      <c r="E153" t="s">
        <v>300</v>
      </c>
      <c r="F153" t="s">
        <v>126</v>
      </c>
      <c r="G153" t="s">
        <v>127</v>
      </c>
      <c r="H153" t="s">
        <v>90</v>
      </c>
      <c r="I153" t="s">
        <v>91</v>
      </c>
      <c r="J153">
        <v>46.200000762939453</v>
      </c>
      <c r="K153">
        <v>519.79998779296875</v>
      </c>
      <c r="L153">
        <v>133.30000305175781</v>
      </c>
      <c r="M153">
        <v>7654</v>
      </c>
      <c r="N153">
        <v>14.699999809265137</v>
      </c>
      <c r="O153">
        <v>-1.3999999761581421</v>
      </c>
      <c r="P153">
        <v>-75</v>
      </c>
      <c r="Q153">
        <v>65.7</v>
      </c>
      <c r="R153">
        <v>7</v>
      </c>
      <c r="S153">
        <v>210</v>
      </c>
      <c r="T153">
        <v>0</v>
      </c>
      <c r="U153">
        <v>3530.4</v>
      </c>
      <c r="V153">
        <v>12.51</v>
      </c>
      <c r="W153">
        <v>438</v>
      </c>
      <c r="X153">
        <v>205</v>
      </c>
      <c r="Y153">
        <v>726</v>
      </c>
      <c r="Z153">
        <v>486</v>
      </c>
      <c r="AA153">
        <v>684</v>
      </c>
      <c r="AB153">
        <v>15.714285850524902</v>
      </c>
      <c r="AC153">
        <v>0</v>
      </c>
      <c r="AD153">
        <v>0</v>
      </c>
      <c r="AE153">
        <v>1.9</v>
      </c>
      <c r="AF153">
        <v>5.0999999999999996</v>
      </c>
      <c r="AG153">
        <v>0</v>
      </c>
      <c r="AH153">
        <v>21</v>
      </c>
      <c r="AI153">
        <v>0.93</v>
      </c>
      <c r="AJ153">
        <v>0.5</v>
      </c>
      <c r="AK153">
        <v>1.1000000000000001</v>
      </c>
      <c r="AL153">
        <v>67.400000000000006</v>
      </c>
      <c r="AM153">
        <v>316</v>
      </c>
      <c r="AN153">
        <v>47.8</v>
      </c>
      <c r="AO153">
        <v>22.9</v>
      </c>
      <c r="AP153">
        <v>54</v>
      </c>
      <c r="AQ153">
        <v>38</v>
      </c>
      <c r="AR153">
        <v>450</v>
      </c>
      <c r="AS153">
        <v>2.6669999999999998</v>
      </c>
      <c r="AT153">
        <v>5136</v>
      </c>
      <c r="AU153">
        <v>9847</v>
      </c>
      <c r="AV153">
        <v>1</v>
      </c>
      <c r="AW153">
        <v>29.589574813842773</v>
      </c>
      <c r="AX153">
        <v>0</v>
      </c>
      <c r="AY153">
        <v>0</v>
      </c>
      <c r="AZ153">
        <v>0</v>
      </c>
      <c r="BA153">
        <v>0</v>
      </c>
      <c r="BB153">
        <v>1</v>
      </c>
      <c r="BC153">
        <v>96.232879638671875</v>
      </c>
      <c r="BD153">
        <v>91.823898315429688</v>
      </c>
      <c r="BE153">
        <v>585.4801025390625</v>
      </c>
      <c r="BF153">
        <v>11171.029296875</v>
      </c>
      <c r="BG153">
        <v>12692.9306640625</v>
      </c>
      <c r="BH153">
        <v>3.7600994110107422</v>
      </c>
      <c r="BI153">
        <v>-7.170323371887207</v>
      </c>
      <c r="BJ153">
        <v>25.358852386474609</v>
      </c>
      <c r="BK153">
        <v>-6.0975608825683594</v>
      </c>
      <c r="BL153">
        <v>113</v>
      </c>
      <c r="BM153">
        <v>-0.8415147066116333</v>
      </c>
      <c r="BN153">
        <v>23375.6328125</v>
      </c>
      <c r="BO153">
        <v>35.858722686767578</v>
      </c>
      <c r="BQ153">
        <v>0.70995557308197021</v>
      </c>
      <c r="BR153">
        <v>0.69244837760925293</v>
      </c>
      <c r="BS153">
        <v>2.2079958915710449</v>
      </c>
      <c r="BT153">
        <v>54.481315612792969</v>
      </c>
      <c r="BU153">
        <v>229.42253112792969</v>
      </c>
      <c r="BV153">
        <v>0</v>
      </c>
      <c r="BW153">
        <v>1</v>
      </c>
      <c r="BX153">
        <v>8555.03515625</v>
      </c>
      <c r="BY153">
        <v>7529.27392578125</v>
      </c>
      <c r="BZ153">
        <v>1.0060099363327026</v>
      </c>
      <c r="CA153">
        <v>9.2370004653930664</v>
      </c>
      <c r="CB153">
        <v>109.09091186523438</v>
      </c>
      <c r="CC153">
        <v>11.88118839263916</v>
      </c>
      <c r="CD153">
        <v>13.154172897338867</v>
      </c>
      <c r="CE153">
        <v>0.14144271612167358</v>
      </c>
      <c r="CF153">
        <v>3.2531824111938477</v>
      </c>
      <c r="CG153">
        <v>10418.1533203125</v>
      </c>
      <c r="CJ153" s="8">
        <f>ABS(L153-VLOOKUP('VK_valitsin (FI)'!$C$8,tiedot,11,FALSE))</f>
        <v>5.399993896484375</v>
      </c>
      <c r="CQ153" s="8">
        <f>ABS(S153-VLOOKUP('VK_valitsin (FI)'!$C$8,tiedot,18,FALSE))</f>
        <v>58</v>
      </c>
      <c r="DE153" s="8">
        <f>ABS(AG153-VLOOKUP('VK_valitsin (FI)'!$C$8,tiedot,32,FALSE))</f>
        <v>0</v>
      </c>
      <c r="DJ153" s="8">
        <f>ABS(AL153-VLOOKUP('VK_valitsin (FI)'!$C$8,tiedot,37,FALSE))</f>
        <v>8.6000000000000085</v>
      </c>
      <c r="EB153" s="55">
        <f>ABS(BD153-VLOOKUP('VK_valitsin (FI)'!$C$8,tiedot,55,FALSE))</f>
        <v>4.1948394775390625</v>
      </c>
      <c r="EF153" s="55">
        <f>ABS(BH153-VLOOKUP('VK_valitsin (FI)'!$C$8,tiedot,59,FALSE))</f>
        <v>0.42304301261901855</v>
      </c>
      <c r="EL153" s="8">
        <f>ABS(BN153-VLOOKUP('VK_valitsin (FI)'!$C$8,tiedot,65,FALSE))</f>
        <v>301.236328125</v>
      </c>
      <c r="FH153" s="4">
        <f>IF($B153='VK_valitsin (FI)'!$C$8,100000,VK!CJ153/VK!L$297*'VK_valitsin (FI)'!D$5)</f>
        <v>2.7440526779037369E-2</v>
      </c>
      <c r="FO153" s="4">
        <f>IF($B153='VK_valitsin (FI)'!$C$8,100000,VK!CQ153/VK!S$297*'VK_valitsin (FI)'!E$5)</f>
        <v>1.1534438670708884E-2</v>
      </c>
      <c r="GC153" s="4">
        <f>IF($B153='VK_valitsin (FI)'!$C$8,100000,VK!DE153/VK!AG$297*'VK_valitsin (FI)'!F$5)</f>
        <v>0</v>
      </c>
      <c r="GH153" s="4">
        <f>IF($B153='VK_valitsin (FI)'!$C$8,100000,VK!DJ153/VK!AL$297*'VK_valitsin (FI)'!G$5)</f>
        <v>0.15137145588808798</v>
      </c>
      <c r="GZ153" s="4">
        <f>IF($B153='VK_valitsin (FI)'!$C$8,100000,VK!EB153/VK!BD$297*'VK_valitsin (FI)'!H$5)</f>
        <v>1.8185211559388296E-2</v>
      </c>
      <c r="HA153" s="4">
        <f>IF($B153='VK_valitsin (FI)'!$C$8,100000,VK!EC153/VK!BE$297*'VK_valitsin (FI)'!P$5)</f>
        <v>0</v>
      </c>
      <c r="HD153" s="4">
        <f>IF($B153='VK_valitsin (FI)'!$C$8,100000,VK!EF153/VK!BH$297*'VK_valitsin (FI)'!I$5)</f>
        <v>7.3813424524502111E-2</v>
      </c>
      <c r="HJ153" s="4">
        <f>IF($B153='VK_valitsin (FI)'!$C$8,100000,VK!EL153/VK!BN$297*'VK_valitsin (FI)'!J$5)</f>
        <v>1.3697688421593524E-2</v>
      </c>
      <c r="ID153" s="15">
        <f t="shared" si="8"/>
        <v>0.29604276094331816</v>
      </c>
      <c r="IE153" s="15">
        <f t="shared" si="9"/>
        <v>18</v>
      </c>
      <c r="IF153" s="16">
        <f t="shared" si="11"/>
        <v>1.509999999999995E-8</v>
      </c>
      <c r="IG153" s="51" t="str">
        <f t="shared" si="10"/>
        <v>Mynämäki</v>
      </c>
    </row>
    <row r="154" spans="1:241">
      <c r="A154">
        <v>2019</v>
      </c>
      <c r="B154" t="s">
        <v>507</v>
      </c>
      <c r="C154" t="s">
        <v>508</v>
      </c>
      <c r="D154" t="s">
        <v>118</v>
      </c>
      <c r="E154" t="s">
        <v>119</v>
      </c>
      <c r="F154" t="s">
        <v>120</v>
      </c>
      <c r="G154" t="s">
        <v>121</v>
      </c>
      <c r="H154" t="s">
        <v>104</v>
      </c>
      <c r="I154" t="s">
        <v>105</v>
      </c>
      <c r="J154">
        <v>47.200000762939453</v>
      </c>
      <c r="K154">
        <v>200.3699951171875</v>
      </c>
      <c r="L154">
        <v>144.80000305175781</v>
      </c>
      <c r="M154">
        <v>1882</v>
      </c>
      <c r="N154">
        <v>9.3999996185302734</v>
      </c>
      <c r="O154">
        <v>-2.0999999046325684</v>
      </c>
      <c r="P154">
        <v>-31</v>
      </c>
      <c r="Q154">
        <v>48.400000000000006</v>
      </c>
      <c r="R154">
        <v>11.8</v>
      </c>
      <c r="S154">
        <v>84</v>
      </c>
      <c r="T154">
        <v>0</v>
      </c>
      <c r="U154">
        <v>3505.3</v>
      </c>
      <c r="V154">
        <v>16.3</v>
      </c>
      <c r="W154">
        <v>51</v>
      </c>
      <c r="X154">
        <v>615</v>
      </c>
      <c r="Y154">
        <v>205</v>
      </c>
      <c r="Z154">
        <v>1375</v>
      </c>
      <c r="AA154">
        <v>788</v>
      </c>
      <c r="AB154">
        <v>10.076923370361328</v>
      </c>
      <c r="AC154">
        <v>0</v>
      </c>
      <c r="AD154">
        <v>0</v>
      </c>
      <c r="AE154">
        <v>0</v>
      </c>
      <c r="AF154">
        <v>11.5</v>
      </c>
      <c r="AG154">
        <v>0</v>
      </c>
      <c r="AH154">
        <v>21.5</v>
      </c>
      <c r="AI154">
        <v>1</v>
      </c>
      <c r="AJ154">
        <v>0.55000000000000004</v>
      </c>
      <c r="AK154">
        <v>1.1499999999999999</v>
      </c>
      <c r="AL154">
        <v>82.8</v>
      </c>
      <c r="AM154">
        <v>284.89999999999998</v>
      </c>
      <c r="AN154">
        <v>46.5</v>
      </c>
      <c r="AO154">
        <v>20.3</v>
      </c>
      <c r="AP154">
        <v>101</v>
      </c>
      <c r="AQ154">
        <v>43</v>
      </c>
      <c r="AR154">
        <v>497</v>
      </c>
      <c r="AS154">
        <v>3.5</v>
      </c>
      <c r="AT154">
        <v>5533</v>
      </c>
      <c r="AU154">
        <v>8533</v>
      </c>
      <c r="AV154">
        <v>0</v>
      </c>
      <c r="AW154">
        <v>75.185867309570313</v>
      </c>
      <c r="AX154">
        <v>0</v>
      </c>
      <c r="AY154">
        <v>0</v>
      </c>
      <c r="AZ154">
        <v>0</v>
      </c>
      <c r="BA154">
        <v>0</v>
      </c>
      <c r="BB154">
        <v>1</v>
      </c>
      <c r="BC154">
        <v>100</v>
      </c>
      <c r="BD154">
        <v>100</v>
      </c>
      <c r="BE154">
        <v>0</v>
      </c>
      <c r="BF154">
        <v>9739.75390625</v>
      </c>
      <c r="BG154">
        <v>11363.0458984375</v>
      </c>
      <c r="BH154">
        <v>4.0916047096252441</v>
      </c>
      <c r="BI154">
        <v>-7.2218647003173828</v>
      </c>
      <c r="BJ154">
        <v>21.568628311157227</v>
      </c>
      <c r="BK154">
        <v>-42.307693481445313</v>
      </c>
      <c r="BL154">
        <v>144</v>
      </c>
      <c r="BM154">
        <v>0.8403361439704895</v>
      </c>
      <c r="BN154">
        <v>21957.986328125</v>
      </c>
      <c r="BO154">
        <v>41.427997589111328</v>
      </c>
      <c r="BQ154">
        <v>0.71519660949707031</v>
      </c>
      <c r="BR154">
        <v>9.3517532348632813</v>
      </c>
      <c r="BS154">
        <v>3.6131775379180908</v>
      </c>
      <c r="BT154">
        <v>127.52391052246094</v>
      </c>
      <c r="BU154">
        <v>253.98512268066406</v>
      </c>
      <c r="BV154">
        <v>0</v>
      </c>
      <c r="BW154">
        <v>0</v>
      </c>
      <c r="BX154">
        <v>9408.6025390625</v>
      </c>
      <c r="BY154">
        <v>8064.51611328125</v>
      </c>
      <c r="BZ154">
        <v>0.7970244288444519</v>
      </c>
      <c r="CA154">
        <v>6.3761954307556152</v>
      </c>
      <c r="CB154">
        <v>66.666664123535156</v>
      </c>
      <c r="CC154">
        <v>7.5</v>
      </c>
      <c r="CD154">
        <v>5</v>
      </c>
      <c r="CE154">
        <v>0</v>
      </c>
      <c r="CF154">
        <v>0.83333331346511841</v>
      </c>
      <c r="CG154">
        <v>9179.3203125</v>
      </c>
      <c r="CJ154" s="8">
        <f>ABS(L154-VLOOKUP('VK_valitsin (FI)'!$C$8,tiedot,11,FALSE))</f>
        <v>6.100006103515625</v>
      </c>
      <c r="CQ154" s="8">
        <f>ABS(S154-VLOOKUP('VK_valitsin (FI)'!$C$8,tiedot,18,FALSE))</f>
        <v>68</v>
      </c>
      <c r="DE154" s="8">
        <f>ABS(AG154-VLOOKUP('VK_valitsin (FI)'!$C$8,tiedot,32,FALSE))</f>
        <v>0</v>
      </c>
      <c r="DJ154" s="8">
        <f>ABS(AL154-VLOOKUP('VK_valitsin (FI)'!$C$8,tiedot,37,FALSE))</f>
        <v>24</v>
      </c>
      <c r="EB154" s="55">
        <f>ABS(BD154-VLOOKUP('VK_valitsin (FI)'!$C$8,tiedot,55,FALSE))</f>
        <v>3.98126220703125</v>
      </c>
      <c r="EF154" s="55">
        <f>ABS(BH154-VLOOKUP('VK_valitsin (FI)'!$C$8,tiedot,59,FALSE))</f>
        <v>0.75454831123352051</v>
      </c>
      <c r="EL154" s="8">
        <f>ABS(BN154-VLOOKUP('VK_valitsin (FI)'!$C$8,tiedot,65,FALSE))</f>
        <v>1116.41015625</v>
      </c>
      <c r="FH154" s="4">
        <f>IF($B154='VK_valitsin (FI)'!$C$8,100000,VK!CJ154/VK!L$297*'VK_valitsin (FI)'!D$5)</f>
        <v>3.0997698153842023E-2</v>
      </c>
      <c r="FO154" s="4">
        <f>IF($B154='VK_valitsin (FI)'!$C$8,100000,VK!CQ154/VK!S$297*'VK_valitsin (FI)'!E$5)</f>
        <v>1.35231349932449E-2</v>
      </c>
      <c r="GC154" s="4">
        <f>IF($B154='VK_valitsin (FI)'!$C$8,100000,VK!DE154/VK!AG$297*'VK_valitsin (FI)'!F$5)</f>
        <v>0</v>
      </c>
      <c r="GH154" s="4">
        <f>IF($B154='VK_valitsin (FI)'!$C$8,100000,VK!DJ154/VK!AL$297*'VK_valitsin (FI)'!G$5)</f>
        <v>0.42243196992024507</v>
      </c>
      <c r="GZ154" s="4">
        <f>IF($B154='VK_valitsin (FI)'!$C$8,100000,VK!EB154/VK!BD$297*'VK_valitsin (FI)'!H$5)</f>
        <v>1.725932443801987E-2</v>
      </c>
      <c r="HA154" s="4">
        <f>IF($B154='VK_valitsin (FI)'!$C$8,100000,VK!EC154/VK!BE$297*'VK_valitsin (FI)'!P$5)</f>
        <v>0</v>
      </c>
      <c r="HD154" s="4">
        <f>IF($B154='VK_valitsin (FI)'!$C$8,100000,VK!EF154/VK!BH$297*'VK_valitsin (FI)'!I$5)</f>
        <v>0.13165515836443839</v>
      </c>
      <c r="HJ154" s="4">
        <f>IF($B154='VK_valitsin (FI)'!$C$8,100000,VK!EL154/VK!BN$297*'VK_valitsin (FI)'!J$5)</f>
        <v>5.0764921237087403E-2</v>
      </c>
      <c r="ID154" s="15">
        <f t="shared" si="8"/>
        <v>0.66663222230687769</v>
      </c>
      <c r="IE154" s="15">
        <f t="shared" si="9"/>
        <v>165</v>
      </c>
      <c r="IF154" s="16">
        <f t="shared" si="11"/>
        <v>1.5199999999999951E-8</v>
      </c>
      <c r="IG154" s="51" t="str">
        <f t="shared" si="10"/>
        <v>Myrskylä</v>
      </c>
    </row>
    <row r="155" spans="1:241">
      <c r="A155">
        <v>2019</v>
      </c>
      <c r="B155" t="s">
        <v>509</v>
      </c>
      <c r="C155" t="s">
        <v>510</v>
      </c>
      <c r="D155" t="s">
        <v>142</v>
      </c>
      <c r="E155" t="s">
        <v>143</v>
      </c>
      <c r="F155" t="s">
        <v>120</v>
      </c>
      <c r="G155" t="s">
        <v>121</v>
      </c>
      <c r="H155" t="s">
        <v>90</v>
      </c>
      <c r="I155" t="s">
        <v>91</v>
      </c>
      <c r="J155">
        <v>41.299999237060547</v>
      </c>
      <c r="K155">
        <v>580.80999755859375</v>
      </c>
      <c r="L155">
        <v>118.90000152587891</v>
      </c>
      <c r="M155">
        <v>20721</v>
      </c>
      <c r="N155">
        <v>35.700000762939453</v>
      </c>
      <c r="O155">
        <v>0.20000000298023224</v>
      </c>
      <c r="P155">
        <v>36</v>
      </c>
      <c r="Q155">
        <v>73.400000000000006</v>
      </c>
      <c r="R155">
        <v>5.8000000000000007</v>
      </c>
      <c r="S155">
        <v>324</v>
      </c>
      <c r="T155">
        <v>0</v>
      </c>
      <c r="U155">
        <v>4035.5</v>
      </c>
      <c r="V155">
        <v>16.3</v>
      </c>
      <c r="W155">
        <v>165</v>
      </c>
      <c r="X155">
        <v>239</v>
      </c>
      <c r="Y155">
        <v>679</v>
      </c>
      <c r="Z155">
        <v>403</v>
      </c>
      <c r="AA155">
        <v>654</v>
      </c>
      <c r="AB155">
        <v>17.680524826049805</v>
      </c>
      <c r="AC155">
        <v>0</v>
      </c>
      <c r="AD155">
        <v>0.3</v>
      </c>
      <c r="AE155">
        <v>0.8</v>
      </c>
      <c r="AF155">
        <v>5.8</v>
      </c>
      <c r="AG155">
        <v>1</v>
      </c>
      <c r="AH155">
        <v>20.5</v>
      </c>
      <c r="AI155">
        <v>1.3</v>
      </c>
      <c r="AJ155">
        <v>0.6</v>
      </c>
      <c r="AK155">
        <v>1.2</v>
      </c>
      <c r="AL155">
        <v>55.8</v>
      </c>
      <c r="AM155">
        <v>335.7</v>
      </c>
      <c r="AN155">
        <v>44.6</v>
      </c>
      <c r="AO155">
        <v>25.6</v>
      </c>
      <c r="AP155">
        <v>51</v>
      </c>
      <c r="AQ155">
        <v>36</v>
      </c>
      <c r="AR155">
        <v>365</v>
      </c>
      <c r="AS155">
        <v>3.1669999999999998</v>
      </c>
      <c r="AT155">
        <v>4622</v>
      </c>
      <c r="AU155">
        <v>10981</v>
      </c>
      <c r="AV155">
        <v>1</v>
      </c>
      <c r="AW155">
        <v>56.260150909423828</v>
      </c>
      <c r="AX155">
        <v>0</v>
      </c>
      <c r="AY155">
        <v>0</v>
      </c>
      <c r="AZ155">
        <v>0</v>
      </c>
      <c r="BA155">
        <v>0</v>
      </c>
      <c r="BB155">
        <v>1</v>
      </c>
      <c r="BC155">
        <v>94.4512939453125</v>
      </c>
      <c r="BD155">
        <v>78.967864990234375</v>
      </c>
      <c r="BE155">
        <v>1957.2708740234375</v>
      </c>
      <c r="BF155">
        <v>18278.087890625</v>
      </c>
      <c r="BG155">
        <v>22005.587890625</v>
      </c>
      <c r="BH155">
        <v>3.9074273109436035</v>
      </c>
      <c r="BI155">
        <v>2.4555463790893555</v>
      </c>
      <c r="BJ155">
        <v>20.469799041748047</v>
      </c>
      <c r="BK155">
        <v>-6.2283735275268555</v>
      </c>
      <c r="BL155">
        <v>209.07691955566406</v>
      </c>
      <c r="BM155">
        <v>0.1217038556933403</v>
      </c>
      <c r="BN155">
        <v>24782.28125</v>
      </c>
      <c r="BO155">
        <v>26.149257659912109</v>
      </c>
      <c r="BQ155">
        <v>0.63911008834838867</v>
      </c>
      <c r="BR155">
        <v>0.96037834882736206</v>
      </c>
      <c r="BS155">
        <v>3.5326480865478516</v>
      </c>
      <c r="BT155">
        <v>58.636165618896484</v>
      </c>
      <c r="BU155">
        <v>279.523193359375</v>
      </c>
      <c r="BV155">
        <v>0</v>
      </c>
      <c r="BW155">
        <v>1</v>
      </c>
      <c r="BX155">
        <v>12279.1181640625</v>
      </c>
      <c r="BY155">
        <v>10199.1728515625</v>
      </c>
      <c r="BZ155">
        <v>1.3078519105911255</v>
      </c>
      <c r="CA155">
        <v>11.910621643066406</v>
      </c>
      <c r="CB155">
        <v>80.073799133300781</v>
      </c>
      <c r="CC155">
        <v>8.7925443649291992</v>
      </c>
      <c r="CD155">
        <v>15.761750221252441</v>
      </c>
      <c r="CE155">
        <v>4.0518637746572495E-2</v>
      </c>
      <c r="CF155">
        <v>1.6207455396652222</v>
      </c>
      <c r="CG155">
        <v>10510.8408203125</v>
      </c>
      <c r="CJ155" s="8">
        <f>ABS(L155-VLOOKUP('VK_valitsin (FI)'!$C$8,tiedot,11,FALSE))</f>
        <v>19.799995422363281</v>
      </c>
      <c r="CQ155" s="8">
        <f>ABS(S155-VLOOKUP('VK_valitsin (FI)'!$C$8,tiedot,18,FALSE))</f>
        <v>172</v>
      </c>
      <c r="DE155" s="8">
        <f>ABS(AG155-VLOOKUP('VK_valitsin (FI)'!$C$8,tiedot,32,FALSE))</f>
        <v>1</v>
      </c>
      <c r="DJ155" s="8">
        <f>ABS(AL155-VLOOKUP('VK_valitsin (FI)'!$C$8,tiedot,37,FALSE))</f>
        <v>3</v>
      </c>
      <c r="EB155" s="55">
        <f>ABS(BD155-VLOOKUP('VK_valitsin (FI)'!$C$8,tiedot,55,FALSE))</f>
        <v>17.050872802734375</v>
      </c>
      <c r="EF155" s="55">
        <f>ABS(BH155-VLOOKUP('VK_valitsin (FI)'!$C$8,tiedot,59,FALSE))</f>
        <v>0.57037091255187988</v>
      </c>
      <c r="EL155" s="8">
        <f>ABS(BN155-VLOOKUP('VK_valitsin (FI)'!$C$8,tiedot,65,FALSE))</f>
        <v>1707.884765625</v>
      </c>
      <c r="FH155" s="4">
        <f>IF($B155='VK_valitsin (FI)'!$C$8,100000,VK!CJ155/VK!L$297*'VK_valitsin (FI)'!D$5)</f>
        <v>0.10061535531843895</v>
      </c>
      <c r="FO155" s="4">
        <f>IF($B155='VK_valitsin (FI)'!$C$8,100000,VK!CQ155/VK!S$297*'VK_valitsin (FI)'!E$5)</f>
        <v>3.4205576747619454E-2</v>
      </c>
      <c r="GC155" s="4">
        <f>IF($B155='VK_valitsin (FI)'!$C$8,100000,VK!DE155/VK!AG$297*'VK_valitsin (FI)'!F$5)</f>
        <v>0.10940897735217005</v>
      </c>
      <c r="GH155" s="4">
        <f>IF($B155='VK_valitsin (FI)'!$C$8,100000,VK!DJ155/VK!AL$297*'VK_valitsin (FI)'!G$5)</f>
        <v>5.2803996240030633E-2</v>
      </c>
      <c r="GZ155" s="4">
        <f>IF($B155='VK_valitsin (FI)'!$C$8,100000,VK!EB155/VK!BD$297*'VK_valitsin (FI)'!H$5)</f>
        <v>7.3917900994831864E-2</v>
      </c>
      <c r="HA155" s="4">
        <f>IF($B155='VK_valitsin (FI)'!$C$8,100000,VK!EC155/VK!BE$297*'VK_valitsin (FI)'!P$5)</f>
        <v>0</v>
      </c>
      <c r="HD155" s="4">
        <f>IF($B155='VK_valitsin (FI)'!$C$8,100000,VK!EF155/VK!BH$297*'VK_valitsin (FI)'!I$5)</f>
        <v>9.951950286089388E-2</v>
      </c>
      <c r="HJ155" s="4">
        <f>IF($B155='VK_valitsin (FI)'!$C$8,100000,VK!EL155/VK!BN$297*'VK_valitsin (FI)'!J$5)</f>
        <v>7.766019963505201E-2</v>
      </c>
      <c r="ID155" s="15">
        <f t="shared" si="8"/>
        <v>0.5481315244490369</v>
      </c>
      <c r="IE155" s="15">
        <f t="shared" si="9"/>
        <v>110</v>
      </c>
      <c r="IF155" s="16">
        <f t="shared" si="11"/>
        <v>1.5299999999999952E-8</v>
      </c>
      <c r="IG155" s="51" t="str">
        <f t="shared" si="10"/>
        <v>Mäntsälä</v>
      </c>
    </row>
    <row r="156" spans="1:241">
      <c r="A156">
        <v>2019</v>
      </c>
      <c r="B156" t="s">
        <v>511</v>
      </c>
      <c r="C156" t="s">
        <v>512</v>
      </c>
      <c r="D156" t="s">
        <v>284</v>
      </c>
      <c r="E156" t="s">
        <v>162</v>
      </c>
      <c r="F156" t="s">
        <v>88</v>
      </c>
      <c r="G156" t="s">
        <v>89</v>
      </c>
      <c r="H156" t="s">
        <v>90</v>
      </c>
      <c r="I156" t="s">
        <v>91</v>
      </c>
      <c r="J156">
        <v>50.599998474121094</v>
      </c>
      <c r="K156">
        <v>534.8499755859375</v>
      </c>
      <c r="L156">
        <v>182.60000610351563</v>
      </c>
      <c r="M156">
        <v>9855</v>
      </c>
      <c r="N156">
        <v>18.399999618530273</v>
      </c>
      <c r="O156">
        <v>-1.2999999523162842</v>
      </c>
      <c r="P156">
        <v>-83</v>
      </c>
      <c r="Q156">
        <v>83.300000000000011</v>
      </c>
      <c r="R156">
        <v>10.200000000000001</v>
      </c>
      <c r="S156">
        <v>196</v>
      </c>
      <c r="T156">
        <v>0</v>
      </c>
      <c r="U156">
        <v>4008.2</v>
      </c>
      <c r="V156">
        <v>13.28</v>
      </c>
      <c r="W156">
        <v>611</v>
      </c>
      <c r="X156">
        <v>695</v>
      </c>
      <c r="Y156">
        <v>587</v>
      </c>
      <c r="Z156">
        <v>469</v>
      </c>
      <c r="AA156">
        <v>620</v>
      </c>
      <c r="AB156">
        <v>13.74436092376709</v>
      </c>
      <c r="AC156">
        <v>0</v>
      </c>
      <c r="AD156">
        <v>1.2</v>
      </c>
      <c r="AE156">
        <v>2.9</v>
      </c>
      <c r="AF156">
        <v>3.8</v>
      </c>
      <c r="AG156">
        <v>0</v>
      </c>
      <c r="AH156">
        <v>22</v>
      </c>
      <c r="AI156">
        <v>1.1000000000000001</v>
      </c>
      <c r="AJ156">
        <v>0.6</v>
      </c>
      <c r="AK156">
        <v>1.1499999999999999</v>
      </c>
      <c r="AL156">
        <v>71</v>
      </c>
      <c r="AM156">
        <v>285.60000000000002</v>
      </c>
      <c r="AN156">
        <v>47.5</v>
      </c>
      <c r="AO156">
        <v>20.3</v>
      </c>
      <c r="AP156">
        <v>95</v>
      </c>
      <c r="AQ156">
        <v>65</v>
      </c>
      <c r="AR156">
        <v>346</v>
      </c>
      <c r="AS156">
        <v>3.5</v>
      </c>
      <c r="AT156">
        <v>6267</v>
      </c>
      <c r="AU156">
        <v>10743</v>
      </c>
      <c r="AV156">
        <v>1</v>
      </c>
      <c r="AW156">
        <v>66.423599243164063</v>
      </c>
      <c r="AX156">
        <v>0</v>
      </c>
      <c r="AY156">
        <v>0</v>
      </c>
      <c r="AZ156">
        <v>0</v>
      </c>
      <c r="BA156">
        <v>0</v>
      </c>
      <c r="BB156">
        <v>1</v>
      </c>
      <c r="BC156">
        <v>89.619377136230469</v>
      </c>
      <c r="BD156">
        <v>98.29931640625</v>
      </c>
      <c r="BE156">
        <v>1280.0982666015625</v>
      </c>
      <c r="BF156">
        <v>12637.990234375</v>
      </c>
      <c r="BG156">
        <v>13766.134765625</v>
      </c>
      <c r="BH156">
        <v>2.9322171211242676</v>
      </c>
      <c r="BI156">
        <v>2.7690093517303467</v>
      </c>
      <c r="BJ156">
        <v>29.268293380737305</v>
      </c>
      <c r="BK156">
        <v>1.1764706373214722</v>
      </c>
      <c r="BL156">
        <v>183.19999694824219</v>
      </c>
      <c r="BM156">
        <v>-0.7782101035118103</v>
      </c>
      <c r="BN156">
        <v>22699.84375</v>
      </c>
      <c r="BO156">
        <v>38.357196807861328</v>
      </c>
      <c r="BQ156">
        <v>0.63581937551498413</v>
      </c>
      <c r="BR156">
        <v>0.18264840543270111</v>
      </c>
      <c r="BS156">
        <v>2.435312032699585</v>
      </c>
      <c r="BT156">
        <v>97.006599426269531</v>
      </c>
      <c r="BU156">
        <v>444.34298706054688</v>
      </c>
      <c r="BV156">
        <v>0</v>
      </c>
      <c r="BW156">
        <v>2</v>
      </c>
      <c r="BX156">
        <v>9773.9560546875</v>
      </c>
      <c r="BY156">
        <v>8972.97265625</v>
      </c>
      <c r="BZ156">
        <v>0.87265348434448242</v>
      </c>
      <c r="CA156">
        <v>7.7625570297241211</v>
      </c>
      <c r="CB156">
        <v>79.069770812988281</v>
      </c>
      <c r="CC156">
        <v>8.4967317581176758</v>
      </c>
      <c r="CD156">
        <v>20.130718231201172</v>
      </c>
      <c r="CE156">
        <v>0.52287584543228149</v>
      </c>
      <c r="CF156">
        <v>1.8300653696060181</v>
      </c>
      <c r="CG156">
        <v>10725.892578125</v>
      </c>
      <c r="CJ156" s="8">
        <f>ABS(L156-VLOOKUP('VK_valitsin (FI)'!$C$8,tiedot,11,FALSE))</f>
        <v>43.900009155273438</v>
      </c>
      <c r="CQ156" s="8">
        <f>ABS(S156-VLOOKUP('VK_valitsin (FI)'!$C$8,tiedot,18,FALSE))</f>
        <v>44</v>
      </c>
      <c r="DE156" s="8">
        <f>ABS(AG156-VLOOKUP('VK_valitsin (FI)'!$C$8,tiedot,32,FALSE))</f>
        <v>0</v>
      </c>
      <c r="DJ156" s="8">
        <f>ABS(AL156-VLOOKUP('VK_valitsin (FI)'!$C$8,tiedot,37,FALSE))</f>
        <v>12.200000000000003</v>
      </c>
      <c r="EB156" s="55">
        <f>ABS(BD156-VLOOKUP('VK_valitsin (FI)'!$C$8,tiedot,55,FALSE))</f>
        <v>2.28057861328125</v>
      </c>
      <c r="EF156" s="55">
        <f>ABS(BH156-VLOOKUP('VK_valitsin (FI)'!$C$8,tiedot,59,FALSE))</f>
        <v>0.40483927726745605</v>
      </c>
      <c r="EL156" s="8">
        <f>ABS(BN156-VLOOKUP('VK_valitsin (FI)'!$C$8,tiedot,65,FALSE))</f>
        <v>374.552734375</v>
      </c>
      <c r="FH156" s="4">
        <f>IF($B156='VK_valitsin (FI)'!$C$8,100000,VK!CJ156/VK!L$297*'VK_valitsin (FI)'!D$5)</f>
        <v>0.22308161822359424</v>
      </c>
      <c r="FO156" s="4">
        <f>IF($B156='VK_valitsin (FI)'!$C$8,100000,VK!CQ156/VK!S$297*'VK_valitsin (FI)'!E$5)</f>
        <v>8.7502638191584645E-3</v>
      </c>
      <c r="GC156" s="4">
        <f>IF($B156='VK_valitsin (FI)'!$C$8,100000,VK!DE156/VK!AG$297*'VK_valitsin (FI)'!F$5)</f>
        <v>0</v>
      </c>
      <c r="GH156" s="4">
        <f>IF($B156='VK_valitsin (FI)'!$C$8,100000,VK!DJ156/VK!AL$297*'VK_valitsin (FI)'!G$5)</f>
        <v>0.21473625137612465</v>
      </c>
      <c r="GZ156" s="4">
        <f>IF($B156='VK_valitsin (FI)'!$C$8,100000,VK!EB156/VK!BD$297*'VK_valitsin (FI)'!H$5)</f>
        <v>9.8866249310369993E-3</v>
      </c>
      <c r="HA156" s="4">
        <f>IF($B156='VK_valitsin (FI)'!$C$8,100000,VK!EC156/VK!BE$297*'VK_valitsin (FI)'!P$5)</f>
        <v>0</v>
      </c>
      <c r="HD156" s="4">
        <f>IF($B156='VK_valitsin (FI)'!$C$8,100000,VK!EF156/VK!BH$297*'VK_valitsin (FI)'!I$5)</f>
        <v>7.0637198927208877E-2</v>
      </c>
      <c r="HJ156" s="4">
        <f>IF($B156='VK_valitsin (FI)'!$C$8,100000,VK!EL156/VK!BN$297*'VK_valitsin (FI)'!J$5)</f>
        <v>1.7031500433094163E-2</v>
      </c>
      <c r="ID156" s="15">
        <f t="shared" si="8"/>
        <v>0.54412347311021747</v>
      </c>
      <c r="IE156" s="15">
        <f t="shared" si="9"/>
        <v>106</v>
      </c>
      <c r="IF156" s="16">
        <f t="shared" si="11"/>
        <v>1.5399999999999953E-8</v>
      </c>
      <c r="IG156" s="51" t="str">
        <f t="shared" si="10"/>
        <v>Mänttä-Vilppula</v>
      </c>
    </row>
    <row r="157" spans="1:241">
      <c r="A157">
        <v>2019</v>
      </c>
      <c r="B157" t="s">
        <v>513</v>
      </c>
      <c r="C157" t="s">
        <v>514</v>
      </c>
      <c r="D157" t="s">
        <v>216</v>
      </c>
      <c r="E157" t="s">
        <v>217</v>
      </c>
      <c r="F157" t="s">
        <v>132</v>
      </c>
      <c r="G157" t="s">
        <v>133</v>
      </c>
      <c r="H157" t="s">
        <v>104</v>
      </c>
      <c r="I157" t="s">
        <v>105</v>
      </c>
      <c r="J157">
        <v>51.900001525878906</v>
      </c>
      <c r="K157">
        <v>980.9000244140625</v>
      </c>
      <c r="L157">
        <v>190.5</v>
      </c>
      <c r="M157">
        <v>5791</v>
      </c>
      <c r="N157">
        <v>5.9000000953674316</v>
      </c>
      <c r="O157">
        <v>-2.2000000476837158</v>
      </c>
      <c r="P157">
        <v>-69</v>
      </c>
      <c r="Q157">
        <v>63.400000000000006</v>
      </c>
      <c r="R157">
        <v>11.200000000000001</v>
      </c>
      <c r="S157">
        <v>313</v>
      </c>
      <c r="T157">
        <v>0</v>
      </c>
      <c r="U157">
        <v>3594.5</v>
      </c>
      <c r="V157">
        <v>11.04</v>
      </c>
      <c r="W157">
        <v>625</v>
      </c>
      <c r="X157">
        <v>792</v>
      </c>
      <c r="Y157">
        <v>646</v>
      </c>
      <c r="Z157">
        <v>1226</v>
      </c>
      <c r="AA157">
        <v>929</v>
      </c>
      <c r="AB157">
        <v>12.904109954833984</v>
      </c>
      <c r="AC157">
        <v>0</v>
      </c>
      <c r="AD157">
        <v>0</v>
      </c>
      <c r="AE157">
        <v>3.5</v>
      </c>
      <c r="AF157">
        <v>4.3</v>
      </c>
      <c r="AG157">
        <v>1</v>
      </c>
      <c r="AH157">
        <v>19.75</v>
      </c>
      <c r="AI157">
        <v>1.1000000000000001</v>
      </c>
      <c r="AJ157">
        <v>0.55000000000000004</v>
      </c>
      <c r="AK157">
        <v>1.1499999999999999</v>
      </c>
      <c r="AL157">
        <v>65.7</v>
      </c>
      <c r="AM157">
        <v>281.7</v>
      </c>
      <c r="AN157">
        <v>43.1</v>
      </c>
      <c r="AO157">
        <v>21</v>
      </c>
      <c r="AP157">
        <v>77</v>
      </c>
      <c r="AQ157">
        <v>73</v>
      </c>
      <c r="AR157">
        <v>656</v>
      </c>
      <c r="AS157">
        <v>1.833</v>
      </c>
      <c r="AT157">
        <v>5655</v>
      </c>
      <c r="AU157">
        <v>12056</v>
      </c>
      <c r="AV157">
        <v>1</v>
      </c>
      <c r="AW157">
        <v>81.03240966796875</v>
      </c>
      <c r="AX157">
        <v>0</v>
      </c>
      <c r="AY157">
        <v>0</v>
      </c>
      <c r="AZ157">
        <v>0</v>
      </c>
      <c r="BA157">
        <v>0</v>
      </c>
      <c r="BB157">
        <v>1</v>
      </c>
      <c r="BC157">
        <v>94.339622497558594</v>
      </c>
      <c r="BD157">
        <v>100</v>
      </c>
      <c r="BE157">
        <v>794.3548583984375</v>
      </c>
      <c r="BF157">
        <v>9887.3173828125</v>
      </c>
      <c r="BG157">
        <v>11832.8671875</v>
      </c>
      <c r="BH157">
        <v>2.8136074542999268</v>
      </c>
      <c r="BI157">
        <v>2.5219037532806396</v>
      </c>
      <c r="BJ157">
        <v>34.328357696533203</v>
      </c>
      <c r="BK157">
        <v>19.565217971801758</v>
      </c>
      <c r="BL157">
        <v>171.66667175292969</v>
      </c>
      <c r="BM157">
        <v>-8.2251081466674805</v>
      </c>
      <c r="BN157">
        <v>21685.095703125</v>
      </c>
      <c r="BO157">
        <v>46.302658081054688</v>
      </c>
      <c r="BQ157">
        <v>0.62182694673538208</v>
      </c>
      <c r="BR157">
        <v>0.20721809566020966</v>
      </c>
      <c r="BS157">
        <v>2.1585218906402588</v>
      </c>
      <c r="BT157">
        <v>142.63511657714844</v>
      </c>
      <c r="BU157">
        <v>315.48956298828125</v>
      </c>
      <c r="BV157">
        <v>0</v>
      </c>
      <c r="BW157">
        <v>1</v>
      </c>
      <c r="BX157">
        <v>7774.193359375</v>
      </c>
      <c r="BY157">
        <v>6495.9677734375</v>
      </c>
      <c r="BZ157">
        <v>0.94974958896636963</v>
      </c>
      <c r="CA157">
        <v>7.3217062950134277</v>
      </c>
      <c r="CB157">
        <v>70.909088134765625</v>
      </c>
      <c r="CC157">
        <v>8.4905662536621094</v>
      </c>
      <c r="CD157">
        <v>11.792452812194824</v>
      </c>
      <c r="CE157">
        <v>0</v>
      </c>
      <c r="CF157">
        <v>1.4150943756103516</v>
      </c>
      <c r="CG157">
        <v>11968.7841796875</v>
      </c>
      <c r="CJ157" s="8">
        <f>ABS(L157-VLOOKUP('VK_valitsin (FI)'!$C$8,tiedot,11,FALSE))</f>
        <v>51.800003051757813</v>
      </c>
      <c r="CQ157" s="8">
        <f>ABS(S157-VLOOKUP('VK_valitsin (FI)'!$C$8,tiedot,18,FALSE))</f>
        <v>161</v>
      </c>
      <c r="DE157" s="8">
        <f>ABS(AG157-VLOOKUP('VK_valitsin (FI)'!$C$8,tiedot,32,FALSE))</f>
        <v>1</v>
      </c>
      <c r="DJ157" s="8">
        <f>ABS(AL157-VLOOKUP('VK_valitsin (FI)'!$C$8,tiedot,37,FALSE))</f>
        <v>6.9000000000000057</v>
      </c>
      <c r="EB157" s="55">
        <f>ABS(BD157-VLOOKUP('VK_valitsin (FI)'!$C$8,tiedot,55,FALSE))</f>
        <v>3.98126220703125</v>
      </c>
      <c r="EF157" s="55">
        <f>ABS(BH157-VLOOKUP('VK_valitsin (FI)'!$C$8,tiedot,59,FALSE))</f>
        <v>0.52344894409179688</v>
      </c>
      <c r="EL157" s="8">
        <f>ABS(BN157-VLOOKUP('VK_valitsin (FI)'!$C$8,tiedot,65,FALSE))</f>
        <v>1389.30078125</v>
      </c>
      <c r="FH157" s="4">
        <f>IF($B157='VK_valitsin (FI)'!$C$8,100000,VK!CJ157/VK!L$297*'VK_valitsin (FI)'!D$5)</f>
        <v>0.26322610694456194</v>
      </c>
      <c r="FO157" s="4">
        <f>IF($B157='VK_valitsin (FI)'!$C$8,100000,VK!CQ157/VK!S$297*'VK_valitsin (FI)'!E$5)</f>
        <v>3.2018010792829836E-2</v>
      </c>
      <c r="GC157" s="4">
        <f>IF($B157='VK_valitsin (FI)'!$C$8,100000,VK!DE157/VK!AG$297*'VK_valitsin (FI)'!F$5)</f>
        <v>0.10940897735217005</v>
      </c>
      <c r="GH157" s="4">
        <f>IF($B157='VK_valitsin (FI)'!$C$8,100000,VK!DJ157/VK!AL$297*'VK_valitsin (FI)'!G$5)</f>
        <v>0.12144919135207057</v>
      </c>
      <c r="GZ157" s="4">
        <f>IF($B157='VK_valitsin (FI)'!$C$8,100000,VK!EB157/VK!BD$297*'VK_valitsin (FI)'!H$5)</f>
        <v>1.725932443801987E-2</v>
      </c>
      <c r="HA157" s="4">
        <f>IF($B157='VK_valitsin (FI)'!$C$8,100000,VK!EC157/VK!BE$297*'VK_valitsin (FI)'!P$5)</f>
        <v>0</v>
      </c>
      <c r="HD157" s="4">
        <f>IF($B157='VK_valitsin (FI)'!$C$8,100000,VK!EF157/VK!BH$297*'VK_valitsin (FI)'!I$5)</f>
        <v>9.1332460233650395E-2</v>
      </c>
      <c r="HJ157" s="4">
        <f>IF($B157='VK_valitsin (FI)'!$C$8,100000,VK!EL157/VK!BN$297*'VK_valitsin (FI)'!J$5)</f>
        <v>6.3173686068641266E-2</v>
      </c>
      <c r="ID157" s="15">
        <f t="shared" si="8"/>
        <v>0.69786777268194389</v>
      </c>
      <c r="IE157" s="15">
        <f t="shared" si="9"/>
        <v>180</v>
      </c>
      <c r="IF157" s="16">
        <f t="shared" si="11"/>
        <v>1.5499999999999954E-8</v>
      </c>
      <c r="IG157" s="51" t="str">
        <f t="shared" si="10"/>
        <v>Mäntyharju</v>
      </c>
    </row>
    <row r="158" spans="1:241">
      <c r="A158">
        <v>2019</v>
      </c>
      <c r="B158" t="s">
        <v>515</v>
      </c>
      <c r="C158" t="s">
        <v>516</v>
      </c>
      <c r="D158" t="s">
        <v>299</v>
      </c>
      <c r="E158" t="s">
        <v>300</v>
      </c>
      <c r="F158" t="s">
        <v>126</v>
      </c>
      <c r="G158" t="s">
        <v>127</v>
      </c>
      <c r="H158" t="s">
        <v>90</v>
      </c>
      <c r="I158" t="s">
        <v>91</v>
      </c>
      <c r="J158">
        <v>46</v>
      </c>
      <c r="K158">
        <v>312.45999145507813</v>
      </c>
      <c r="L158">
        <v>130.89999389648438</v>
      </c>
      <c r="M158">
        <v>19314</v>
      </c>
      <c r="N158">
        <v>61.799999237060547</v>
      </c>
      <c r="O158">
        <v>0.40000000596046448</v>
      </c>
      <c r="P158">
        <v>125</v>
      </c>
      <c r="Q158">
        <v>85.4</v>
      </c>
      <c r="R158">
        <v>7.5</v>
      </c>
      <c r="S158">
        <v>105</v>
      </c>
      <c r="T158">
        <v>0</v>
      </c>
      <c r="U158">
        <v>4700.1000000000004</v>
      </c>
      <c r="V158">
        <v>12.51</v>
      </c>
      <c r="W158">
        <v>429</v>
      </c>
      <c r="X158">
        <v>6</v>
      </c>
      <c r="Y158">
        <v>571</v>
      </c>
      <c r="Z158">
        <v>321</v>
      </c>
      <c r="AA158">
        <v>626</v>
      </c>
      <c r="AB158">
        <v>18.290155410766602</v>
      </c>
      <c r="AC158">
        <v>0</v>
      </c>
      <c r="AD158">
        <v>1</v>
      </c>
      <c r="AE158">
        <v>1</v>
      </c>
      <c r="AF158">
        <v>5</v>
      </c>
      <c r="AG158">
        <v>1</v>
      </c>
      <c r="AH158">
        <v>19</v>
      </c>
      <c r="AI158">
        <v>1.05</v>
      </c>
      <c r="AJ158">
        <v>0.45</v>
      </c>
      <c r="AK158">
        <v>1.35</v>
      </c>
      <c r="AL158">
        <v>78.900000000000006</v>
      </c>
      <c r="AM158">
        <v>389</v>
      </c>
      <c r="AN158">
        <v>40.700000000000003</v>
      </c>
      <c r="AO158">
        <v>34.799999999999997</v>
      </c>
      <c r="AP158">
        <v>41</v>
      </c>
      <c r="AQ158">
        <v>26</v>
      </c>
      <c r="AR158">
        <v>499</v>
      </c>
      <c r="AS158">
        <v>4.5</v>
      </c>
      <c r="AT158">
        <v>4209</v>
      </c>
      <c r="AU158">
        <v>9623</v>
      </c>
      <c r="AV158">
        <v>1</v>
      </c>
      <c r="AW158">
        <v>13.803840637207031</v>
      </c>
      <c r="AX158">
        <v>0</v>
      </c>
      <c r="AY158">
        <v>1</v>
      </c>
      <c r="AZ158">
        <v>0</v>
      </c>
      <c r="BA158">
        <v>1</v>
      </c>
      <c r="BB158">
        <v>1</v>
      </c>
      <c r="BC158">
        <v>92.92803955078125</v>
      </c>
      <c r="BD158">
        <v>97.108436584472656</v>
      </c>
      <c r="BE158">
        <v>1034.347412109375</v>
      </c>
      <c r="BF158">
        <v>11721.5244140625</v>
      </c>
      <c r="BG158">
        <v>13117.0625</v>
      </c>
      <c r="BH158">
        <v>4.1627368927001953</v>
      </c>
      <c r="BI158">
        <v>-6.9503273963928223</v>
      </c>
      <c r="BJ158">
        <v>23.130434036254883</v>
      </c>
      <c r="BK158">
        <v>11.363636016845703</v>
      </c>
      <c r="BL158">
        <v>197.19999694824219</v>
      </c>
      <c r="BM158">
        <v>-3.8772213459014893</v>
      </c>
      <c r="BN158">
        <v>27506.033203125</v>
      </c>
      <c r="BO158">
        <v>14.542082786560059</v>
      </c>
      <c r="BQ158">
        <v>0.62022370100021362</v>
      </c>
      <c r="BR158">
        <v>1.3047530651092529</v>
      </c>
      <c r="BS158">
        <v>2.6819922924041748</v>
      </c>
      <c r="BT158">
        <v>123.58910369873047</v>
      </c>
      <c r="BU158">
        <v>501.91571044921875</v>
      </c>
      <c r="BV158">
        <v>0</v>
      </c>
      <c r="BW158">
        <v>1</v>
      </c>
      <c r="BX158">
        <v>10349.3623046875</v>
      </c>
      <c r="BY158">
        <v>9248.2822265625</v>
      </c>
      <c r="BZ158">
        <v>1.0148079395294189</v>
      </c>
      <c r="CA158">
        <v>9.2420005798339844</v>
      </c>
      <c r="CB158">
        <v>93.877548217773438</v>
      </c>
      <c r="CC158">
        <v>10.308123588562012</v>
      </c>
      <c r="CD158">
        <v>15.406162261962891</v>
      </c>
      <c r="CE158">
        <v>0.39215686917304993</v>
      </c>
      <c r="CF158">
        <v>2.5210084915161133</v>
      </c>
      <c r="CG158">
        <v>9810.3681640625</v>
      </c>
      <c r="CJ158" s="8">
        <f>ABS(L158-VLOOKUP('VK_valitsin (FI)'!$C$8,tiedot,11,FALSE))</f>
        <v>7.8000030517578125</v>
      </c>
      <c r="CQ158" s="8">
        <f>ABS(S158-VLOOKUP('VK_valitsin (FI)'!$C$8,tiedot,18,FALSE))</f>
        <v>47</v>
      </c>
      <c r="DE158" s="8">
        <f>ABS(AG158-VLOOKUP('VK_valitsin (FI)'!$C$8,tiedot,32,FALSE))</f>
        <v>1</v>
      </c>
      <c r="DJ158" s="8">
        <f>ABS(AL158-VLOOKUP('VK_valitsin (FI)'!$C$8,tiedot,37,FALSE))</f>
        <v>20.100000000000009</v>
      </c>
      <c r="EB158" s="55">
        <f>ABS(BD158-VLOOKUP('VK_valitsin (FI)'!$C$8,tiedot,55,FALSE))</f>
        <v>1.0896987915039063</v>
      </c>
      <c r="EF158" s="55">
        <f>ABS(BH158-VLOOKUP('VK_valitsin (FI)'!$C$8,tiedot,59,FALSE))</f>
        <v>0.82568049430847168</v>
      </c>
      <c r="EL158" s="8">
        <f>ABS(BN158-VLOOKUP('VK_valitsin (FI)'!$C$8,tiedot,65,FALSE))</f>
        <v>4431.63671875</v>
      </c>
      <c r="FH158" s="4">
        <f>IF($B158='VK_valitsin (FI)'!$C$8,100000,VK!CJ158/VK!L$297*'VK_valitsin (FI)'!D$5)</f>
        <v>3.9636376766588585E-2</v>
      </c>
      <c r="FO158" s="4">
        <f>IF($B158='VK_valitsin (FI)'!$C$8,100000,VK!CQ158/VK!S$297*'VK_valitsin (FI)'!E$5)</f>
        <v>9.3468727159192692E-3</v>
      </c>
      <c r="GC158" s="4">
        <f>IF($B158='VK_valitsin (FI)'!$C$8,100000,VK!DE158/VK!AG$297*'VK_valitsin (FI)'!F$5)</f>
        <v>0.10940897735217005</v>
      </c>
      <c r="GH158" s="4">
        <f>IF($B158='VK_valitsin (FI)'!$C$8,100000,VK!DJ158/VK!AL$297*'VK_valitsin (FI)'!G$5)</f>
        <v>0.35378677480820542</v>
      </c>
      <c r="GZ158" s="4">
        <f>IF($B158='VK_valitsin (FI)'!$C$8,100000,VK!EB158/VK!BD$297*'VK_valitsin (FI)'!H$5)</f>
        <v>4.7239955582600145E-3</v>
      </c>
      <c r="HA158" s="4">
        <f>IF($B158='VK_valitsin (FI)'!$C$8,100000,VK!EC158/VK!BE$297*'VK_valitsin (FI)'!P$5)</f>
        <v>0</v>
      </c>
      <c r="HD158" s="4">
        <f>IF($B158='VK_valitsin (FI)'!$C$8,100000,VK!EF158/VK!BH$297*'VK_valitsin (FI)'!I$5)</f>
        <v>0.14406644958081039</v>
      </c>
      <c r="HJ158" s="4">
        <f>IF($B158='VK_valitsin (FI)'!$C$8,100000,VK!EL158/VK!BN$297*'VK_valitsin (FI)'!J$5)</f>
        <v>0.20151347398558586</v>
      </c>
      <c r="ID158" s="15">
        <f t="shared" si="8"/>
        <v>0.86248293636753948</v>
      </c>
      <c r="IE158" s="15">
        <f t="shared" si="9"/>
        <v>237</v>
      </c>
      <c r="IF158" s="16">
        <f t="shared" si="11"/>
        <v>1.5599999999999954E-8</v>
      </c>
      <c r="IG158" s="51" t="str">
        <f t="shared" si="10"/>
        <v>Naantali</v>
      </c>
    </row>
    <row r="159" spans="1:241">
      <c r="A159">
        <v>2019</v>
      </c>
      <c r="B159" t="s">
        <v>517</v>
      </c>
      <c r="C159" t="s">
        <v>518</v>
      </c>
      <c r="D159" t="s">
        <v>196</v>
      </c>
      <c r="E159" t="s">
        <v>197</v>
      </c>
      <c r="F159" t="s">
        <v>150</v>
      </c>
      <c r="G159" t="s">
        <v>151</v>
      </c>
      <c r="H159" t="s">
        <v>104</v>
      </c>
      <c r="I159" t="s">
        <v>105</v>
      </c>
      <c r="J159">
        <v>46.599998474121094</v>
      </c>
      <c r="K159">
        <v>182.89999389648438</v>
      </c>
      <c r="L159">
        <v>160.5</v>
      </c>
      <c r="M159">
        <v>5329</v>
      </c>
      <c r="N159">
        <v>29.100000381469727</v>
      </c>
      <c r="O159">
        <v>-2</v>
      </c>
      <c r="P159">
        <v>-82</v>
      </c>
      <c r="Q159">
        <v>75.2</v>
      </c>
      <c r="R159">
        <v>9.4</v>
      </c>
      <c r="S159">
        <v>93</v>
      </c>
      <c r="T159">
        <v>0</v>
      </c>
      <c r="U159">
        <v>3646.1</v>
      </c>
      <c r="V159">
        <v>10.29</v>
      </c>
      <c r="W159">
        <v>768</v>
      </c>
      <c r="X159">
        <v>250</v>
      </c>
      <c r="Y159">
        <v>500</v>
      </c>
      <c r="Z159">
        <v>344</v>
      </c>
      <c r="AA159">
        <v>628</v>
      </c>
      <c r="AB159">
        <v>18.745761871337891</v>
      </c>
      <c r="AC159">
        <v>0</v>
      </c>
      <c r="AD159">
        <v>0</v>
      </c>
      <c r="AE159">
        <v>0</v>
      </c>
      <c r="AF159">
        <v>5.5</v>
      </c>
      <c r="AG159">
        <v>0</v>
      </c>
      <c r="AH159">
        <v>21.25</v>
      </c>
      <c r="AI159">
        <v>1.05</v>
      </c>
      <c r="AJ159">
        <v>0.5</v>
      </c>
      <c r="AK159">
        <v>1.03</v>
      </c>
      <c r="AL159">
        <v>60</v>
      </c>
      <c r="AM159">
        <v>311.2</v>
      </c>
      <c r="AN159">
        <v>45.3</v>
      </c>
      <c r="AO159">
        <v>23.6</v>
      </c>
      <c r="AP159">
        <v>24</v>
      </c>
      <c r="AQ159">
        <v>18</v>
      </c>
      <c r="AR159">
        <v>372</v>
      </c>
      <c r="AS159">
        <v>2.6669999999999998</v>
      </c>
      <c r="AT159">
        <v>6649</v>
      </c>
      <c r="AU159">
        <v>9781</v>
      </c>
      <c r="AV159">
        <v>1</v>
      </c>
      <c r="AW159">
        <v>94.926094055175781</v>
      </c>
      <c r="AX159">
        <v>0</v>
      </c>
      <c r="AY159">
        <v>0</v>
      </c>
      <c r="AZ159">
        <v>0</v>
      </c>
      <c r="BA159">
        <v>0</v>
      </c>
      <c r="BB159">
        <v>1</v>
      </c>
      <c r="BC159">
        <v>76.073616027832031</v>
      </c>
      <c r="BD159">
        <v>100</v>
      </c>
      <c r="BE159">
        <v>614.8148193359375</v>
      </c>
      <c r="BF159">
        <v>13006.1728515625</v>
      </c>
      <c r="BG159">
        <v>14308.6416015625</v>
      </c>
      <c r="BH159">
        <v>3.0399699211120605</v>
      </c>
      <c r="BI159">
        <v>-4.7423057556152344</v>
      </c>
      <c r="BJ159">
        <v>19.230770111083984</v>
      </c>
      <c r="BK159">
        <v>-3.3898305892944336</v>
      </c>
      <c r="BL159">
        <v>103.5</v>
      </c>
      <c r="BM159">
        <v>-3.660886287689209</v>
      </c>
      <c r="BN159">
        <v>22668.384765625</v>
      </c>
      <c r="BO159">
        <v>36.261451721191406</v>
      </c>
      <c r="BQ159">
        <v>0.69769185781478882</v>
      </c>
      <c r="BR159">
        <v>0.50666165351867676</v>
      </c>
      <c r="BS159">
        <v>1.688872218132019</v>
      </c>
      <c r="BT159">
        <v>53.856258392333984</v>
      </c>
      <c r="BU159">
        <v>307.374755859375</v>
      </c>
      <c r="BV159">
        <v>0</v>
      </c>
      <c r="BW159">
        <v>1</v>
      </c>
      <c r="BX159">
        <v>8585.185546875</v>
      </c>
      <c r="BY159">
        <v>7803.70361328125</v>
      </c>
      <c r="BZ159">
        <v>1.0696190595626831</v>
      </c>
      <c r="CA159">
        <v>9.3826236724853516</v>
      </c>
      <c r="CB159">
        <v>119.29824829101563</v>
      </c>
      <c r="CC159">
        <v>12.800000190734863</v>
      </c>
      <c r="CD159">
        <v>12</v>
      </c>
      <c r="CE159">
        <v>0</v>
      </c>
      <c r="CF159">
        <v>1.6000000238418579</v>
      </c>
      <c r="CG159">
        <v>9902.1103515625</v>
      </c>
      <c r="CJ159" s="8">
        <f>ABS(L159-VLOOKUP('VK_valitsin (FI)'!$C$8,tiedot,11,FALSE))</f>
        <v>21.800003051757813</v>
      </c>
      <c r="CQ159" s="8">
        <f>ABS(S159-VLOOKUP('VK_valitsin (FI)'!$C$8,tiedot,18,FALSE))</f>
        <v>59</v>
      </c>
      <c r="DE159" s="8">
        <f>ABS(AG159-VLOOKUP('VK_valitsin (FI)'!$C$8,tiedot,32,FALSE))</f>
        <v>0</v>
      </c>
      <c r="DJ159" s="8">
        <f>ABS(AL159-VLOOKUP('VK_valitsin (FI)'!$C$8,tiedot,37,FALSE))</f>
        <v>1.2000000000000028</v>
      </c>
      <c r="EB159" s="55">
        <f>ABS(BD159-VLOOKUP('VK_valitsin (FI)'!$C$8,tiedot,55,FALSE))</f>
        <v>3.98126220703125</v>
      </c>
      <c r="EF159" s="55">
        <f>ABS(BH159-VLOOKUP('VK_valitsin (FI)'!$C$8,tiedot,59,FALSE))</f>
        <v>0.29708647727966309</v>
      </c>
      <c r="EL159" s="8">
        <f>ABS(BN159-VLOOKUP('VK_valitsin (FI)'!$C$8,tiedot,65,FALSE))</f>
        <v>406.01171875</v>
      </c>
      <c r="FH159" s="4">
        <f>IF($B159='VK_valitsin (FI)'!$C$8,100000,VK!CJ159/VK!L$297*'VK_valitsin (FI)'!D$5)</f>
        <v>0.11077856364139829</v>
      </c>
      <c r="FO159" s="4">
        <f>IF($B159='VK_valitsin (FI)'!$C$8,100000,VK!CQ159/VK!S$297*'VK_valitsin (FI)'!E$5)</f>
        <v>1.1733308302962486E-2</v>
      </c>
      <c r="GC159" s="4">
        <f>IF($B159='VK_valitsin (FI)'!$C$8,100000,VK!DE159/VK!AG$297*'VK_valitsin (FI)'!F$5)</f>
        <v>0</v>
      </c>
      <c r="GH159" s="4">
        <f>IF($B159='VK_valitsin (FI)'!$C$8,100000,VK!DJ159/VK!AL$297*'VK_valitsin (FI)'!G$5)</f>
        <v>2.1121598496012306E-2</v>
      </c>
      <c r="GZ159" s="4">
        <f>IF($B159='VK_valitsin (FI)'!$C$8,100000,VK!EB159/VK!BD$297*'VK_valitsin (FI)'!H$5)</f>
        <v>1.725932443801987E-2</v>
      </c>
      <c r="HA159" s="4">
        <f>IF($B159='VK_valitsin (FI)'!$C$8,100000,VK!EC159/VK!BE$297*'VK_valitsin (FI)'!P$5)</f>
        <v>0</v>
      </c>
      <c r="HD159" s="4">
        <f>IF($B159='VK_valitsin (FI)'!$C$8,100000,VK!EF159/VK!BH$297*'VK_valitsin (FI)'!I$5)</f>
        <v>5.1836266322359228E-2</v>
      </c>
      <c r="HJ159" s="4">
        <f>IF($B159='VK_valitsin (FI)'!$C$8,100000,VK!EL159/VK!BN$297*'VK_valitsin (FI)'!J$5)</f>
        <v>1.8461989805709664E-2</v>
      </c>
      <c r="ID159" s="15">
        <f t="shared" si="8"/>
        <v>0.23119106670646186</v>
      </c>
      <c r="IE159" s="15">
        <f t="shared" si="9"/>
        <v>6</v>
      </c>
      <c r="IF159" s="16">
        <f t="shared" si="11"/>
        <v>1.5699999999999955E-8</v>
      </c>
      <c r="IG159" s="51" t="str">
        <f t="shared" si="10"/>
        <v>Nakkila</v>
      </c>
    </row>
    <row r="160" spans="1:241">
      <c r="A160">
        <v>2019</v>
      </c>
      <c r="B160" t="s">
        <v>519</v>
      </c>
      <c r="C160" t="s">
        <v>520</v>
      </c>
      <c r="D160" t="s">
        <v>163</v>
      </c>
      <c r="E160" t="s">
        <v>164</v>
      </c>
      <c r="F160" t="s">
        <v>102</v>
      </c>
      <c r="G160" t="s">
        <v>103</v>
      </c>
      <c r="H160" t="s">
        <v>90</v>
      </c>
      <c r="I160" t="s">
        <v>91</v>
      </c>
      <c r="J160">
        <v>40.400001525878906</v>
      </c>
      <c r="K160">
        <v>527.84002685546875</v>
      </c>
      <c r="L160">
        <v>167.10000610351563</v>
      </c>
      <c r="M160">
        <v>10639</v>
      </c>
      <c r="N160">
        <v>20.200000762939453</v>
      </c>
      <c r="O160">
        <v>-0.89999997615814209</v>
      </c>
      <c r="P160">
        <v>-111</v>
      </c>
      <c r="Q160">
        <v>65.5</v>
      </c>
      <c r="R160">
        <v>8.3000000000000007</v>
      </c>
      <c r="S160">
        <v>230</v>
      </c>
      <c r="T160">
        <v>0</v>
      </c>
      <c r="U160">
        <v>3080.1</v>
      </c>
      <c r="V160">
        <v>11.72</v>
      </c>
      <c r="W160">
        <v>481</v>
      </c>
      <c r="X160">
        <v>464</v>
      </c>
      <c r="Y160">
        <v>659</v>
      </c>
      <c r="Z160">
        <v>400</v>
      </c>
      <c r="AA160">
        <v>543</v>
      </c>
      <c r="AB160">
        <v>18.390909194946289</v>
      </c>
      <c r="AC160">
        <v>0</v>
      </c>
      <c r="AD160">
        <v>1.1000000000000001</v>
      </c>
      <c r="AE160">
        <v>1.2</v>
      </c>
      <c r="AF160">
        <v>7.1</v>
      </c>
      <c r="AG160">
        <v>0</v>
      </c>
      <c r="AH160">
        <v>22</v>
      </c>
      <c r="AI160">
        <v>1</v>
      </c>
      <c r="AJ160">
        <v>0.65</v>
      </c>
      <c r="AK160">
        <v>1</v>
      </c>
      <c r="AL160">
        <v>48.2</v>
      </c>
      <c r="AM160">
        <v>308.10000000000002</v>
      </c>
      <c r="AN160">
        <v>52.2</v>
      </c>
      <c r="AO160">
        <v>18.7</v>
      </c>
      <c r="AP160">
        <v>128</v>
      </c>
      <c r="AQ160">
        <v>115</v>
      </c>
      <c r="AR160">
        <v>859</v>
      </c>
      <c r="AS160">
        <v>2.6669999999999998</v>
      </c>
      <c r="AT160">
        <v>6841</v>
      </c>
      <c r="AU160">
        <v>8647</v>
      </c>
      <c r="AV160">
        <v>0</v>
      </c>
      <c r="AW160">
        <v>123.37000274658203</v>
      </c>
      <c r="AX160">
        <v>0</v>
      </c>
      <c r="AY160">
        <v>0</v>
      </c>
      <c r="AZ160">
        <v>0</v>
      </c>
      <c r="BA160">
        <v>0</v>
      </c>
      <c r="BB160">
        <v>1</v>
      </c>
      <c r="BC160">
        <v>81.455398559570313</v>
      </c>
      <c r="BD160">
        <v>88.381744384765625</v>
      </c>
      <c r="BE160">
        <v>283.63229370117188</v>
      </c>
      <c r="BF160">
        <v>11192.1552734375</v>
      </c>
      <c r="BG160">
        <v>13178.4609375</v>
      </c>
      <c r="BH160">
        <v>4.0412068367004395</v>
      </c>
      <c r="BI160">
        <v>0.58393120765686035</v>
      </c>
      <c r="BJ160">
        <v>25.65217399597168</v>
      </c>
      <c r="BK160">
        <v>-0.56497174501419067</v>
      </c>
      <c r="BL160">
        <v>138.16667175292969</v>
      </c>
      <c r="BM160">
        <v>0.88135594129562378</v>
      </c>
      <c r="BN160">
        <v>19368.677734375</v>
      </c>
      <c r="BO160">
        <v>53.222671508789063</v>
      </c>
      <c r="BQ160">
        <v>0.58294951915740967</v>
      </c>
      <c r="BR160">
        <v>5.6396279484033585E-2</v>
      </c>
      <c r="BS160">
        <v>0.9963342547416687</v>
      </c>
      <c r="BT160">
        <v>93.241844177246094</v>
      </c>
      <c r="BU160">
        <v>236.95835876464844</v>
      </c>
      <c r="BV160">
        <v>0</v>
      </c>
      <c r="BW160">
        <v>2</v>
      </c>
      <c r="BX160">
        <v>6352.01806640625</v>
      </c>
      <c r="BY160">
        <v>5394.61865234375</v>
      </c>
      <c r="BZ160">
        <v>1.6542907953262329</v>
      </c>
      <c r="CA160">
        <v>13.986276626586914</v>
      </c>
      <c r="CB160">
        <v>56.818180084228516</v>
      </c>
      <c r="CC160">
        <v>6.5860214233398438</v>
      </c>
      <c r="CD160">
        <v>9.9462366104125977</v>
      </c>
      <c r="CE160">
        <v>0.20161290466785431</v>
      </c>
      <c r="CF160">
        <v>1.545698881149292</v>
      </c>
      <c r="CG160">
        <v>8766.0654296875</v>
      </c>
      <c r="CJ160" s="8">
        <f>ABS(L160-VLOOKUP('VK_valitsin (FI)'!$C$8,tiedot,11,FALSE))</f>
        <v>28.400009155273438</v>
      </c>
      <c r="CQ160" s="8">
        <f>ABS(S160-VLOOKUP('VK_valitsin (FI)'!$C$8,tiedot,18,FALSE))</f>
        <v>78</v>
      </c>
      <c r="DE160" s="8">
        <f>ABS(AG160-VLOOKUP('VK_valitsin (FI)'!$C$8,tiedot,32,FALSE))</f>
        <v>0</v>
      </c>
      <c r="DJ160" s="8">
        <f>ABS(AL160-VLOOKUP('VK_valitsin (FI)'!$C$8,tiedot,37,FALSE))</f>
        <v>10.599999999999994</v>
      </c>
      <c r="EB160" s="55">
        <f>ABS(BD160-VLOOKUP('VK_valitsin (FI)'!$C$8,tiedot,55,FALSE))</f>
        <v>7.636993408203125</v>
      </c>
      <c r="EF160" s="55">
        <f>ABS(BH160-VLOOKUP('VK_valitsin (FI)'!$C$8,tiedot,59,FALSE))</f>
        <v>0.70415043830871582</v>
      </c>
      <c r="EL160" s="8">
        <f>ABS(BN160-VLOOKUP('VK_valitsin (FI)'!$C$8,tiedot,65,FALSE))</f>
        <v>3705.71875</v>
      </c>
      <c r="FH160" s="4">
        <f>IF($B160='VK_valitsin (FI)'!$C$8,100000,VK!CJ160/VK!L$297*'VK_valitsin (FI)'!D$5)</f>
        <v>0.14431705418362636</v>
      </c>
      <c r="FO160" s="4">
        <f>IF($B160='VK_valitsin (FI)'!$C$8,100000,VK!CQ160/VK!S$297*'VK_valitsin (FI)'!E$5)</f>
        <v>1.5511831315780914E-2</v>
      </c>
      <c r="GC160" s="4">
        <f>IF($B160='VK_valitsin (FI)'!$C$8,100000,VK!DE160/VK!AG$297*'VK_valitsin (FI)'!F$5)</f>
        <v>0</v>
      </c>
      <c r="GH160" s="4">
        <f>IF($B160='VK_valitsin (FI)'!$C$8,100000,VK!DJ160/VK!AL$297*'VK_valitsin (FI)'!G$5)</f>
        <v>0.18657412004810814</v>
      </c>
      <c r="GZ160" s="4">
        <f>IF($B160='VK_valitsin (FI)'!$C$8,100000,VK!EB160/VK!BD$297*'VK_valitsin (FI)'!H$5)</f>
        <v>3.3107426767925573E-2</v>
      </c>
      <c r="HA160" s="4">
        <f>IF($B160='VK_valitsin (FI)'!$C$8,100000,VK!EC160/VK!BE$297*'VK_valitsin (FI)'!P$5)</f>
        <v>0</v>
      </c>
      <c r="HD160" s="4">
        <f>IF($B160='VK_valitsin (FI)'!$C$8,100000,VK!EF160/VK!BH$297*'VK_valitsin (FI)'!I$5)</f>
        <v>0.12286163269833622</v>
      </c>
      <c r="HJ160" s="4">
        <f>IF($B160='VK_valitsin (FI)'!$C$8,100000,VK!EL160/VK!BN$297*'VK_valitsin (FI)'!J$5)</f>
        <v>0.16850484512111674</v>
      </c>
      <c r="ID160" s="15">
        <f t="shared" si="8"/>
        <v>0.6708769259348939</v>
      </c>
      <c r="IE160" s="15">
        <f t="shared" si="9"/>
        <v>169</v>
      </c>
      <c r="IF160" s="16">
        <f t="shared" si="11"/>
        <v>1.5799999999999956E-8</v>
      </c>
      <c r="IG160" s="51" t="str">
        <f t="shared" si="10"/>
        <v>Nivala</v>
      </c>
    </row>
    <row r="161" spans="1:241">
      <c r="A161">
        <v>2019</v>
      </c>
      <c r="B161" t="s">
        <v>521</v>
      </c>
      <c r="C161" t="s">
        <v>522</v>
      </c>
      <c r="D161" t="s">
        <v>233</v>
      </c>
      <c r="E161" t="s">
        <v>234</v>
      </c>
      <c r="F161" t="s">
        <v>88</v>
      </c>
      <c r="G161" t="s">
        <v>89</v>
      </c>
      <c r="H161" t="s">
        <v>144</v>
      </c>
      <c r="I161" t="s">
        <v>145</v>
      </c>
      <c r="J161">
        <v>42</v>
      </c>
      <c r="K161">
        <v>288.29998779296875</v>
      </c>
      <c r="L161">
        <v>128.69999694824219</v>
      </c>
      <c r="M161">
        <v>33929</v>
      </c>
      <c r="N161">
        <v>117.69999694824219</v>
      </c>
      <c r="O161">
        <v>1.2000000476837158</v>
      </c>
      <c r="P161">
        <v>355</v>
      </c>
      <c r="Q161">
        <v>91.7</v>
      </c>
      <c r="R161">
        <v>7.8000000000000007</v>
      </c>
      <c r="S161">
        <v>155</v>
      </c>
      <c r="T161">
        <v>0</v>
      </c>
      <c r="U161">
        <v>4085.2</v>
      </c>
      <c r="V161">
        <v>13.28</v>
      </c>
      <c r="W161">
        <v>1261</v>
      </c>
      <c r="X161">
        <v>123</v>
      </c>
      <c r="Y161">
        <v>660</v>
      </c>
      <c r="Z161">
        <v>192</v>
      </c>
      <c r="AA161">
        <v>405</v>
      </c>
      <c r="AB161">
        <v>18.013534545898438</v>
      </c>
      <c r="AC161">
        <v>0.4</v>
      </c>
      <c r="AD161">
        <v>0.4</v>
      </c>
      <c r="AE161">
        <v>0.5</v>
      </c>
      <c r="AF161">
        <v>5.4</v>
      </c>
      <c r="AG161">
        <v>0</v>
      </c>
      <c r="AH161">
        <v>20.5</v>
      </c>
      <c r="AI161">
        <v>1</v>
      </c>
      <c r="AJ161">
        <v>0.55000000000000004</v>
      </c>
      <c r="AK161">
        <v>1.4</v>
      </c>
      <c r="AL161">
        <v>65.7</v>
      </c>
      <c r="AM161">
        <v>369.7</v>
      </c>
      <c r="AN161">
        <v>44.5</v>
      </c>
      <c r="AO161">
        <v>30.1</v>
      </c>
      <c r="AP161">
        <v>28</v>
      </c>
      <c r="AQ161">
        <v>22</v>
      </c>
      <c r="AR161">
        <v>133</v>
      </c>
      <c r="AS161">
        <v>3.8330000000000002</v>
      </c>
      <c r="AT161">
        <v>6066</v>
      </c>
      <c r="AU161">
        <v>8923</v>
      </c>
      <c r="AV161">
        <v>1</v>
      </c>
      <c r="AW161">
        <v>13.632208824157715</v>
      </c>
      <c r="AX161">
        <v>0</v>
      </c>
      <c r="AY161">
        <v>0</v>
      </c>
      <c r="AZ161">
        <v>0</v>
      </c>
      <c r="BA161">
        <v>0</v>
      </c>
      <c r="BB161">
        <v>1</v>
      </c>
      <c r="BC161">
        <v>95.546562194824219</v>
      </c>
      <c r="BD161">
        <v>79.677421569824219</v>
      </c>
      <c r="BE161">
        <v>992.9947509765625</v>
      </c>
      <c r="BF161">
        <v>11857.3515625</v>
      </c>
      <c r="BG161">
        <v>14782.8720703125</v>
      </c>
      <c r="BH161">
        <v>4.4227299690246582</v>
      </c>
      <c r="BI161">
        <v>-2.6189112663269043</v>
      </c>
      <c r="BJ161">
        <v>25.482233047485352</v>
      </c>
      <c r="BK161">
        <v>-3.3826639652252197</v>
      </c>
      <c r="BL161">
        <v>384.90908813476563</v>
      </c>
      <c r="BM161">
        <v>1.9240906238555908</v>
      </c>
      <c r="BN161">
        <v>24216.99609375</v>
      </c>
      <c r="BO161">
        <v>21.865198135375977</v>
      </c>
      <c r="BQ161">
        <v>0.60523444414138794</v>
      </c>
      <c r="BR161">
        <v>0.35662707686424255</v>
      </c>
      <c r="BS161">
        <v>2.6938607692718506</v>
      </c>
      <c r="BT161">
        <v>70.264373779296875</v>
      </c>
      <c r="BU161">
        <v>545.46258544921875</v>
      </c>
      <c r="BV161">
        <v>0</v>
      </c>
      <c r="BW161">
        <v>1</v>
      </c>
      <c r="BX161">
        <v>9712.3466796875</v>
      </c>
      <c r="BY161">
        <v>7790.2802734375</v>
      </c>
      <c r="BZ161">
        <v>1.3469303846359253</v>
      </c>
      <c r="CA161">
        <v>11.397329330444336</v>
      </c>
      <c r="CB161">
        <v>80.306343078613281</v>
      </c>
      <c r="CC161">
        <v>9.4129819869995117</v>
      </c>
      <c r="CD161">
        <v>11.947245597839355</v>
      </c>
      <c r="CE161">
        <v>0</v>
      </c>
      <c r="CF161">
        <v>1.8360486030578613</v>
      </c>
      <c r="CG161">
        <v>8665.0673828125</v>
      </c>
      <c r="CJ161" s="8">
        <f>ABS(L161-VLOOKUP('VK_valitsin (FI)'!$C$8,tiedot,11,FALSE))</f>
        <v>10</v>
      </c>
      <c r="CQ161" s="8">
        <f>ABS(S161-VLOOKUP('VK_valitsin (FI)'!$C$8,tiedot,18,FALSE))</f>
        <v>3</v>
      </c>
      <c r="DE161" s="8">
        <f>ABS(AG161-VLOOKUP('VK_valitsin (FI)'!$C$8,tiedot,32,FALSE))</f>
        <v>0</v>
      </c>
      <c r="DJ161" s="8">
        <f>ABS(AL161-VLOOKUP('VK_valitsin (FI)'!$C$8,tiedot,37,FALSE))</f>
        <v>6.9000000000000057</v>
      </c>
      <c r="EB161" s="55">
        <f>ABS(BD161-VLOOKUP('VK_valitsin (FI)'!$C$8,tiedot,55,FALSE))</f>
        <v>16.341316223144531</v>
      </c>
      <c r="EF161" s="55">
        <f>ABS(BH161-VLOOKUP('VK_valitsin (FI)'!$C$8,tiedot,59,FALSE))</f>
        <v>1.0856735706329346</v>
      </c>
      <c r="EL161" s="8">
        <f>ABS(BN161-VLOOKUP('VK_valitsin (FI)'!$C$8,tiedot,65,FALSE))</f>
        <v>1142.599609375</v>
      </c>
      <c r="FH161" s="4">
        <f>IF($B161='VK_valitsin (FI)'!$C$8,100000,VK!CJ161/VK!L$297*'VK_valitsin (FI)'!D$5)</f>
        <v>5.081584776772121E-2</v>
      </c>
      <c r="FO161" s="4">
        <f>IF($B161='VK_valitsin (FI)'!$C$8,100000,VK!CQ161/VK!S$297*'VK_valitsin (FI)'!E$5)</f>
        <v>5.9660889676080439E-4</v>
      </c>
      <c r="GC161" s="4">
        <f>IF($B161='VK_valitsin (FI)'!$C$8,100000,VK!DE161/VK!AG$297*'VK_valitsin (FI)'!F$5)</f>
        <v>0</v>
      </c>
      <c r="GH161" s="4">
        <f>IF($B161='VK_valitsin (FI)'!$C$8,100000,VK!DJ161/VK!AL$297*'VK_valitsin (FI)'!G$5)</f>
        <v>0.12144919135207057</v>
      </c>
      <c r="GZ161" s="4">
        <f>IF($B161='VK_valitsin (FI)'!$C$8,100000,VK!EB161/VK!BD$297*'VK_valitsin (FI)'!H$5)</f>
        <v>7.084187470531883E-2</v>
      </c>
      <c r="HA161" s="4">
        <f>IF($B161='VK_valitsin (FI)'!$C$8,100000,VK!EC161/VK!BE$297*'VK_valitsin (FI)'!P$5)</f>
        <v>0</v>
      </c>
      <c r="HD161" s="4">
        <f>IF($B161='VK_valitsin (FI)'!$C$8,100000,VK!EF161/VK!BH$297*'VK_valitsin (FI)'!I$5)</f>
        <v>0.18943058217186623</v>
      </c>
      <c r="HJ161" s="4">
        <f>IF($B161='VK_valitsin (FI)'!$C$8,100000,VK!EL161/VK!BN$297*'VK_valitsin (FI)'!J$5)</f>
        <v>5.1955796756886323E-2</v>
      </c>
      <c r="ID161" s="15">
        <f t="shared" si="8"/>
        <v>0.48508991755062392</v>
      </c>
      <c r="IE161" s="15">
        <f t="shared" si="9"/>
        <v>82</v>
      </c>
      <c r="IF161" s="16">
        <f t="shared" si="11"/>
        <v>1.5899999999999957E-8</v>
      </c>
      <c r="IG161" s="51" t="str">
        <f t="shared" si="10"/>
        <v>Nokia</v>
      </c>
    </row>
    <row r="162" spans="1:241">
      <c r="A162">
        <v>2019</v>
      </c>
      <c r="B162" t="s">
        <v>523</v>
      </c>
      <c r="C162" t="s">
        <v>524</v>
      </c>
      <c r="D162" t="s">
        <v>299</v>
      </c>
      <c r="E162" t="s">
        <v>300</v>
      </c>
      <c r="F162" t="s">
        <v>126</v>
      </c>
      <c r="G162" t="s">
        <v>127</v>
      </c>
      <c r="H162" t="s">
        <v>104</v>
      </c>
      <c r="I162" t="s">
        <v>105</v>
      </c>
      <c r="J162">
        <v>42</v>
      </c>
      <c r="K162">
        <v>198.99000549316406</v>
      </c>
      <c r="L162">
        <v>116.40000152587891</v>
      </c>
      <c r="M162">
        <v>4715</v>
      </c>
      <c r="N162">
        <v>23.700000762939453</v>
      </c>
      <c r="O162">
        <v>-0.40000000596046448</v>
      </c>
      <c r="P162">
        <v>-35</v>
      </c>
      <c r="Q162">
        <v>68.8</v>
      </c>
      <c r="R162">
        <v>5.9</v>
      </c>
      <c r="S162">
        <v>121</v>
      </c>
      <c r="T162">
        <v>0</v>
      </c>
      <c r="U162">
        <v>3713</v>
      </c>
      <c r="V162">
        <v>12.51</v>
      </c>
      <c r="W162">
        <v>1119</v>
      </c>
      <c r="X162">
        <v>657</v>
      </c>
      <c r="Y162">
        <v>433</v>
      </c>
      <c r="Z162">
        <v>496</v>
      </c>
      <c r="AA162">
        <v>486</v>
      </c>
      <c r="AB162">
        <v>15.11881160736084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21.5</v>
      </c>
      <c r="AI162">
        <v>1</v>
      </c>
      <c r="AJ162">
        <v>0.5</v>
      </c>
      <c r="AK162">
        <v>1.1000000000000001</v>
      </c>
      <c r="AL162">
        <v>73.2</v>
      </c>
      <c r="AM162">
        <v>349.4</v>
      </c>
      <c r="AN162">
        <v>47.3</v>
      </c>
      <c r="AO162">
        <v>26.8</v>
      </c>
      <c r="AP162">
        <v>39</v>
      </c>
      <c r="AQ162">
        <v>28</v>
      </c>
      <c r="AR162">
        <v>444</v>
      </c>
      <c r="AS162">
        <v>3.1669999999999998</v>
      </c>
      <c r="AT162">
        <v>6169</v>
      </c>
      <c r="AU162">
        <v>10500</v>
      </c>
      <c r="AV162">
        <v>1</v>
      </c>
      <c r="AW162">
        <v>19.313844680786133</v>
      </c>
      <c r="AX162">
        <v>0</v>
      </c>
      <c r="AY162">
        <v>0</v>
      </c>
      <c r="AZ162">
        <v>0</v>
      </c>
      <c r="BA162">
        <v>0</v>
      </c>
      <c r="BB162">
        <v>1</v>
      </c>
      <c r="BC162">
        <v>72.972976684570313</v>
      </c>
      <c r="BD162">
        <v>100</v>
      </c>
      <c r="BE162">
        <v>723.076904296875</v>
      </c>
      <c r="BF162">
        <v>10256.41015625</v>
      </c>
      <c r="BG162">
        <v>13001.2607421875</v>
      </c>
      <c r="BH162">
        <v>5.0455989837646484</v>
      </c>
      <c r="BI162">
        <v>-6.6619629859924316</v>
      </c>
      <c r="BJ162">
        <v>26.751592636108398</v>
      </c>
      <c r="BK162">
        <v>33.333332061767578</v>
      </c>
      <c r="BL162">
        <v>170.5</v>
      </c>
      <c r="BM162">
        <v>-1.831501841545105</v>
      </c>
      <c r="BN162">
        <v>23958.322265625</v>
      </c>
      <c r="BO162">
        <v>33.501682281494141</v>
      </c>
      <c r="BQ162">
        <v>0.71389186382293701</v>
      </c>
      <c r="BR162">
        <v>0.93319195508956909</v>
      </c>
      <c r="BS162">
        <v>1.4422056674957275</v>
      </c>
      <c r="BT162">
        <v>65.5355224609375</v>
      </c>
      <c r="BU162">
        <v>157.15800476074219</v>
      </c>
      <c r="BV162">
        <v>0</v>
      </c>
      <c r="BW162">
        <v>1</v>
      </c>
      <c r="BX162">
        <v>9516.9228515625</v>
      </c>
      <c r="BY162">
        <v>7507.6923828125</v>
      </c>
      <c r="BZ162">
        <v>1.6967126131057739</v>
      </c>
      <c r="CA162">
        <v>11.367974281311035</v>
      </c>
      <c r="CB162">
        <v>91.25</v>
      </c>
      <c r="CC162">
        <v>12.873134613037109</v>
      </c>
      <c r="CD162">
        <v>15.298507690429688</v>
      </c>
      <c r="CE162">
        <v>0</v>
      </c>
      <c r="CF162">
        <v>3.1716418266296387</v>
      </c>
      <c r="CG162">
        <v>10264.3984375</v>
      </c>
      <c r="CJ162" s="8">
        <f>ABS(L162-VLOOKUP('VK_valitsin (FI)'!$C$8,tiedot,11,FALSE))</f>
        <v>22.299995422363281</v>
      </c>
      <c r="CQ162" s="8">
        <f>ABS(S162-VLOOKUP('VK_valitsin (FI)'!$C$8,tiedot,18,FALSE))</f>
        <v>31</v>
      </c>
      <c r="DE162" s="8">
        <f>ABS(AG162-VLOOKUP('VK_valitsin (FI)'!$C$8,tiedot,32,FALSE))</f>
        <v>0</v>
      </c>
      <c r="DJ162" s="8">
        <f>ABS(AL162-VLOOKUP('VK_valitsin (FI)'!$C$8,tiedot,37,FALSE))</f>
        <v>14.400000000000006</v>
      </c>
      <c r="EB162" s="55">
        <f>ABS(BD162-VLOOKUP('VK_valitsin (FI)'!$C$8,tiedot,55,FALSE))</f>
        <v>3.98126220703125</v>
      </c>
      <c r="EF162" s="55">
        <f>ABS(BH162-VLOOKUP('VK_valitsin (FI)'!$C$8,tiedot,59,FALSE))</f>
        <v>1.7085425853729248</v>
      </c>
      <c r="EL162" s="8">
        <f>ABS(BN162-VLOOKUP('VK_valitsin (FI)'!$C$8,tiedot,65,FALSE))</f>
        <v>883.92578125</v>
      </c>
      <c r="FH162" s="4">
        <f>IF($B162='VK_valitsin (FI)'!$C$8,100000,VK!CJ162/VK!L$297*'VK_valitsin (FI)'!D$5)</f>
        <v>0.11331931726036924</v>
      </c>
      <c r="FO162" s="4">
        <f>IF($B162='VK_valitsin (FI)'!$C$8,100000,VK!CQ162/VK!S$297*'VK_valitsin (FI)'!E$5)</f>
        <v>6.1649585998616455E-3</v>
      </c>
      <c r="GC162" s="4">
        <f>IF($B162='VK_valitsin (FI)'!$C$8,100000,VK!DE162/VK!AG$297*'VK_valitsin (FI)'!F$5)</f>
        <v>0</v>
      </c>
      <c r="GH162" s="4">
        <f>IF($B162='VK_valitsin (FI)'!$C$8,100000,VK!DJ162/VK!AL$297*'VK_valitsin (FI)'!G$5)</f>
        <v>0.25345918195214717</v>
      </c>
      <c r="GZ162" s="4">
        <f>IF($B162='VK_valitsin (FI)'!$C$8,100000,VK!EB162/VK!BD$297*'VK_valitsin (FI)'!H$5)</f>
        <v>1.725932443801987E-2</v>
      </c>
      <c r="HA162" s="4">
        <f>IF($B162='VK_valitsin (FI)'!$C$8,100000,VK!EC162/VK!BE$297*'VK_valitsin (FI)'!P$5)</f>
        <v>0</v>
      </c>
      <c r="HD162" s="4">
        <f>IF($B162='VK_valitsin (FI)'!$C$8,100000,VK!EF162/VK!BH$297*'VK_valitsin (FI)'!I$5)</f>
        <v>0.29811006306797577</v>
      </c>
      <c r="HJ162" s="4">
        <f>IF($B162='VK_valitsin (FI)'!$C$8,100000,VK!EL162/VK!BN$297*'VK_valitsin (FI)'!J$5)</f>
        <v>4.0193491982653394E-2</v>
      </c>
      <c r="ID162" s="15">
        <f t="shared" si="8"/>
        <v>0.72850635330102709</v>
      </c>
      <c r="IE162" s="15">
        <f t="shared" si="9"/>
        <v>190</v>
      </c>
      <c r="IF162" s="16">
        <f t="shared" si="11"/>
        <v>1.5999999999999958E-8</v>
      </c>
      <c r="IG162" s="51" t="str">
        <f t="shared" si="10"/>
        <v>Nousiainen</v>
      </c>
    </row>
    <row r="163" spans="1:241">
      <c r="A163">
        <v>2019</v>
      </c>
      <c r="B163" t="s">
        <v>525</v>
      </c>
      <c r="C163" t="s">
        <v>526</v>
      </c>
      <c r="D163" t="s">
        <v>460</v>
      </c>
      <c r="E163" t="s">
        <v>461</v>
      </c>
      <c r="F163" t="s">
        <v>211</v>
      </c>
      <c r="G163" t="s">
        <v>212</v>
      </c>
      <c r="H163" t="s">
        <v>90</v>
      </c>
      <c r="I163" t="s">
        <v>91</v>
      </c>
      <c r="J163">
        <v>51.099998474121094</v>
      </c>
      <c r="K163">
        <v>2401.3701171875</v>
      </c>
      <c r="L163">
        <v>197.19999694824219</v>
      </c>
      <c r="M163">
        <v>9552</v>
      </c>
      <c r="N163">
        <v>4</v>
      </c>
      <c r="O163">
        <v>-2.4000000953674316</v>
      </c>
      <c r="P163">
        <v>-79</v>
      </c>
      <c r="Q163">
        <v>61.1</v>
      </c>
      <c r="R163">
        <v>14.600000000000001</v>
      </c>
      <c r="S163">
        <v>565</v>
      </c>
      <c r="T163">
        <v>1</v>
      </c>
      <c r="U163">
        <v>3180.6</v>
      </c>
      <c r="V163">
        <v>11.48</v>
      </c>
      <c r="W163">
        <v>4040.300048828125</v>
      </c>
      <c r="X163">
        <v>1159.9000244140625</v>
      </c>
      <c r="Y163">
        <v>333.56668090820313</v>
      </c>
      <c r="Z163">
        <v>1086.0157470703125</v>
      </c>
      <c r="AA163">
        <v>723.08514404296875</v>
      </c>
      <c r="AB163">
        <v>14.990825653076172</v>
      </c>
      <c r="AC163">
        <v>0</v>
      </c>
      <c r="AD163">
        <v>0</v>
      </c>
      <c r="AE163">
        <v>2.4</v>
      </c>
      <c r="AF163">
        <v>2.9</v>
      </c>
      <c r="AG163">
        <v>1</v>
      </c>
      <c r="AH163">
        <v>20.5</v>
      </c>
      <c r="AI163">
        <v>1</v>
      </c>
      <c r="AJ163">
        <v>0.47</v>
      </c>
      <c r="AK163">
        <v>1.04</v>
      </c>
      <c r="AL163">
        <v>71.099999999999994</v>
      </c>
      <c r="AM163">
        <v>278</v>
      </c>
      <c r="AN163">
        <v>47.8</v>
      </c>
      <c r="AO163">
        <v>18.899999999999999</v>
      </c>
      <c r="AP163">
        <v>96</v>
      </c>
      <c r="AQ163">
        <v>45</v>
      </c>
      <c r="AR163">
        <v>1034</v>
      </c>
      <c r="AS163">
        <v>3.1669999999999998</v>
      </c>
      <c r="AT163">
        <v>10061</v>
      </c>
      <c r="AU163">
        <v>13304</v>
      </c>
      <c r="AV163">
        <v>1</v>
      </c>
      <c r="AW163">
        <v>102.64888000488281</v>
      </c>
      <c r="AX163">
        <v>0</v>
      </c>
      <c r="AY163">
        <v>0</v>
      </c>
      <c r="AZ163">
        <v>0</v>
      </c>
      <c r="BA163">
        <v>0</v>
      </c>
      <c r="BB163">
        <v>1</v>
      </c>
      <c r="BC163">
        <v>72.413795471191406</v>
      </c>
      <c r="BD163">
        <v>100</v>
      </c>
      <c r="BE163">
        <v>1160.4937744140625</v>
      </c>
      <c r="BF163">
        <v>13891.0595703125</v>
      </c>
      <c r="BG163">
        <v>15127.36328125</v>
      </c>
      <c r="BH163">
        <v>3.0146040916442871</v>
      </c>
      <c r="BI163">
        <v>1.7145729064941406</v>
      </c>
      <c r="BJ163">
        <v>23.976608276367188</v>
      </c>
      <c r="BK163">
        <v>-10.84337329864502</v>
      </c>
      <c r="BL163">
        <v>277.66665649414063</v>
      </c>
      <c r="BM163">
        <v>-2.3415977954864502</v>
      </c>
      <c r="BN163">
        <v>20134.900390625</v>
      </c>
      <c r="BO163">
        <v>56.031406402587891</v>
      </c>
      <c r="BQ163">
        <v>0.6033291220664978</v>
      </c>
      <c r="BR163">
        <v>7.3283083736896515E-2</v>
      </c>
      <c r="BS163">
        <v>1.5808207988739014</v>
      </c>
      <c r="BT163">
        <v>179.43885803222656</v>
      </c>
      <c r="BU163">
        <v>440.74539184570313</v>
      </c>
      <c r="BV163">
        <v>0</v>
      </c>
      <c r="BW163">
        <v>1</v>
      </c>
      <c r="BX163">
        <v>10755.5556640625</v>
      </c>
      <c r="BY163">
        <v>9876.54296875</v>
      </c>
      <c r="BZ163">
        <v>0.77470684051513672</v>
      </c>
      <c r="CA163">
        <v>7.4225292205810547</v>
      </c>
      <c r="CB163">
        <v>95.945945739746094</v>
      </c>
      <c r="CC163">
        <v>9.7320165634155273</v>
      </c>
      <c r="CD163">
        <v>10.155148506164551</v>
      </c>
      <c r="CE163">
        <v>0.14104372262954712</v>
      </c>
      <c r="CF163">
        <v>1.2693935632705688</v>
      </c>
      <c r="CG163">
        <v>12899.31640625</v>
      </c>
      <c r="CJ163" s="8">
        <f>ABS(L163-VLOOKUP('VK_valitsin (FI)'!$C$8,tiedot,11,FALSE))</f>
        <v>58.5</v>
      </c>
      <c r="CQ163" s="8">
        <f>ABS(S163-VLOOKUP('VK_valitsin (FI)'!$C$8,tiedot,18,FALSE))</f>
        <v>413</v>
      </c>
      <c r="DE163" s="8">
        <f>ABS(AG163-VLOOKUP('VK_valitsin (FI)'!$C$8,tiedot,32,FALSE))</f>
        <v>1</v>
      </c>
      <c r="DJ163" s="8">
        <f>ABS(AL163-VLOOKUP('VK_valitsin (FI)'!$C$8,tiedot,37,FALSE))</f>
        <v>12.299999999999997</v>
      </c>
      <c r="EB163" s="55">
        <f>ABS(BD163-VLOOKUP('VK_valitsin (FI)'!$C$8,tiedot,55,FALSE))</f>
        <v>3.98126220703125</v>
      </c>
      <c r="EF163" s="55">
        <f>ABS(BH163-VLOOKUP('VK_valitsin (FI)'!$C$8,tiedot,59,FALSE))</f>
        <v>0.32245230674743652</v>
      </c>
      <c r="EL163" s="8">
        <f>ABS(BN163-VLOOKUP('VK_valitsin (FI)'!$C$8,tiedot,65,FALSE))</f>
        <v>2939.49609375</v>
      </c>
      <c r="FH163" s="4">
        <f>IF($B163='VK_valitsin (FI)'!$C$8,100000,VK!CJ163/VK!L$297*'VK_valitsin (FI)'!D$5)</f>
        <v>0.29727270944116907</v>
      </c>
      <c r="FO163" s="4">
        <f>IF($B163='VK_valitsin (FI)'!$C$8,100000,VK!CQ163/VK!S$297*'VK_valitsin (FI)'!E$5)</f>
        <v>8.2133158120737404E-2</v>
      </c>
      <c r="GC163" s="4">
        <f>IF($B163='VK_valitsin (FI)'!$C$8,100000,VK!DE163/VK!AG$297*'VK_valitsin (FI)'!F$5)</f>
        <v>0.10940897735217005</v>
      </c>
      <c r="GH163" s="4">
        <f>IF($B163='VK_valitsin (FI)'!$C$8,100000,VK!DJ163/VK!AL$297*'VK_valitsin (FI)'!G$5)</f>
        <v>0.21649638458412554</v>
      </c>
      <c r="GZ163" s="4">
        <f>IF($B163='VK_valitsin (FI)'!$C$8,100000,VK!EB163/VK!BD$297*'VK_valitsin (FI)'!H$5)</f>
        <v>1.725932443801987E-2</v>
      </c>
      <c r="HA163" s="4">
        <f>IF($B163='VK_valitsin (FI)'!$C$8,100000,VK!EC163/VK!BE$297*'VK_valitsin (FI)'!P$5)</f>
        <v>0</v>
      </c>
      <c r="HD163" s="4">
        <f>IF($B163='VK_valitsin (FI)'!$C$8,100000,VK!EF163/VK!BH$297*'VK_valitsin (FI)'!I$5)</f>
        <v>5.6262148994027573E-2</v>
      </c>
      <c r="HJ163" s="4">
        <f>IF($B163='VK_valitsin (FI)'!$C$8,100000,VK!EL163/VK!BN$297*'VK_valitsin (FI)'!J$5)</f>
        <v>0.13366349888573476</v>
      </c>
      <c r="ID163" s="15">
        <f t="shared" si="8"/>
        <v>0.91249621791598434</v>
      </c>
      <c r="IE163" s="15">
        <f t="shared" si="9"/>
        <v>249</v>
      </c>
      <c r="IF163" s="16">
        <f t="shared" si="11"/>
        <v>1.6099999999999959E-8</v>
      </c>
      <c r="IG163" s="51" t="str">
        <f t="shared" si="10"/>
        <v>Nurmes</v>
      </c>
    </row>
    <row r="164" spans="1:241">
      <c r="A164">
        <v>2019</v>
      </c>
      <c r="B164" t="s">
        <v>527</v>
      </c>
      <c r="C164" t="s">
        <v>528</v>
      </c>
      <c r="D164" t="s">
        <v>142</v>
      </c>
      <c r="E164" t="s">
        <v>143</v>
      </c>
      <c r="F164" t="s">
        <v>120</v>
      </c>
      <c r="G164" t="s">
        <v>121</v>
      </c>
      <c r="H164" t="s">
        <v>144</v>
      </c>
      <c r="I164" t="s">
        <v>145</v>
      </c>
      <c r="J164">
        <v>40.099998474121094</v>
      </c>
      <c r="K164">
        <v>361.8699951171875</v>
      </c>
      <c r="L164">
        <v>110.90000152587891</v>
      </c>
      <c r="M164">
        <v>42993</v>
      </c>
      <c r="N164">
        <v>118.80000305175781</v>
      </c>
      <c r="O164">
        <v>0.80000001192092896</v>
      </c>
      <c r="P164">
        <v>174</v>
      </c>
      <c r="Q164">
        <v>88.600000000000009</v>
      </c>
      <c r="R164">
        <v>5.9</v>
      </c>
      <c r="S164">
        <v>265</v>
      </c>
      <c r="T164">
        <v>0</v>
      </c>
      <c r="U164">
        <v>4413</v>
      </c>
      <c r="V164">
        <v>16.3</v>
      </c>
      <c r="W164">
        <v>852</v>
      </c>
      <c r="X164">
        <v>2</v>
      </c>
      <c r="Y164">
        <v>554</v>
      </c>
      <c r="Z164">
        <v>466</v>
      </c>
      <c r="AA164">
        <v>502</v>
      </c>
      <c r="AB164">
        <v>17.737812042236328</v>
      </c>
      <c r="AC164">
        <v>0</v>
      </c>
      <c r="AD164">
        <v>0.3</v>
      </c>
      <c r="AE164">
        <v>0.8</v>
      </c>
      <c r="AF164">
        <v>6.2</v>
      </c>
      <c r="AG164">
        <v>1</v>
      </c>
      <c r="AH164">
        <v>19.5</v>
      </c>
      <c r="AI164">
        <v>0.93</v>
      </c>
      <c r="AJ164">
        <v>0.41</v>
      </c>
      <c r="AK164">
        <v>0.93</v>
      </c>
      <c r="AL164">
        <v>55.9</v>
      </c>
      <c r="AM164">
        <v>375.2</v>
      </c>
      <c r="AN164">
        <v>40.6</v>
      </c>
      <c r="AO164">
        <v>31.4</v>
      </c>
      <c r="AP164">
        <v>47</v>
      </c>
      <c r="AQ164">
        <v>41</v>
      </c>
      <c r="AR164">
        <v>285</v>
      </c>
      <c r="AS164">
        <v>3.3330000000000002</v>
      </c>
      <c r="AT164">
        <v>6786</v>
      </c>
      <c r="AU164">
        <v>8569</v>
      </c>
      <c r="AV164">
        <v>1</v>
      </c>
      <c r="AW164">
        <v>29.537641525268555</v>
      </c>
      <c r="AX164">
        <v>0</v>
      </c>
      <c r="AY164">
        <v>0</v>
      </c>
      <c r="AZ164">
        <v>0</v>
      </c>
      <c r="BA164">
        <v>0</v>
      </c>
      <c r="BB164">
        <v>1</v>
      </c>
      <c r="BC164">
        <v>97.539794921875</v>
      </c>
      <c r="BD164">
        <v>75.519126892089844</v>
      </c>
      <c r="BE164">
        <v>783.93084716796875</v>
      </c>
      <c r="BF164">
        <v>16732.3671875</v>
      </c>
      <c r="BG164">
        <v>20527.78515625</v>
      </c>
      <c r="BH164">
        <v>4.061861515045166</v>
      </c>
      <c r="BI164">
        <v>3.2798140048980713</v>
      </c>
      <c r="BJ164">
        <v>22.0960693359375</v>
      </c>
      <c r="BK164">
        <v>1.0291595458984375</v>
      </c>
      <c r="BL164">
        <v>281.09524536132813</v>
      </c>
      <c r="BM164">
        <v>-0.87768441438674927</v>
      </c>
      <c r="BN164">
        <v>27530.9609375</v>
      </c>
      <c r="BO164">
        <v>14.544644355773926</v>
      </c>
      <c r="BQ164">
        <v>0.62149649858474731</v>
      </c>
      <c r="BR164">
        <v>1.2118251323699951</v>
      </c>
      <c r="BS164">
        <v>5.3031888008117676</v>
      </c>
      <c r="BT164">
        <v>85.897705078125</v>
      </c>
      <c r="BU164">
        <v>412.20663452148438</v>
      </c>
      <c r="BV164">
        <v>0</v>
      </c>
      <c r="BW164">
        <v>3</v>
      </c>
      <c r="BX164">
        <v>11475.0322265625</v>
      </c>
      <c r="BY164">
        <v>9353.3935546875</v>
      </c>
      <c r="BZ164">
        <v>1.3699904680252075</v>
      </c>
      <c r="CA164">
        <v>12.346196174621582</v>
      </c>
      <c r="CB164">
        <v>94.227500915527344</v>
      </c>
      <c r="CC164">
        <v>10.455915451049805</v>
      </c>
      <c r="CD164">
        <v>13.960060119628906</v>
      </c>
      <c r="CE164">
        <v>0.18839487433433533</v>
      </c>
      <c r="CF164">
        <v>0.8854559063911438</v>
      </c>
      <c r="CG164">
        <v>9236.0205078125</v>
      </c>
      <c r="CJ164" s="8">
        <f>ABS(L164-VLOOKUP('VK_valitsin (FI)'!$C$8,tiedot,11,FALSE))</f>
        <v>27.799995422363281</v>
      </c>
      <c r="CQ164" s="8">
        <f>ABS(S164-VLOOKUP('VK_valitsin (FI)'!$C$8,tiedot,18,FALSE))</f>
        <v>113</v>
      </c>
      <c r="DE164" s="8">
        <f>ABS(AG164-VLOOKUP('VK_valitsin (FI)'!$C$8,tiedot,32,FALSE))</f>
        <v>1</v>
      </c>
      <c r="DJ164" s="8">
        <f>ABS(AL164-VLOOKUP('VK_valitsin (FI)'!$C$8,tiedot,37,FALSE))</f>
        <v>2.8999999999999986</v>
      </c>
      <c r="EB164" s="55">
        <f>ABS(BD164-VLOOKUP('VK_valitsin (FI)'!$C$8,tiedot,55,FALSE))</f>
        <v>20.499610900878906</v>
      </c>
      <c r="EF164" s="55">
        <f>ABS(BH164-VLOOKUP('VK_valitsin (FI)'!$C$8,tiedot,59,FALSE))</f>
        <v>0.72480511665344238</v>
      </c>
      <c r="EL164" s="8">
        <f>ABS(BN164-VLOOKUP('VK_valitsin (FI)'!$C$8,tiedot,65,FALSE))</f>
        <v>4456.564453125</v>
      </c>
      <c r="FH164" s="4">
        <f>IF($B164='VK_valitsin (FI)'!$C$8,100000,VK!CJ164/VK!L$297*'VK_valitsin (FI)'!D$5)</f>
        <v>0.14126803353261591</v>
      </c>
      <c r="FO164" s="4">
        <f>IF($B164='VK_valitsin (FI)'!$C$8,100000,VK!CQ164/VK!S$297*'VK_valitsin (FI)'!E$5)</f>
        <v>2.2472268444656964E-2</v>
      </c>
      <c r="GC164" s="4">
        <f>IF($B164='VK_valitsin (FI)'!$C$8,100000,VK!DE164/VK!AG$297*'VK_valitsin (FI)'!F$5)</f>
        <v>0.10940897735217005</v>
      </c>
      <c r="GH164" s="4">
        <f>IF($B164='VK_valitsin (FI)'!$C$8,100000,VK!DJ164/VK!AL$297*'VK_valitsin (FI)'!G$5)</f>
        <v>5.1043863032029589E-2</v>
      </c>
      <c r="GZ164" s="4">
        <f>IF($B164='VK_valitsin (FI)'!$C$8,100000,VK!EB164/VK!BD$297*'VK_valitsin (FI)'!H$5)</f>
        <v>8.886865948356279E-2</v>
      </c>
      <c r="HA164" s="4">
        <f>IF($B164='VK_valitsin (FI)'!$C$8,100000,VK!EC164/VK!BE$297*'VK_valitsin (FI)'!P$5)</f>
        <v>0</v>
      </c>
      <c r="HD164" s="4">
        <f>IF($B164='VK_valitsin (FI)'!$C$8,100000,VK!EF164/VK!BH$297*'VK_valitsin (FI)'!I$5)</f>
        <v>0.12646550392560868</v>
      </c>
      <c r="HJ164" s="4">
        <f>IF($B164='VK_valitsin (FI)'!$C$8,100000,VK!EL164/VK!BN$297*'VK_valitsin (FI)'!J$5)</f>
        <v>0.2026469771744287</v>
      </c>
      <c r="ID164" s="15">
        <f t="shared" si="8"/>
        <v>0.74217429914507271</v>
      </c>
      <c r="IE164" s="15">
        <f t="shared" si="9"/>
        <v>195</v>
      </c>
      <c r="IF164" s="16">
        <f t="shared" si="11"/>
        <v>1.619999999999996E-8</v>
      </c>
      <c r="IG164" s="51" t="str">
        <f t="shared" si="10"/>
        <v>Nurmijärvi</v>
      </c>
    </row>
    <row r="165" spans="1:241">
      <c r="A165">
        <v>2019</v>
      </c>
      <c r="B165" t="s">
        <v>529</v>
      </c>
      <c r="C165" t="s">
        <v>530</v>
      </c>
      <c r="D165" t="s">
        <v>333</v>
      </c>
      <c r="E165" t="s">
        <v>255</v>
      </c>
      <c r="F165" t="s">
        <v>334</v>
      </c>
      <c r="G165" t="s">
        <v>335</v>
      </c>
      <c r="H165" t="s">
        <v>104</v>
      </c>
      <c r="I165" t="s">
        <v>105</v>
      </c>
      <c r="J165">
        <v>46.599998474121094</v>
      </c>
      <c r="K165">
        <v>977.71002197265625</v>
      </c>
      <c r="L165">
        <v>123.5</v>
      </c>
      <c r="M165">
        <v>9479</v>
      </c>
      <c r="N165">
        <v>9.6999998092651367</v>
      </c>
      <c r="O165">
        <v>0.10000000149011612</v>
      </c>
      <c r="P165">
        <v>-62</v>
      </c>
      <c r="Q165">
        <v>59</v>
      </c>
      <c r="R165">
        <v>3.8000000000000003</v>
      </c>
      <c r="S165">
        <v>399</v>
      </c>
      <c r="T165">
        <v>1</v>
      </c>
      <c r="U165">
        <v>3359.1</v>
      </c>
      <c r="V165">
        <v>11.43</v>
      </c>
      <c r="W165">
        <v>1763</v>
      </c>
      <c r="X165">
        <v>677</v>
      </c>
      <c r="Y165">
        <v>763</v>
      </c>
      <c r="Z165">
        <v>783</v>
      </c>
      <c r="AA165">
        <v>663</v>
      </c>
      <c r="AB165">
        <v>15.888889312744141</v>
      </c>
      <c r="AC165">
        <v>0</v>
      </c>
      <c r="AD165">
        <v>0</v>
      </c>
      <c r="AE165">
        <v>0</v>
      </c>
      <c r="AF165">
        <v>6.1</v>
      </c>
      <c r="AG165">
        <v>0</v>
      </c>
      <c r="AH165">
        <v>21</v>
      </c>
      <c r="AI165">
        <v>0.93</v>
      </c>
      <c r="AJ165">
        <v>0.5</v>
      </c>
      <c r="AK165">
        <v>1.1000000000000001</v>
      </c>
      <c r="AL165">
        <v>80</v>
      </c>
      <c r="AM165">
        <v>288.8</v>
      </c>
      <c r="AN165">
        <v>40.9</v>
      </c>
      <c r="AO165">
        <v>22.7</v>
      </c>
      <c r="AP165">
        <v>116</v>
      </c>
      <c r="AQ165">
        <v>63</v>
      </c>
      <c r="AR165">
        <v>781</v>
      </c>
      <c r="AS165">
        <v>1.667</v>
      </c>
      <c r="AT165">
        <v>8942</v>
      </c>
      <c r="AU165">
        <v>12296</v>
      </c>
      <c r="AV165">
        <v>0</v>
      </c>
      <c r="AW165">
        <v>70.52117919921875</v>
      </c>
      <c r="AX165">
        <v>0</v>
      </c>
      <c r="AY165">
        <v>1</v>
      </c>
      <c r="AZ165">
        <v>0</v>
      </c>
      <c r="BA165">
        <v>0</v>
      </c>
      <c r="BB165">
        <v>1</v>
      </c>
      <c r="BC165">
        <v>93.814430236816406</v>
      </c>
      <c r="BD165">
        <v>95.660751342773438</v>
      </c>
      <c r="BE165">
        <v>1293.9244384765625</v>
      </c>
      <c r="BF165">
        <v>11200.7392578125</v>
      </c>
      <c r="BG165">
        <v>12282.4306640625</v>
      </c>
      <c r="BH165">
        <v>5.1397829055786133</v>
      </c>
      <c r="BI165">
        <v>5.738121509552002</v>
      </c>
      <c r="BJ165">
        <v>32.762836456298828</v>
      </c>
      <c r="BK165">
        <v>-2.0618555545806885</v>
      </c>
      <c r="BL165">
        <v>116.875</v>
      </c>
      <c r="BM165">
        <v>3.8512616157531738</v>
      </c>
      <c r="BN165">
        <v>21254.837890625</v>
      </c>
      <c r="BO165">
        <v>48.808254241943359</v>
      </c>
      <c r="BQ165">
        <v>0.65312796831130981</v>
      </c>
      <c r="BR165">
        <v>78.974578857421875</v>
      </c>
      <c r="BS165">
        <v>15.550163269042969</v>
      </c>
      <c r="BT165">
        <v>121.95379638671875</v>
      </c>
      <c r="BU165">
        <v>147.48391723632813</v>
      </c>
      <c r="BV165">
        <v>0</v>
      </c>
      <c r="BW165">
        <v>1</v>
      </c>
      <c r="BX165">
        <v>9825.9443359375</v>
      </c>
      <c r="BY165">
        <v>8960.5908203125</v>
      </c>
      <c r="BZ165">
        <v>1.0022153854370117</v>
      </c>
      <c r="CA165">
        <v>8.2498149871826172</v>
      </c>
      <c r="CB165">
        <v>64.210525512695313</v>
      </c>
      <c r="CC165">
        <v>7.4168796539306641</v>
      </c>
      <c r="CD165">
        <v>15.089513778686523</v>
      </c>
      <c r="CE165">
        <v>1.5345268249511719</v>
      </c>
      <c r="CF165">
        <v>1.9181585311889648</v>
      </c>
      <c r="CG165">
        <v>11994.85546875</v>
      </c>
      <c r="CJ165" s="8">
        <f>ABS(L165-VLOOKUP('VK_valitsin (FI)'!$C$8,tiedot,11,FALSE))</f>
        <v>15.199996948242188</v>
      </c>
      <c r="CQ165" s="8">
        <f>ABS(S165-VLOOKUP('VK_valitsin (FI)'!$C$8,tiedot,18,FALSE))</f>
        <v>247</v>
      </c>
      <c r="DE165" s="8">
        <f>ABS(AG165-VLOOKUP('VK_valitsin (FI)'!$C$8,tiedot,32,FALSE))</f>
        <v>0</v>
      </c>
      <c r="DJ165" s="8">
        <f>ABS(AL165-VLOOKUP('VK_valitsin (FI)'!$C$8,tiedot,37,FALSE))</f>
        <v>21.200000000000003</v>
      </c>
      <c r="EB165" s="55">
        <f>ABS(BD165-VLOOKUP('VK_valitsin (FI)'!$C$8,tiedot,55,FALSE))</f>
        <v>0.3579864501953125</v>
      </c>
      <c r="EF165" s="55">
        <f>ABS(BH165-VLOOKUP('VK_valitsin (FI)'!$C$8,tiedot,59,FALSE))</f>
        <v>1.8027265071868896</v>
      </c>
      <c r="EL165" s="8">
        <f>ABS(BN165-VLOOKUP('VK_valitsin (FI)'!$C$8,tiedot,65,FALSE))</f>
        <v>1819.55859375</v>
      </c>
      <c r="FH165" s="4">
        <f>IF($B165='VK_valitsin (FI)'!$C$8,100000,VK!CJ165/VK!L$297*'VK_valitsin (FI)'!D$5)</f>
        <v>7.7240073099170206E-2</v>
      </c>
      <c r="FO165" s="4">
        <f>IF($B165='VK_valitsin (FI)'!$C$8,100000,VK!CQ165/VK!S$297*'VK_valitsin (FI)'!E$5)</f>
        <v>4.9120799166639556E-2</v>
      </c>
      <c r="GC165" s="4">
        <f>IF($B165='VK_valitsin (FI)'!$C$8,100000,VK!DE165/VK!AG$297*'VK_valitsin (FI)'!F$5)</f>
        <v>0</v>
      </c>
      <c r="GH165" s="4">
        <f>IF($B165='VK_valitsin (FI)'!$C$8,100000,VK!DJ165/VK!AL$297*'VK_valitsin (FI)'!G$5)</f>
        <v>0.37314824009621655</v>
      </c>
      <c r="GZ165" s="4">
        <f>IF($B165='VK_valitsin (FI)'!$C$8,100000,VK!EB165/VK!BD$297*'VK_valitsin (FI)'!H$5)</f>
        <v>1.5519209655229429E-3</v>
      </c>
      <c r="HA165" s="4">
        <f>IF($B165='VK_valitsin (FI)'!$C$8,100000,VK!EC165/VK!BE$297*'VK_valitsin (FI)'!P$5)</f>
        <v>0</v>
      </c>
      <c r="HD165" s="4">
        <f>IF($B165='VK_valitsin (FI)'!$C$8,100000,VK!EF165/VK!BH$297*'VK_valitsin (FI)'!I$5)</f>
        <v>0.31454346959370305</v>
      </c>
      <c r="HJ165" s="4">
        <f>IF($B165='VK_valitsin (FI)'!$C$8,100000,VK!EL165/VK!BN$297*'VK_valitsin (FI)'!J$5)</f>
        <v>8.2738183794612244E-2</v>
      </c>
      <c r="ID165" s="15">
        <f t="shared" si="8"/>
        <v>0.89834270301586461</v>
      </c>
      <c r="IE165" s="15">
        <f t="shared" si="9"/>
        <v>246</v>
      </c>
      <c r="IF165" s="16">
        <f t="shared" si="11"/>
        <v>1.6299999999999961E-8</v>
      </c>
      <c r="IG165" s="51" t="str">
        <f t="shared" si="10"/>
        <v>Närpiö</v>
      </c>
    </row>
    <row r="166" spans="1:241">
      <c r="A166">
        <v>2019</v>
      </c>
      <c r="B166" t="s">
        <v>531</v>
      </c>
      <c r="C166" t="s">
        <v>532</v>
      </c>
      <c r="D166" t="s">
        <v>112</v>
      </c>
      <c r="E166" t="s">
        <v>113</v>
      </c>
      <c r="F166" t="s">
        <v>114</v>
      </c>
      <c r="G166" t="s">
        <v>115</v>
      </c>
      <c r="H166" t="s">
        <v>90</v>
      </c>
      <c r="I166" t="s">
        <v>91</v>
      </c>
      <c r="J166">
        <v>45</v>
      </c>
      <c r="K166">
        <v>785.16998291015625</v>
      </c>
      <c r="L166">
        <v>144.69999694824219</v>
      </c>
      <c r="M166">
        <v>16003</v>
      </c>
      <c r="N166">
        <v>20.399999618530273</v>
      </c>
      <c r="O166">
        <v>-0.5</v>
      </c>
      <c r="P166">
        <v>-48</v>
      </c>
      <c r="Q166">
        <v>67.5</v>
      </c>
      <c r="R166">
        <v>10.4</v>
      </c>
      <c r="S166">
        <v>361</v>
      </c>
      <c r="T166">
        <v>0</v>
      </c>
      <c r="U166">
        <v>3477.8</v>
      </c>
      <c r="V166">
        <v>12.18</v>
      </c>
      <c r="W166">
        <v>763</v>
      </c>
      <c r="X166">
        <v>350</v>
      </c>
      <c r="Y166">
        <v>379</v>
      </c>
      <c r="Z166">
        <v>485</v>
      </c>
      <c r="AA166">
        <v>586</v>
      </c>
      <c r="AB166">
        <v>16.584033966064453</v>
      </c>
      <c r="AC166">
        <v>0</v>
      </c>
      <c r="AD166">
        <v>1</v>
      </c>
      <c r="AE166">
        <v>1.4</v>
      </c>
      <c r="AF166">
        <v>4.7</v>
      </c>
      <c r="AG166">
        <v>0</v>
      </c>
      <c r="AH166">
        <v>20.75</v>
      </c>
      <c r="AI166">
        <v>1.2</v>
      </c>
      <c r="AJ166">
        <v>0.55000000000000004</v>
      </c>
      <c r="AK166">
        <v>1.1000000000000001</v>
      </c>
      <c r="AL166">
        <v>58.5</v>
      </c>
      <c r="AM166">
        <v>302.89999999999998</v>
      </c>
      <c r="AN166">
        <v>47.1</v>
      </c>
      <c r="AO166">
        <v>21.4</v>
      </c>
      <c r="AP166">
        <v>79</v>
      </c>
      <c r="AQ166">
        <v>14</v>
      </c>
      <c r="AR166">
        <v>419</v>
      </c>
      <c r="AS166">
        <v>2.8330000000000002</v>
      </c>
      <c r="AT166">
        <v>5599</v>
      </c>
      <c r="AU166">
        <v>9884</v>
      </c>
      <c r="AV166">
        <v>1</v>
      </c>
      <c r="AW166">
        <v>83.242683410644531</v>
      </c>
      <c r="AX166">
        <v>0</v>
      </c>
      <c r="AY166">
        <v>0</v>
      </c>
      <c r="AZ166">
        <v>0</v>
      </c>
      <c r="BA166">
        <v>0</v>
      </c>
      <c r="BB166">
        <v>1</v>
      </c>
      <c r="BC166">
        <v>81.105171203613281</v>
      </c>
      <c r="BD166">
        <v>83.982032775878906</v>
      </c>
      <c r="BE166">
        <v>608.33331298828125</v>
      </c>
      <c r="BF166">
        <v>12380.6982421875</v>
      </c>
      <c r="BG166">
        <v>15026.708984375</v>
      </c>
      <c r="BH166">
        <v>3.5093419551849365</v>
      </c>
      <c r="BI166">
        <v>3.7465906143188477</v>
      </c>
      <c r="BJ166">
        <v>24.068767547607422</v>
      </c>
      <c r="BK166">
        <v>3.3149170875549316</v>
      </c>
      <c r="BL166">
        <v>187.69999694824219</v>
      </c>
      <c r="BM166">
        <v>1.3181545734405518</v>
      </c>
      <c r="BN166">
        <v>22563.671875</v>
      </c>
      <c r="BO166">
        <v>36.810932159423828</v>
      </c>
      <c r="BQ166">
        <v>0.6738736629486084</v>
      </c>
      <c r="BR166">
        <v>0.60613632202148438</v>
      </c>
      <c r="BS166">
        <v>2.9931888580322266</v>
      </c>
      <c r="BT166">
        <v>62.17584228515625</v>
      </c>
      <c r="BU166">
        <v>306.067626953125</v>
      </c>
      <c r="BV166">
        <v>0</v>
      </c>
      <c r="BW166">
        <v>1</v>
      </c>
      <c r="BX166">
        <v>8790.625</v>
      </c>
      <c r="BY166">
        <v>7242.70849609375</v>
      </c>
      <c r="BZ166">
        <v>1.1685309410095215</v>
      </c>
      <c r="CA166">
        <v>10.566768646240234</v>
      </c>
      <c r="CB166">
        <v>99.465240478515625</v>
      </c>
      <c r="CC166">
        <v>10.821998596191406</v>
      </c>
      <c r="CD166">
        <v>14.547604560852051</v>
      </c>
      <c r="CE166">
        <v>0.23654642701148987</v>
      </c>
      <c r="CF166">
        <v>2.1880543231964111</v>
      </c>
      <c r="CG166">
        <v>10402.572265625</v>
      </c>
      <c r="CJ166" s="8">
        <f>ABS(L166-VLOOKUP('VK_valitsin (FI)'!$C$8,tiedot,11,FALSE))</f>
        <v>6</v>
      </c>
      <c r="CQ166" s="8">
        <f>ABS(S166-VLOOKUP('VK_valitsin (FI)'!$C$8,tiedot,18,FALSE))</f>
        <v>209</v>
      </c>
      <c r="DE166" s="8">
        <f>ABS(AG166-VLOOKUP('VK_valitsin (FI)'!$C$8,tiedot,32,FALSE))</f>
        <v>0</v>
      </c>
      <c r="DJ166" s="8">
        <f>ABS(AL166-VLOOKUP('VK_valitsin (FI)'!$C$8,tiedot,37,FALSE))</f>
        <v>0.29999999999999716</v>
      </c>
      <c r="EB166" s="55">
        <f>ABS(BD166-VLOOKUP('VK_valitsin (FI)'!$C$8,tiedot,55,FALSE))</f>
        <v>12.036705017089844</v>
      </c>
      <c r="EF166" s="55">
        <f>ABS(BH166-VLOOKUP('VK_valitsin (FI)'!$C$8,tiedot,59,FALSE))</f>
        <v>0.17228555679321289</v>
      </c>
      <c r="EL166" s="8">
        <f>ABS(BN166-VLOOKUP('VK_valitsin (FI)'!$C$8,tiedot,65,FALSE))</f>
        <v>510.724609375</v>
      </c>
      <c r="FH166" s="4">
        <f>IF($B166='VK_valitsin (FI)'!$C$8,100000,VK!CJ166/VK!L$297*'VK_valitsin (FI)'!D$5)</f>
        <v>3.0489508660632728E-2</v>
      </c>
      <c r="FO166" s="4">
        <f>IF($B166='VK_valitsin (FI)'!$C$8,100000,VK!CQ166/VK!S$297*'VK_valitsin (FI)'!E$5)</f>
        <v>4.1563753141002711E-2</v>
      </c>
      <c r="GC166" s="4">
        <f>IF($B166='VK_valitsin (FI)'!$C$8,100000,VK!DE166/VK!AG$297*'VK_valitsin (FI)'!F$5)</f>
        <v>0</v>
      </c>
      <c r="GH166" s="4">
        <f>IF($B166='VK_valitsin (FI)'!$C$8,100000,VK!DJ166/VK!AL$297*'VK_valitsin (FI)'!G$5)</f>
        <v>5.280399624003014E-3</v>
      </c>
      <c r="GZ166" s="4">
        <f>IF($B166='VK_valitsin (FI)'!$C$8,100000,VK!EB166/VK!BD$297*'VK_valitsin (FI)'!H$5)</f>
        <v>5.2180787461775048E-2</v>
      </c>
      <c r="HA166" s="4">
        <f>IF($B166='VK_valitsin (FI)'!$C$8,100000,VK!EC166/VK!BE$297*'VK_valitsin (FI)'!P$5)</f>
        <v>0</v>
      </c>
      <c r="HD166" s="4">
        <f>IF($B166='VK_valitsin (FI)'!$C$8,100000,VK!EF166/VK!BH$297*'VK_valitsin (FI)'!I$5)</f>
        <v>3.0060742202756167E-2</v>
      </c>
      <c r="HJ166" s="4">
        <f>IF($B166='VK_valitsin (FI)'!$C$8,100000,VK!EL166/VK!BN$297*'VK_valitsin (FI)'!J$5)</f>
        <v>2.3223449216775348E-2</v>
      </c>
      <c r="ID166" s="15">
        <f t="shared" si="8"/>
        <v>0.18279865670694501</v>
      </c>
      <c r="IE166" s="15">
        <f t="shared" si="9"/>
        <v>3</v>
      </c>
      <c r="IF166" s="16">
        <f t="shared" si="11"/>
        <v>1.6399999999999962E-8</v>
      </c>
      <c r="IG166" s="51" t="str">
        <f t="shared" si="10"/>
        <v>Orimattila</v>
      </c>
    </row>
    <row r="167" spans="1:241">
      <c r="A167">
        <v>2019</v>
      </c>
      <c r="B167" t="s">
        <v>533</v>
      </c>
      <c r="C167" t="s">
        <v>534</v>
      </c>
      <c r="D167" t="s">
        <v>124</v>
      </c>
      <c r="E167" t="s">
        <v>125</v>
      </c>
      <c r="F167" t="s">
        <v>126</v>
      </c>
      <c r="G167" t="s">
        <v>127</v>
      </c>
      <c r="H167" t="s">
        <v>104</v>
      </c>
      <c r="I167" t="s">
        <v>105</v>
      </c>
      <c r="J167">
        <v>45.5</v>
      </c>
      <c r="K167">
        <v>117.63999938964844</v>
      </c>
      <c r="L167">
        <v>152.60000610351563</v>
      </c>
      <c r="M167">
        <v>1329</v>
      </c>
      <c r="N167">
        <v>11.300000190734863</v>
      </c>
      <c r="O167">
        <v>-2.5999999046325684</v>
      </c>
      <c r="P167">
        <v>-33</v>
      </c>
      <c r="Q167">
        <v>54</v>
      </c>
      <c r="R167">
        <v>6.7</v>
      </c>
      <c r="S167">
        <v>70</v>
      </c>
      <c r="T167">
        <v>0</v>
      </c>
      <c r="U167">
        <v>3524.5</v>
      </c>
      <c r="V167">
        <v>12.51</v>
      </c>
      <c r="W167">
        <v>483</v>
      </c>
      <c r="X167">
        <v>207</v>
      </c>
      <c r="Y167">
        <v>897</v>
      </c>
      <c r="Z167">
        <v>847</v>
      </c>
      <c r="AA167">
        <v>808</v>
      </c>
      <c r="AB167">
        <v>16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21</v>
      </c>
      <c r="AI167">
        <v>1.1000000000000001</v>
      </c>
      <c r="AJ167">
        <v>0.55000000000000004</v>
      </c>
      <c r="AK167">
        <v>1.2</v>
      </c>
      <c r="AL167">
        <v>81.7</v>
      </c>
      <c r="AM167">
        <v>262.60000000000002</v>
      </c>
      <c r="AN167">
        <v>43.1</v>
      </c>
      <c r="AO167">
        <v>17.8</v>
      </c>
      <c r="AP167">
        <v>59</v>
      </c>
      <c r="AQ167">
        <v>53</v>
      </c>
      <c r="AR167">
        <v>456</v>
      </c>
      <c r="AS167">
        <v>3</v>
      </c>
      <c r="AT167">
        <v>6455</v>
      </c>
      <c r="AU167">
        <v>8887</v>
      </c>
      <c r="AV167">
        <v>0</v>
      </c>
      <c r="AW167">
        <v>50.885246276855469</v>
      </c>
      <c r="AX167">
        <v>0</v>
      </c>
      <c r="AY167">
        <v>0</v>
      </c>
      <c r="AZ167">
        <v>0</v>
      </c>
      <c r="BA167">
        <v>0</v>
      </c>
      <c r="BB167">
        <v>1</v>
      </c>
      <c r="BC167">
        <v>82.758621215820313</v>
      </c>
      <c r="BD167">
        <v>100</v>
      </c>
      <c r="BE167">
        <v>591.54931640625</v>
      </c>
      <c r="BF167">
        <v>8688.6064453125</v>
      </c>
      <c r="BG167">
        <v>9843.6396484375</v>
      </c>
      <c r="BH167">
        <v>4.3647103309631348</v>
      </c>
      <c r="BI167">
        <v>9.4389066696166992</v>
      </c>
      <c r="BJ167">
        <v>31.578947067260742</v>
      </c>
      <c r="BK167">
        <v>-38.888889312744141</v>
      </c>
      <c r="BL167">
        <v>101</v>
      </c>
      <c r="BM167">
        <v>3.2608695030212402</v>
      </c>
      <c r="BN167">
        <v>21513.78125</v>
      </c>
      <c r="BO167">
        <v>46.541786193847656</v>
      </c>
      <c r="BQ167">
        <v>0.72385251522064209</v>
      </c>
      <c r="BR167">
        <v>0.15048909187316895</v>
      </c>
      <c r="BS167">
        <v>6.9224982261657715</v>
      </c>
      <c r="BT167">
        <v>86.531227111816406</v>
      </c>
      <c r="BU167">
        <v>190.36869812011719</v>
      </c>
      <c r="BV167">
        <v>0</v>
      </c>
      <c r="BW167">
        <v>0</v>
      </c>
      <c r="BX167">
        <v>8042.25341796875</v>
      </c>
      <c r="BY167">
        <v>7098.59130859375</v>
      </c>
      <c r="BZ167">
        <v>0.8276900053024292</v>
      </c>
      <c r="CA167">
        <v>7.1482319831848145</v>
      </c>
      <c r="CB167">
        <v>54.545455932617188</v>
      </c>
      <c r="CC167">
        <v>6.3157896995544434</v>
      </c>
      <c r="CD167">
        <v>12.631579399108887</v>
      </c>
      <c r="CE167">
        <v>0</v>
      </c>
      <c r="CF167">
        <v>1.0526316165924072</v>
      </c>
      <c r="CG167">
        <v>8929.7138671875</v>
      </c>
      <c r="CJ167" s="8">
        <f>ABS(L167-VLOOKUP('VK_valitsin (FI)'!$C$8,tiedot,11,FALSE))</f>
        <v>13.900009155273438</v>
      </c>
      <c r="CQ167" s="8">
        <f>ABS(S167-VLOOKUP('VK_valitsin (FI)'!$C$8,tiedot,18,FALSE))</f>
        <v>82</v>
      </c>
      <c r="DE167" s="8">
        <f>ABS(AG167-VLOOKUP('VK_valitsin (FI)'!$C$8,tiedot,32,FALSE))</f>
        <v>0</v>
      </c>
      <c r="DJ167" s="8">
        <f>ABS(AL167-VLOOKUP('VK_valitsin (FI)'!$C$8,tiedot,37,FALSE))</f>
        <v>22.900000000000006</v>
      </c>
      <c r="EB167" s="55">
        <f>ABS(BD167-VLOOKUP('VK_valitsin (FI)'!$C$8,tiedot,55,FALSE))</f>
        <v>3.98126220703125</v>
      </c>
      <c r="EF167" s="55">
        <f>ABS(BH167-VLOOKUP('VK_valitsin (FI)'!$C$8,tiedot,59,FALSE))</f>
        <v>1.0276539325714111</v>
      </c>
      <c r="EL167" s="8">
        <f>ABS(BN167-VLOOKUP('VK_valitsin (FI)'!$C$8,tiedot,65,FALSE))</f>
        <v>1560.615234375</v>
      </c>
      <c r="FH167" s="4">
        <f>IF($B167='VK_valitsin (FI)'!$C$8,100000,VK!CJ167/VK!L$297*'VK_valitsin (FI)'!D$5)</f>
        <v>7.0634074920430612E-2</v>
      </c>
      <c r="FO167" s="4">
        <f>IF($B167='VK_valitsin (FI)'!$C$8,100000,VK!CQ167/VK!S$297*'VK_valitsin (FI)'!E$5)</f>
        <v>1.630730984479532E-2</v>
      </c>
      <c r="GC167" s="4">
        <f>IF($B167='VK_valitsin (FI)'!$C$8,100000,VK!DE167/VK!AG$297*'VK_valitsin (FI)'!F$5)</f>
        <v>0</v>
      </c>
      <c r="GH167" s="4">
        <f>IF($B167='VK_valitsin (FI)'!$C$8,100000,VK!DJ167/VK!AL$297*'VK_valitsin (FI)'!G$5)</f>
        <v>0.40307050463223398</v>
      </c>
      <c r="GZ167" s="4">
        <f>IF($B167='VK_valitsin (FI)'!$C$8,100000,VK!EB167/VK!BD$297*'VK_valitsin (FI)'!H$5)</f>
        <v>1.725932443801987E-2</v>
      </c>
      <c r="HA167" s="4">
        <f>IF($B167='VK_valitsin (FI)'!$C$8,100000,VK!EC167/VK!BE$297*'VK_valitsin (FI)'!P$5)</f>
        <v>0</v>
      </c>
      <c r="HD167" s="4">
        <f>IF($B167='VK_valitsin (FI)'!$C$8,100000,VK!EF167/VK!BH$297*'VK_valitsin (FI)'!I$5)</f>
        <v>0.17930719507588311</v>
      </c>
      <c r="HJ167" s="4">
        <f>IF($B167='VK_valitsin (FI)'!$C$8,100000,VK!EL167/VK!BN$297*'VK_valitsin (FI)'!J$5)</f>
        <v>7.0963623011599211E-2</v>
      </c>
      <c r="ID167" s="15">
        <f t="shared" si="8"/>
        <v>0.75754204842296213</v>
      </c>
      <c r="IE167" s="15">
        <f t="shared" si="9"/>
        <v>206</v>
      </c>
      <c r="IF167" s="16">
        <f t="shared" si="11"/>
        <v>1.6499999999999962E-8</v>
      </c>
      <c r="IG167" s="51" t="str">
        <f t="shared" si="10"/>
        <v>Oripää</v>
      </c>
    </row>
    <row r="168" spans="1:241">
      <c r="A168">
        <v>2019</v>
      </c>
      <c r="B168" t="s">
        <v>535</v>
      </c>
      <c r="C168" t="s">
        <v>536</v>
      </c>
      <c r="D168" t="s">
        <v>233</v>
      </c>
      <c r="E168" t="s">
        <v>234</v>
      </c>
      <c r="F168" t="s">
        <v>88</v>
      </c>
      <c r="G168" t="s">
        <v>89</v>
      </c>
      <c r="H168" t="s">
        <v>90</v>
      </c>
      <c r="I168" t="s">
        <v>91</v>
      </c>
      <c r="J168">
        <v>47.599998474121094</v>
      </c>
      <c r="K168">
        <v>799.6500244140625</v>
      </c>
      <c r="L168">
        <v>161</v>
      </c>
      <c r="M168">
        <v>9158</v>
      </c>
      <c r="N168">
        <v>11.5</v>
      </c>
      <c r="O168">
        <v>-0.69999998807907104</v>
      </c>
      <c r="P168">
        <v>-3</v>
      </c>
      <c r="Q168">
        <v>72.7</v>
      </c>
      <c r="R168">
        <v>9.8000000000000007</v>
      </c>
      <c r="S168">
        <v>320</v>
      </c>
      <c r="T168">
        <v>0</v>
      </c>
      <c r="U168">
        <v>3682.9</v>
      </c>
      <c r="V168">
        <v>13.28</v>
      </c>
      <c r="W168">
        <v>1154</v>
      </c>
      <c r="X168">
        <v>798</v>
      </c>
      <c r="Y168">
        <v>702</v>
      </c>
      <c r="Z168">
        <v>592</v>
      </c>
      <c r="AA168">
        <v>543</v>
      </c>
      <c r="AB168">
        <v>16.813793182373047</v>
      </c>
      <c r="AC168">
        <v>0</v>
      </c>
      <c r="AD168">
        <v>0</v>
      </c>
      <c r="AE168">
        <v>1.5</v>
      </c>
      <c r="AF168">
        <v>7.6</v>
      </c>
      <c r="AG168">
        <v>0</v>
      </c>
      <c r="AH168">
        <v>22</v>
      </c>
      <c r="AI168">
        <v>1.1000000000000001</v>
      </c>
      <c r="AJ168">
        <v>0.65</v>
      </c>
      <c r="AK168">
        <v>1.25</v>
      </c>
      <c r="AL168">
        <v>61.4</v>
      </c>
      <c r="AM168">
        <v>323.60000000000002</v>
      </c>
      <c r="AN168">
        <v>44.7</v>
      </c>
      <c r="AO168">
        <v>25.4</v>
      </c>
      <c r="AP168">
        <v>59</v>
      </c>
      <c r="AQ168">
        <v>49</v>
      </c>
      <c r="AR168">
        <v>326</v>
      </c>
      <c r="AS168">
        <v>2.3330000000000002</v>
      </c>
      <c r="AT168">
        <v>5792</v>
      </c>
      <c r="AU168">
        <v>9283</v>
      </c>
      <c r="AV168">
        <v>1</v>
      </c>
      <c r="AW168">
        <v>37.452262878417969</v>
      </c>
      <c r="AX168">
        <v>0</v>
      </c>
      <c r="AY168">
        <v>0</v>
      </c>
      <c r="AZ168">
        <v>0</v>
      </c>
      <c r="BA168">
        <v>0</v>
      </c>
      <c r="BB168">
        <v>1</v>
      </c>
      <c r="BC168">
        <v>85.623001098632813</v>
      </c>
      <c r="BD168">
        <v>95.718650817871094</v>
      </c>
      <c r="BE168">
        <v>1374.509765625</v>
      </c>
      <c r="BF168">
        <v>14939.0048828125</v>
      </c>
      <c r="BG168">
        <v>17244.68359375</v>
      </c>
      <c r="BH168">
        <v>3.4193058013916016</v>
      </c>
      <c r="BI168">
        <v>4.2948322296142578</v>
      </c>
      <c r="BJ168">
        <v>28.623188018798828</v>
      </c>
      <c r="BK168">
        <v>19.191919326782227</v>
      </c>
      <c r="BL168">
        <v>172</v>
      </c>
      <c r="BM168">
        <v>0.58823531866073608</v>
      </c>
      <c r="BN168">
        <v>21972.732421875</v>
      </c>
      <c r="BO168">
        <v>39.702678680419922</v>
      </c>
      <c r="BQ168">
        <v>0.63245248794555664</v>
      </c>
      <c r="BR168">
        <v>0.163791224360466</v>
      </c>
      <c r="BS168">
        <v>1.6160733699798584</v>
      </c>
      <c r="BT168">
        <v>47.936229705810547</v>
      </c>
      <c r="BU168">
        <v>366.01876831054688</v>
      </c>
      <c r="BV168">
        <v>0</v>
      </c>
      <c r="BW168">
        <v>1</v>
      </c>
      <c r="BX168">
        <v>10588.2353515625</v>
      </c>
      <c r="BY168">
        <v>9172.548828125</v>
      </c>
      <c r="BZ168">
        <v>1.288490891456604</v>
      </c>
      <c r="CA168">
        <v>9.3360996246337891</v>
      </c>
      <c r="CB168">
        <v>56.779659271240234</v>
      </c>
      <c r="CC168">
        <v>6.9005846977233887</v>
      </c>
      <c r="CD168">
        <v>17.426900863647461</v>
      </c>
      <c r="CE168">
        <v>0</v>
      </c>
      <c r="CF168">
        <v>1.7543859481811523</v>
      </c>
      <c r="CG168">
        <v>9318.4873046875</v>
      </c>
      <c r="CJ168" s="8">
        <f>ABS(L168-VLOOKUP('VK_valitsin (FI)'!$C$8,tiedot,11,FALSE))</f>
        <v>22.300003051757813</v>
      </c>
      <c r="CQ168" s="8">
        <f>ABS(S168-VLOOKUP('VK_valitsin (FI)'!$C$8,tiedot,18,FALSE))</f>
        <v>168</v>
      </c>
      <c r="DE168" s="8">
        <f>ABS(AG168-VLOOKUP('VK_valitsin (FI)'!$C$8,tiedot,32,FALSE))</f>
        <v>0</v>
      </c>
      <c r="DJ168" s="8">
        <f>ABS(AL168-VLOOKUP('VK_valitsin (FI)'!$C$8,tiedot,37,FALSE))</f>
        <v>2.6000000000000014</v>
      </c>
      <c r="EB168" s="55">
        <f>ABS(BD168-VLOOKUP('VK_valitsin (FI)'!$C$8,tiedot,55,FALSE))</f>
        <v>0.30008697509765625</v>
      </c>
      <c r="EF168" s="55">
        <f>ABS(BH168-VLOOKUP('VK_valitsin (FI)'!$C$8,tiedot,59,FALSE))</f>
        <v>8.224940299987793E-2</v>
      </c>
      <c r="EL168" s="8">
        <f>ABS(BN168-VLOOKUP('VK_valitsin (FI)'!$C$8,tiedot,65,FALSE))</f>
        <v>1101.6640625</v>
      </c>
      <c r="FH168" s="4">
        <f>IF($B168='VK_valitsin (FI)'!$C$8,100000,VK!CJ168/VK!L$297*'VK_valitsin (FI)'!D$5)</f>
        <v>0.11331935602978435</v>
      </c>
      <c r="FO168" s="4">
        <f>IF($B168='VK_valitsin (FI)'!$C$8,100000,VK!CQ168/VK!S$297*'VK_valitsin (FI)'!E$5)</f>
        <v>3.3410098218605043E-2</v>
      </c>
      <c r="GC168" s="4">
        <f>IF($B168='VK_valitsin (FI)'!$C$8,100000,VK!DE168/VK!AG$297*'VK_valitsin (FI)'!F$5)</f>
        <v>0</v>
      </c>
      <c r="GH168" s="4">
        <f>IF($B168='VK_valitsin (FI)'!$C$8,100000,VK!DJ168/VK!AL$297*'VK_valitsin (FI)'!G$5)</f>
        <v>4.5763463408026575E-2</v>
      </c>
      <c r="GZ168" s="4">
        <f>IF($B168='VK_valitsin (FI)'!$C$8,100000,VK!EB168/VK!BD$297*'VK_valitsin (FI)'!H$5)</f>
        <v>1.300918702035589E-3</v>
      </c>
      <c r="HA168" s="4">
        <f>IF($B168='VK_valitsin (FI)'!$C$8,100000,VK!EC168/VK!BE$297*'VK_valitsin (FI)'!P$5)</f>
        <v>0</v>
      </c>
      <c r="HD168" s="4">
        <f>IF($B168='VK_valitsin (FI)'!$C$8,100000,VK!EF168/VK!BH$297*'VK_valitsin (FI)'!I$5)</f>
        <v>1.4351046866206793E-2</v>
      </c>
      <c r="HJ168" s="4">
        <f>IF($B168='VK_valitsin (FI)'!$C$8,100000,VK!EL168/VK!BN$297*'VK_valitsin (FI)'!J$5)</f>
        <v>5.0094393220495421E-2</v>
      </c>
      <c r="ID168" s="15">
        <f t="shared" si="8"/>
        <v>0.25823929304515375</v>
      </c>
      <c r="IE168" s="15">
        <f t="shared" si="9"/>
        <v>11</v>
      </c>
      <c r="IF168" s="16">
        <f t="shared" si="11"/>
        <v>1.6599999999999963E-8</v>
      </c>
      <c r="IG168" s="51" t="str">
        <f t="shared" si="10"/>
        <v>Orivesi</v>
      </c>
    </row>
    <row r="169" spans="1:241">
      <c r="A169">
        <v>2019</v>
      </c>
      <c r="B169" t="s">
        <v>537</v>
      </c>
      <c r="C169" t="s">
        <v>538</v>
      </c>
      <c r="D169" t="s">
        <v>100</v>
      </c>
      <c r="E169" t="s">
        <v>101</v>
      </c>
      <c r="F169" t="s">
        <v>102</v>
      </c>
      <c r="G169" t="s">
        <v>103</v>
      </c>
      <c r="H169" t="s">
        <v>90</v>
      </c>
      <c r="I169" t="s">
        <v>91</v>
      </c>
      <c r="J169">
        <v>44.700000762939453</v>
      </c>
      <c r="K169">
        <v>587.82000732421875</v>
      </c>
      <c r="L169">
        <v>163.80000305175781</v>
      </c>
      <c r="M169">
        <v>7288</v>
      </c>
      <c r="N169">
        <v>12.399999618530273</v>
      </c>
      <c r="O169">
        <v>-1.8999999761581421</v>
      </c>
      <c r="P169">
        <v>-129</v>
      </c>
      <c r="Q169">
        <v>74.5</v>
      </c>
      <c r="R169">
        <v>10.100000000000001</v>
      </c>
      <c r="S169">
        <v>200</v>
      </c>
      <c r="T169">
        <v>0</v>
      </c>
      <c r="U169">
        <v>3498.6</v>
      </c>
      <c r="V169">
        <v>11.72</v>
      </c>
      <c r="W169">
        <v>772</v>
      </c>
      <c r="X169">
        <v>497</v>
      </c>
      <c r="Y169">
        <v>741</v>
      </c>
      <c r="Z169">
        <v>414</v>
      </c>
      <c r="AA169">
        <v>576</v>
      </c>
      <c r="AB169">
        <v>13.317365646362305</v>
      </c>
      <c r="AC169">
        <v>0</v>
      </c>
      <c r="AD169">
        <v>0</v>
      </c>
      <c r="AE169">
        <v>0</v>
      </c>
      <c r="AF169">
        <v>6.9</v>
      </c>
      <c r="AG169">
        <v>0</v>
      </c>
      <c r="AH169">
        <v>22</v>
      </c>
      <c r="AI169">
        <v>1.25</v>
      </c>
      <c r="AJ169">
        <v>0.7</v>
      </c>
      <c r="AK169">
        <v>1.05</v>
      </c>
      <c r="AL169">
        <v>60.3</v>
      </c>
      <c r="AM169">
        <v>315.7</v>
      </c>
      <c r="AN169">
        <v>48.1</v>
      </c>
      <c r="AO169">
        <v>22.4</v>
      </c>
      <c r="AP169">
        <v>83</v>
      </c>
      <c r="AQ169">
        <v>98</v>
      </c>
      <c r="AR169">
        <v>770</v>
      </c>
      <c r="AS169">
        <v>2.3330000000000002</v>
      </c>
      <c r="AT169">
        <v>6817</v>
      </c>
      <c r="AU169">
        <v>9998</v>
      </c>
      <c r="AV169">
        <v>0</v>
      </c>
      <c r="AW169">
        <v>88.98260498046875</v>
      </c>
      <c r="AX169">
        <v>0</v>
      </c>
      <c r="AY169">
        <v>0</v>
      </c>
      <c r="AZ169">
        <v>0</v>
      </c>
      <c r="BA169">
        <v>0</v>
      </c>
      <c r="BB169">
        <v>1</v>
      </c>
      <c r="BC169">
        <v>87</v>
      </c>
      <c r="BD169">
        <v>95.693778991699219</v>
      </c>
      <c r="BE169">
        <v>664.488037109375</v>
      </c>
      <c r="BF169">
        <v>10282.646484375</v>
      </c>
      <c r="BG169">
        <v>14502.650390625</v>
      </c>
      <c r="BH169">
        <v>3.7977087497711182</v>
      </c>
      <c r="BI169">
        <v>-8.352290153503418</v>
      </c>
      <c r="BJ169">
        <v>21.839080810546875</v>
      </c>
      <c r="BK169">
        <v>-7.9207921028137207</v>
      </c>
      <c r="BL169">
        <v>162.5</v>
      </c>
      <c r="BM169">
        <v>1.0404623746871948</v>
      </c>
      <c r="BN169">
        <v>20959.615234375</v>
      </c>
      <c r="BO169">
        <v>48.487125396728516</v>
      </c>
      <c r="BQ169">
        <v>0.55433589220046997</v>
      </c>
      <c r="BR169">
        <v>0.15093304216861725</v>
      </c>
      <c r="BS169">
        <v>1.4544457197189331</v>
      </c>
      <c r="BT169">
        <v>117.31613922119141</v>
      </c>
      <c r="BU169">
        <v>362.92535400390625</v>
      </c>
      <c r="BV169">
        <v>0</v>
      </c>
      <c r="BW169">
        <v>1</v>
      </c>
      <c r="BX169">
        <v>8745.09765625</v>
      </c>
      <c r="BY169">
        <v>6200.435546875</v>
      </c>
      <c r="BZ169">
        <v>1.276070237159729</v>
      </c>
      <c r="CA169">
        <v>11.992316246032715</v>
      </c>
      <c r="CB169">
        <v>48.387096405029297</v>
      </c>
      <c r="CC169">
        <v>5.1487412452697754</v>
      </c>
      <c r="CD169">
        <v>5.3775744438171387</v>
      </c>
      <c r="CE169">
        <v>0</v>
      </c>
      <c r="CF169">
        <v>1.945080041885376</v>
      </c>
      <c r="CG169">
        <v>10060.306640625</v>
      </c>
      <c r="CJ169" s="8">
        <f>ABS(L169-VLOOKUP('VK_valitsin (FI)'!$C$8,tiedot,11,FALSE))</f>
        <v>25.100006103515625</v>
      </c>
      <c r="CQ169" s="8">
        <f>ABS(S169-VLOOKUP('VK_valitsin (FI)'!$C$8,tiedot,18,FALSE))</f>
        <v>48</v>
      </c>
      <c r="DE169" s="8">
        <f>ABS(AG169-VLOOKUP('VK_valitsin (FI)'!$C$8,tiedot,32,FALSE))</f>
        <v>0</v>
      </c>
      <c r="DJ169" s="8">
        <f>ABS(AL169-VLOOKUP('VK_valitsin (FI)'!$C$8,tiedot,37,FALSE))</f>
        <v>1.5</v>
      </c>
      <c r="EB169" s="55">
        <f>ABS(BD169-VLOOKUP('VK_valitsin (FI)'!$C$8,tiedot,55,FALSE))</f>
        <v>0.32495880126953125</v>
      </c>
      <c r="EF169" s="55">
        <f>ABS(BH169-VLOOKUP('VK_valitsin (FI)'!$C$8,tiedot,59,FALSE))</f>
        <v>0.46065235137939453</v>
      </c>
      <c r="EL169" s="8">
        <f>ABS(BN169-VLOOKUP('VK_valitsin (FI)'!$C$8,tiedot,65,FALSE))</f>
        <v>2114.78125</v>
      </c>
      <c r="FH169" s="4">
        <f>IF($B169='VK_valitsin (FI)'!$C$8,100000,VK!CJ169/VK!L$297*'VK_valitsin (FI)'!D$5)</f>
        <v>0.12754780891251233</v>
      </c>
      <c r="FO169" s="4">
        <f>IF($B169='VK_valitsin (FI)'!$C$8,100000,VK!CQ169/VK!S$297*'VK_valitsin (FI)'!E$5)</f>
        <v>9.5457423481728702E-3</v>
      </c>
      <c r="GC169" s="4">
        <f>IF($B169='VK_valitsin (FI)'!$C$8,100000,VK!DE169/VK!AG$297*'VK_valitsin (FI)'!F$5)</f>
        <v>0</v>
      </c>
      <c r="GH169" s="4">
        <f>IF($B169='VK_valitsin (FI)'!$C$8,100000,VK!DJ169/VK!AL$297*'VK_valitsin (FI)'!G$5)</f>
        <v>2.6401998120015317E-2</v>
      </c>
      <c r="GZ169" s="4">
        <f>IF($B169='VK_valitsin (FI)'!$C$8,100000,VK!EB169/VK!BD$297*'VK_valitsin (FI)'!H$5)</f>
        <v>1.4087415217705704E-3</v>
      </c>
      <c r="HA169" s="4">
        <f>IF($B169='VK_valitsin (FI)'!$C$8,100000,VK!EC169/VK!BE$297*'VK_valitsin (FI)'!P$5)</f>
        <v>0</v>
      </c>
      <c r="HD169" s="4">
        <f>IF($B169='VK_valitsin (FI)'!$C$8,100000,VK!EF169/VK!BH$297*'VK_valitsin (FI)'!I$5)</f>
        <v>8.0375580156902326E-2</v>
      </c>
      <c r="HJ169" s="4">
        <f>IF($B169='VK_valitsin (FI)'!$C$8,100000,VK!EL169/VK!BN$297*'VK_valitsin (FI)'!J$5)</f>
        <v>9.6162421121757199E-2</v>
      </c>
      <c r="ID169" s="15">
        <f t="shared" si="8"/>
        <v>0.34144230888113059</v>
      </c>
      <c r="IE169" s="15">
        <f t="shared" si="9"/>
        <v>32</v>
      </c>
      <c r="IF169" s="16">
        <f t="shared" si="11"/>
        <v>1.6699999999999964E-8</v>
      </c>
      <c r="IG169" s="51" t="str">
        <f t="shared" si="10"/>
        <v>Oulainen</v>
      </c>
    </row>
    <row r="170" spans="1:241">
      <c r="A170">
        <v>2019</v>
      </c>
      <c r="B170" t="s">
        <v>170</v>
      </c>
      <c r="C170" t="s">
        <v>539</v>
      </c>
      <c r="D170" t="s">
        <v>170</v>
      </c>
      <c r="E170" t="s">
        <v>171</v>
      </c>
      <c r="F170" t="s">
        <v>102</v>
      </c>
      <c r="G170" t="s">
        <v>103</v>
      </c>
      <c r="H170" t="s">
        <v>144</v>
      </c>
      <c r="I170" t="s">
        <v>145</v>
      </c>
      <c r="J170">
        <v>38.799999237060547</v>
      </c>
      <c r="K170">
        <v>2971.9599609375</v>
      </c>
      <c r="L170">
        <v>133.10000610351563</v>
      </c>
      <c r="M170">
        <v>205489</v>
      </c>
      <c r="N170">
        <v>69.099998474121094</v>
      </c>
      <c r="O170">
        <v>0.89999997615814209</v>
      </c>
      <c r="P170">
        <v>518</v>
      </c>
      <c r="Q170">
        <v>96.7</v>
      </c>
      <c r="R170">
        <v>11.8</v>
      </c>
      <c r="S170">
        <v>696</v>
      </c>
      <c r="T170">
        <v>1</v>
      </c>
      <c r="U170">
        <v>3878</v>
      </c>
      <c r="V170">
        <v>11.72</v>
      </c>
      <c r="W170">
        <v>600</v>
      </c>
      <c r="X170">
        <v>71</v>
      </c>
      <c r="Y170">
        <v>391</v>
      </c>
      <c r="Z170">
        <v>201</v>
      </c>
      <c r="AA170">
        <v>371</v>
      </c>
      <c r="AB170">
        <v>18.323427200317383</v>
      </c>
      <c r="AC170">
        <v>0.7</v>
      </c>
      <c r="AD170">
        <v>1</v>
      </c>
      <c r="AE170">
        <v>1.1000000000000001</v>
      </c>
      <c r="AF170">
        <v>4.3</v>
      </c>
      <c r="AG170">
        <v>1</v>
      </c>
      <c r="AH170">
        <v>20</v>
      </c>
      <c r="AI170">
        <v>1.1499999999999999</v>
      </c>
      <c r="AJ170">
        <v>0.5</v>
      </c>
      <c r="AK170">
        <v>0.93</v>
      </c>
      <c r="AL170">
        <v>52.2</v>
      </c>
      <c r="AM170">
        <v>436.1</v>
      </c>
      <c r="AN170">
        <v>42.3</v>
      </c>
      <c r="AO170">
        <v>37.4</v>
      </c>
      <c r="AP170">
        <v>31</v>
      </c>
      <c r="AQ170">
        <v>8</v>
      </c>
      <c r="AR170">
        <v>684</v>
      </c>
      <c r="AS170">
        <v>5</v>
      </c>
      <c r="AT170">
        <v>4600</v>
      </c>
      <c r="AU170">
        <v>8854</v>
      </c>
      <c r="AV170">
        <v>1</v>
      </c>
      <c r="AW170">
        <v>0</v>
      </c>
      <c r="AX170">
        <v>0</v>
      </c>
      <c r="AY170">
        <v>0</v>
      </c>
      <c r="AZ170">
        <v>1</v>
      </c>
      <c r="BA170">
        <v>1</v>
      </c>
      <c r="BB170">
        <v>0</v>
      </c>
      <c r="BC170">
        <v>98.023269653320313</v>
      </c>
      <c r="BD170">
        <v>67.675521850585938</v>
      </c>
      <c r="BE170">
        <v>1102.1434326171875</v>
      </c>
      <c r="BF170">
        <v>12882.4296875</v>
      </c>
      <c r="BG170">
        <v>18256.498046875</v>
      </c>
      <c r="BH170">
        <v>3.4842507839202881</v>
      </c>
      <c r="BI170">
        <v>-7.6330151557922363</v>
      </c>
      <c r="BJ170">
        <v>26.465864181518555</v>
      </c>
      <c r="BK170">
        <v>-5.3910403251647949</v>
      </c>
      <c r="BL170">
        <v>492.75</v>
      </c>
      <c r="BM170">
        <v>1.2962785959243774</v>
      </c>
      <c r="BN170">
        <v>23597.09375</v>
      </c>
      <c r="BO170">
        <v>25.93724250793457</v>
      </c>
      <c r="BQ170">
        <v>0.4837777316570282</v>
      </c>
      <c r="BR170">
        <v>0.23018263280391693</v>
      </c>
      <c r="BS170">
        <v>4.3686037063598633</v>
      </c>
      <c r="BT170">
        <v>159.4683837890625</v>
      </c>
      <c r="BU170">
        <v>647.62103271484375</v>
      </c>
      <c r="BV170">
        <v>1</v>
      </c>
      <c r="BW170">
        <v>13</v>
      </c>
      <c r="BX170">
        <v>9529.892578125</v>
      </c>
      <c r="BY170">
        <v>6724.6279296875</v>
      </c>
      <c r="BZ170">
        <v>1.2127169370651245</v>
      </c>
      <c r="CA170">
        <v>10.305661201477051</v>
      </c>
      <c r="CB170">
        <v>45.626003265380859</v>
      </c>
      <c r="CC170">
        <v>4.9912643432617188</v>
      </c>
      <c r="CD170">
        <v>12.310525894165039</v>
      </c>
      <c r="CE170">
        <v>0.39193463325500488</v>
      </c>
      <c r="CF170">
        <v>1.558294415473938</v>
      </c>
      <c r="CG170">
        <v>8811.5283203125</v>
      </c>
      <c r="CJ170" s="8">
        <f>ABS(L170-VLOOKUP('VK_valitsin (FI)'!$C$8,tiedot,11,FALSE))</f>
        <v>5.5999908447265625</v>
      </c>
      <c r="CQ170" s="8">
        <f>ABS(S170-VLOOKUP('VK_valitsin (FI)'!$C$8,tiedot,18,FALSE))</f>
        <v>544</v>
      </c>
      <c r="DE170" s="8">
        <f>ABS(AG170-VLOOKUP('VK_valitsin (FI)'!$C$8,tiedot,32,FALSE))</f>
        <v>1</v>
      </c>
      <c r="DJ170" s="8">
        <f>ABS(AL170-VLOOKUP('VK_valitsin (FI)'!$C$8,tiedot,37,FALSE))</f>
        <v>6.5999999999999943</v>
      </c>
      <c r="EB170" s="55">
        <f>ABS(BD170-VLOOKUP('VK_valitsin (FI)'!$C$8,tiedot,55,FALSE))</f>
        <v>28.343215942382813</v>
      </c>
      <c r="EF170" s="55">
        <f>ABS(BH170-VLOOKUP('VK_valitsin (FI)'!$C$8,tiedot,59,FALSE))</f>
        <v>0.14719438552856445</v>
      </c>
      <c r="EL170" s="8">
        <f>ABS(BN170-VLOOKUP('VK_valitsin (FI)'!$C$8,tiedot,65,FALSE))</f>
        <v>522.697265625</v>
      </c>
      <c r="FH170" s="4">
        <f>IF($B170='VK_valitsin (FI)'!$C$8,100000,VK!CJ170/VK!L$297*'VK_valitsin (FI)'!D$5)</f>
        <v>2.8456828226625753E-2</v>
      </c>
      <c r="FO170" s="4">
        <f>IF($B170='VK_valitsin (FI)'!$C$8,100000,VK!CQ170/VK!S$297*'VK_valitsin (FI)'!E$5)</f>
        <v>0.1081850799459592</v>
      </c>
      <c r="GC170" s="4">
        <f>IF($B170='VK_valitsin (FI)'!$C$8,100000,VK!DE170/VK!AG$297*'VK_valitsin (FI)'!F$5)</f>
        <v>0.10940897735217005</v>
      </c>
      <c r="GH170" s="4">
        <f>IF($B170='VK_valitsin (FI)'!$C$8,100000,VK!DJ170/VK!AL$297*'VK_valitsin (FI)'!G$5)</f>
        <v>0.11616879172806729</v>
      </c>
      <c r="GZ170" s="4">
        <f>IF($B170='VK_valitsin (FI)'!$C$8,100000,VK!EB170/VK!BD$297*'VK_valitsin (FI)'!H$5)</f>
        <v>0.12287177636843408</v>
      </c>
      <c r="HA170" s="4">
        <f>IF($B170='VK_valitsin (FI)'!$C$8,100000,VK!EC170/VK!BE$297*'VK_valitsin (FI)'!P$5)</f>
        <v>0</v>
      </c>
      <c r="HD170" s="4">
        <f>IF($B170='VK_valitsin (FI)'!$C$8,100000,VK!EF170/VK!BH$297*'VK_valitsin (FI)'!I$5)</f>
        <v>2.5682782465497947E-2</v>
      </c>
      <c r="HJ170" s="4">
        <f>IF($B170='VK_valitsin (FI)'!$C$8,100000,VK!EL170/VK!BN$297*'VK_valitsin (FI)'!J$5)</f>
        <v>2.3767864679253341E-2</v>
      </c>
      <c r="ID170" s="15">
        <f t="shared" si="8"/>
        <v>0.53454211756600756</v>
      </c>
      <c r="IE170" s="15">
        <f t="shared" si="9"/>
        <v>103</v>
      </c>
      <c r="IF170" s="16">
        <f t="shared" si="11"/>
        <v>1.6799999999999965E-8</v>
      </c>
      <c r="IG170" s="51" t="str">
        <f t="shared" si="10"/>
        <v>Oulu</v>
      </c>
    </row>
    <row r="171" spans="1:241">
      <c r="A171">
        <v>2019</v>
      </c>
      <c r="B171" t="s">
        <v>540</v>
      </c>
      <c r="C171" t="s">
        <v>541</v>
      </c>
      <c r="D171" t="s">
        <v>209</v>
      </c>
      <c r="E171" t="s">
        <v>210</v>
      </c>
      <c r="F171" t="s">
        <v>211</v>
      </c>
      <c r="G171" t="s">
        <v>212</v>
      </c>
      <c r="H171" t="s">
        <v>90</v>
      </c>
      <c r="I171" t="s">
        <v>91</v>
      </c>
      <c r="J171">
        <v>48.299999237060547</v>
      </c>
      <c r="K171">
        <v>445.82998657226563</v>
      </c>
      <c r="L171">
        <v>211.60000610351563</v>
      </c>
      <c r="M171">
        <v>6688</v>
      </c>
      <c r="N171">
        <v>15</v>
      </c>
      <c r="O171">
        <v>-1.7000000476837158</v>
      </c>
      <c r="P171">
        <v>-65</v>
      </c>
      <c r="Q171">
        <v>71.5</v>
      </c>
      <c r="R171">
        <v>15.100000000000001</v>
      </c>
      <c r="S171">
        <v>177</v>
      </c>
      <c r="T171">
        <v>0</v>
      </c>
      <c r="U171">
        <v>3159.2</v>
      </c>
      <c r="V171">
        <v>11.48</v>
      </c>
      <c r="W171">
        <v>750</v>
      </c>
      <c r="X171">
        <v>426</v>
      </c>
      <c r="Y171">
        <v>647</v>
      </c>
      <c r="Z171">
        <v>482</v>
      </c>
      <c r="AA171">
        <v>664</v>
      </c>
      <c r="AB171">
        <v>17.085105895996094</v>
      </c>
      <c r="AC171">
        <v>0</v>
      </c>
      <c r="AD171">
        <v>1.4</v>
      </c>
      <c r="AE171">
        <v>2.6</v>
      </c>
      <c r="AF171">
        <v>4.2</v>
      </c>
      <c r="AG171">
        <v>0</v>
      </c>
      <c r="AH171">
        <v>21.75</v>
      </c>
      <c r="AI171">
        <v>1.1000000000000001</v>
      </c>
      <c r="AJ171">
        <v>0.65</v>
      </c>
      <c r="AK171">
        <v>1.25</v>
      </c>
      <c r="AL171">
        <v>79.400000000000006</v>
      </c>
      <c r="AM171">
        <v>292.5</v>
      </c>
      <c r="AN171">
        <v>51.7</v>
      </c>
      <c r="AO171">
        <v>18.399999999999999</v>
      </c>
      <c r="AP171">
        <v>48</v>
      </c>
      <c r="AQ171">
        <v>38</v>
      </c>
      <c r="AR171">
        <v>906</v>
      </c>
      <c r="AS171">
        <v>2.6669999999999998</v>
      </c>
      <c r="AT171">
        <v>9949</v>
      </c>
      <c r="AU171">
        <v>10407</v>
      </c>
      <c r="AV171">
        <v>1</v>
      </c>
      <c r="AW171">
        <v>70.142051696777344</v>
      </c>
      <c r="AX171">
        <v>0</v>
      </c>
      <c r="AY171">
        <v>0</v>
      </c>
      <c r="AZ171">
        <v>0</v>
      </c>
      <c r="BA171">
        <v>0</v>
      </c>
      <c r="BB171">
        <v>1</v>
      </c>
      <c r="BC171">
        <v>85.823753356933594</v>
      </c>
      <c r="BD171">
        <v>100</v>
      </c>
      <c r="BE171">
        <v>880.36810302734375</v>
      </c>
      <c r="BF171">
        <v>11250.01953125</v>
      </c>
      <c r="BG171">
        <v>12235.1689453125</v>
      </c>
      <c r="BH171">
        <v>3.8702750205993652</v>
      </c>
      <c r="BI171">
        <v>-0.40477806329727173</v>
      </c>
      <c r="BJ171">
        <v>23.684209823608398</v>
      </c>
      <c r="BK171">
        <v>-27.160493850708008</v>
      </c>
      <c r="BL171">
        <v>644</v>
      </c>
      <c r="BM171">
        <v>1.9130434989929199</v>
      </c>
      <c r="BN171">
        <v>19991.306640625</v>
      </c>
      <c r="BO171">
        <v>49.507736206054688</v>
      </c>
      <c r="BQ171">
        <v>0.60481458902359009</v>
      </c>
      <c r="BR171">
        <v>0.11961722373962402</v>
      </c>
      <c r="BS171">
        <v>3.7380383014678955</v>
      </c>
      <c r="BT171">
        <v>100.17942810058594</v>
      </c>
      <c r="BU171">
        <v>351.3756103515625</v>
      </c>
      <c r="BV171">
        <v>0</v>
      </c>
      <c r="BW171">
        <v>1</v>
      </c>
      <c r="BX171">
        <v>9714.7236328125</v>
      </c>
      <c r="BY171">
        <v>8932.515625</v>
      </c>
      <c r="BZ171">
        <v>0.88217705488204956</v>
      </c>
      <c r="CA171">
        <v>8.7619619369506836</v>
      </c>
      <c r="CB171">
        <v>98.305084228515625</v>
      </c>
      <c r="CC171">
        <v>9.8976106643676758</v>
      </c>
      <c r="CD171">
        <v>19.112628936767578</v>
      </c>
      <c r="CE171">
        <v>0.34129694104194641</v>
      </c>
      <c r="CF171">
        <v>2.3890786170959473</v>
      </c>
      <c r="CG171">
        <v>10593.70703125</v>
      </c>
      <c r="CJ171" s="8">
        <f>ABS(L171-VLOOKUP('VK_valitsin (FI)'!$C$8,tiedot,11,FALSE))</f>
        <v>72.900009155273438</v>
      </c>
      <c r="CQ171" s="8">
        <f>ABS(S171-VLOOKUP('VK_valitsin (FI)'!$C$8,tiedot,18,FALSE))</f>
        <v>25</v>
      </c>
      <c r="DE171" s="8">
        <f>ABS(AG171-VLOOKUP('VK_valitsin (FI)'!$C$8,tiedot,32,FALSE))</f>
        <v>0</v>
      </c>
      <c r="DJ171" s="8">
        <f>ABS(AL171-VLOOKUP('VK_valitsin (FI)'!$C$8,tiedot,37,FALSE))</f>
        <v>20.600000000000009</v>
      </c>
      <c r="EB171" s="55">
        <f>ABS(BD171-VLOOKUP('VK_valitsin (FI)'!$C$8,tiedot,55,FALSE))</f>
        <v>3.98126220703125</v>
      </c>
      <c r="EF171" s="55">
        <f>ABS(BH171-VLOOKUP('VK_valitsin (FI)'!$C$8,tiedot,59,FALSE))</f>
        <v>0.5332186222076416</v>
      </c>
      <c r="EL171" s="8">
        <f>ABS(BN171-VLOOKUP('VK_valitsin (FI)'!$C$8,tiedot,65,FALSE))</f>
        <v>3083.08984375</v>
      </c>
      <c r="FH171" s="4">
        <f>IF($B171='VK_valitsin (FI)'!$C$8,100000,VK!CJ171/VK!L$297*'VK_valitsin (FI)'!D$5)</f>
        <v>0.3704475767499858</v>
      </c>
      <c r="FO171" s="4">
        <f>IF($B171='VK_valitsin (FI)'!$C$8,100000,VK!CQ171/VK!S$297*'VK_valitsin (FI)'!E$5)</f>
        <v>4.9717408063400369E-3</v>
      </c>
      <c r="GC171" s="4">
        <f>IF($B171='VK_valitsin (FI)'!$C$8,100000,VK!DE171/VK!AG$297*'VK_valitsin (FI)'!F$5)</f>
        <v>0</v>
      </c>
      <c r="GH171" s="4">
        <f>IF($B171='VK_valitsin (FI)'!$C$8,100000,VK!DJ171/VK!AL$297*'VK_valitsin (FI)'!G$5)</f>
        <v>0.36258744084821048</v>
      </c>
      <c r="GZ171" s="4">
        <f>IF($B171='VK_valitsin (FI)'!$C$8,100000,VK!EB171/VK!BD$297*'VK_valitsin (FI)'!H$5)</f>
        <v>1.725932443801987E-2</v>
      </c>
      <c r="HA171" s="4">
        <f>IF($B171='VK_valitsin (FI)'!$C$8,100000,VK!EC171/VK!BE$297*'VK_valitsin (FI)'!P$5)</f>
        <v>0</v>
      </c>
      <c r="HD171" s="4">
        <f>IF($B171='VK_valitsin (FI)'!$C$8,100000,VK!EF171/VK!BH$297*'VK_valitsin (FI)'!I$5)</f>
        <v>9.3037093986535521E-2</v>
      </c>
      <c r="HJ171" s="4">
        <f>IF($B171='VK_valitsin (FI)'!$C$8,100000,VK!EL171/VK!BN$297*'VK_valitsin (FI)'!J$5)</f>
        <v>0.14019293196915761</v>
      </c>
      <c r="ID171" s="15">
        <f t="shared" si="8"/>
        <v>0.98849612569824929</v>
      </c>
      <c r="IE171" s="15">
        <f t="shared" si="9"/>
        <v>264</v>
      </c>
      <c r="IF171" s="16">
        <f t="shared" si="11"/>
        <v>1.6899999999999966E-8</v>
      </c>
      <c r="IG171" s="51" t="str">
        <f t="shared" si="10"/>
        <v>Outokumpu</v>
      </c>
    </row>
    <row r="172" spans="1:241">
      <c r="A172">
        <v>2019</v>
      </c>
      <c r="B172" t="s">
        <v>542</v>
      </c>
      <c r="C172" t="s">
        <v>543</v>
      </c>
      <c r="D172" t="s">
        <v>112</v>
      </c>
      <c r="E172" t="s">
        <v>113</v>
      </c>
      <c r="F172" t="s">
        <v>114</v>
      </c>
      <c r="G172" t="s">
        <v>115</v>
      </c>
      <c r="H172" t="s">
        <v>104</v>
      </c>
      <c r="I172" t="s">
        <v>105</v>
      </c>
      <c r="J172">
        <v>54.099998474121094</v>
      </c>
      <c r="K172">
        <v>523.1099853515625</v>
      </c>
      <c r="L172">
        <v>201.69999694824219</v>
      </c>
      <c r="M172">
        <v>2896</v>
      </c>
      <c r="N172">
        <v>5.5</v>
      </c>
      <c r="O172">
        <v>-2.2999999523162842</v>
      </c>
      <c r="P172">
        <v>-19</v>
      </c>
      <c r="Q172">
        <v>51.5</v>
      </c>
      <c r="R172">
        <v>12.100000000000001</v>
      </c>
      <c r="S172">
        <v>195</v>
      </c>
      <c r="T172">
        <v>0</v>
      </c>
      <c r="U172">
        <v>3561.5</v>
      </c>
      <c r="V172">
        <v>12.18</v>
      </c>
      <c r="W172">
        <v>1000</v>
      </c>
      <c r="X172">
        <v>259</v>
      </c>
      <c r="Y172">
        <v>556</v>
      </c>
      <c r="Z172">
        <v>1308</v>
      </c>
      <c r="AA172">
        <v>751</v>
      </c>
      <c r="AB172">
        <v>15.402984619140625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21</v>
      </c>
      <c r="AI172">
        <v>0.93</v>
      </c>
      <c r="AJ172">
        <v>0.6</v>
      </c>
      <c r="AK172">
        <v>1.2</v>
      </c>
      <c r="AL172">
        <v>69.8</v>
      </c>
      <c r="AM172">
        <v>259.3</v>
      </c>
      <c r="AN172">
        <v>43.5</v>
      </c>
      <c r="AO172">
        <v>18</v>
      </c>
      <c r="AP172">
        <v>151</v>
      </c>
      <c r="AQ172">
        <v>49</v>
      </c>
      <c r="AR172">
        <v>510</v>
      </c>
      <c r="AS172">
        <v>2.6669999999999998</v>
      </c>
      <c r="AT172">
        <v>4393</v>
      </c>
      <c r="AU172">
        <v>12141</v>
      </c>
      <c r="AV172">
        <v>0</v>
      </c>
      <c r="AW172">
        <v>82.556304931640625</v>
      </c>
      <c r="AX172">
        <v>0</v>
      </c>
      <c r="AY172">
        <v>0</v>
      </c>
      <c r="AZ172">
        <v>0</v>
      </c>
      <c r="BA172">
        <v>0</v>
      </c>
      <c r="BB172">
        <v>1</v>
      </c>
      <c r="BC172">
        <v>80</v>
      </c>
      <c r="BD172">
        <v>100</v>
      </c>
      <c r="BE172">
        <v>883.720947265625</v>
      </c>
      <c r="BF172">
        <v>13110.548828125</v>
      </c>
      <c r="BG172">
        <v>14260.01171875</v>
      </c>
      <c r="BH172">
        <v>2.0727901458740234</v>
      </c>
      <c r="BI172">
        <v>1.735472559928894</v>
      </c>
      <c r="BJ172">
        <v>31.034482955932617</v>
      </c>
      <c r="BK172">
        <v>-30</v>
      </c>
      <c r="BL172">
        <v>225</v>
      </c>
      <c r="BM172">
        <v>-8.4905662536621094</v>
      </c>
      <c r="BN172">
        <v>21035.3046875</v>
      </c>
      <c r="BO172">
        <v>47.938137054443359</v>
      </c>
      <c r="BQ172">
        <v>0.65124309062957764</v>
      </c>
      <c r="BR172">
        <v>0.34530386328697205</v>
      </c>
      <c r="BS172">
        <v>1.4157458543777466</v>
      </c>
      <c r="BT172">
        <v>97.030387878417969</v>
      </c>
      <c r="BU172">
        <v>402.62429809570313</v>
      </c>
      <c r="BV172">
        <v>0</v>
      </c>
      <c r="BW172">
        <v>1</v>
      </c>
      <c r="BX172">
        <v>9953.48828125</v>
      </c>
      <c r="BY172">
        <v>9151.1630859375</v>
      </c>
      <c r="BZ172">
        <v>0.96685081720352173</v>
      </c>
      <c r="CA172">
        <v>6.6988949775695801</v>
      </c>
      <c r="CB172">
        <v>64.285713195800781</v>
      </c>
      <c r="CC172">
        <v>8.7628870010375977</v>
      </c>
      <c r="CD172">
        <v>7.7319588661193848</v>
      </c>
      <c r="CE172">
        <v>0</v>
      </c>
      <c r="CF172">
        <v>0.51546388864517212</v>
      </c>
      <c r="CG172">
        <v>12319.5380859375</v>
      </c>
      <c r="CJ172" s="8">
        <f>ABS(L172-VLOOKUP('VK_valitsin (FI)'!$C$8,tiedot,11,FALSE))</f>
        <v>63</v>
      </c>
      <c r="CQ172" s="8">
        <f>ABS(S172-VLOOKUP('VK_valitsin (FI)'!$C$8,tiedot,18,FALSE))</f>
        <v>43</v>
      </c>
      <c r="DE172" s="8">
        <f>ABS(AG172-VLOOKUP('VK_valitsin (FI)'!$C$8,tiedot,32,FALSE))</f>
        <v>0</v>
      </c>
      <c r="DJ172" s="8">
        <f>ABS(AL172-VLOOKUP('VK_valitsin (FI)'!$C$8,tiedot,37,FALSE))</f>
        <v>11</v>
      </c>
      <c r="EB172" s="55">
        <f>ABS(BD172-VLOOKUP('VK_valitsin (FI)'!$C$8,tiedot,55,FALSE))</f>
        <v>3.98126220703125</v>
      </c>
      <c r="EF172" s="55">
        <f>ABS(BH172-VLOOKUP('VK_valitsin (FI)'!$C$8,tiedot,59,FALSE))</f>
        <v>1.2642662525177002</v>
      </c>
      <c r="EL172" s="8">
        <f>ABS(BN172-VLOOKUP('VK_valitsin (FI)'!$C$8,tiedot,65,FALSE))</f>
        <v>2039.091796875</v>
      </c>
      <c r="FH172" s="4">
        <f>IF($B172='VK_valitsin (FI)'!$C$8,100000,VK!CJ172/VK!L$297*'VK_valitsin (FI)'!D$5)</f>
        <v>0.3201398409366436</v>
      </c>
      <c r="FO172" s="4">
        <f>IF($B172='VK_valitsin (FI)'!$C$8,100000,VK!CQ172/VK!S$297*'VK_valitsin (FI)'!E$5)</f>
        <v>8.5513941869048635E-3</v>
      </c>
      <c r="GC172" s="4">
        <f>IF($B172='VK_valitsin (FI)'!$C$8,100000,VK!DE172/VK!AG$297*'VK_valitsin (FI)'!F$5)</f>
        <v>0</v>
      </c>
      <c r="GH172" s="4">
        <f>IF($B172='VK_valitsin (FI)'!$C$8,100000,VK!DJ172/VK!AL$297*'VK_valitsin (FI)'!G$5)</f>
        <v>0.19361465288011231</v>
      </c>
      <c r="GZ172" s="4">
        <f>IF($B172='VK_valitsin (FI)'!$C$8,100000,VK!EB172/VK!BD$297*'VK_valitsin (FI)'!H$5)</f>
        <v>1.725932443801987E-2</v>
      </c>
      <c r="HA172" s="4">
        <f>IF($B172='VK_valitsin (FI)'!$C$8,100000,VK!EC172/VK!BE$297*'VK_valitsin (FI)'!P$5)</f>
        <v>0</v>
      </c>
      <c r="HD172" s="4">
        <f>IF($B172='VK_valitsin (FI)'!$C$8,100000,VK!EF172/VK!BH$297*'VK_valitsin (FI)'!I$5)</f>
        <v>0.22059180467573819</v>
      </c>
      <c r="HJ172" s="4">
        <f>IF($B172='VK_valitsin (FI)'!$C$8,100000,VK!EL172/VK!BN$297*'VK_valitsin (FI)'!J$5)</f>
        <v>9.2720702945997061E-2</v>
      </c>
      <c r="ID172" s="15">
        <f t="shared" si="8"/>
        <v>0.85287773706341607</v>
      </c>
      <c r="IE172" s="15">
        <f t="shared" si="9"/>
        <v>232</v>
      </c>
      <c r="IF172" s="16">
        <f t="shared" si="11"/>
        <v>1.6999999999999967E-8</v>
      </c>
      <c r="IG172" s="51" t="str">
        <f t="shared" si="10"/>
        <v>Padasjoki</v>
      </c>
    </row>
    <row r="173" spans="1:241">
      <c r="A173">
        <v>2019</v>
      </c>
      <c r="B173" t="s">
        <v>544</v>
      </c>
      <c r="C173" t="s">
        <v>545</v>
      </c>
      <c r="D173" t="s">
        <v>299</v>
      </c>
      <c r="E173" t="s">
        <v>300</v>
      </c>
      <c r="F173" t="s">
        <v>126</v>
      </c>
      <c r="G173" t="s">
        <v>127</v>
      </c>
      <c r="H173" t="s">
        <v>90</v>
      </c>
      <c r="I173" t="s">
        <v>91</v>
      </c>
      <c r="J173">
        <v>42.5</v>
      </c>
      <c r="K173">
        <v>238.41000366210938</v>
      </c>
      <c r="L173">
        <v>121.59999847412109</v>
      </c>
      <c r="M173">
        <v>10850</v>
      </c>
      <c r="N173">
        <v>45.5</v>
      </c>
      <c r="O173">
        <v>0.20000000298023224</v>
      </c>
      <c r="P173">
        <v>-2</v>
      </c>
      <c r="Q173">
        <v>79.800000000000011</v>
      </c>
      <c r="R173">
        <v>4.4000000000000004</v>
      </c>
      <c r="S173">
        <v>128</v>
      </c>
      <c r="T173">
        <v>0</v>
      </c>
      <c r="U173">
        <v>4008.8</v>
      </c>
      <c r="V173">
        <v>12.51</v>
      </c>
      <c r="W173">
        <v>485</v>
      </c>
      <c r="X173">
        <v>13</v>
      </c>
      <c r="Y173">
        <v>407</v>
      </c>
      <c r="Z173">
        <v>470</v>
      </c>
      <c r="AA173">
        <v>587</v>
      </c>
      <c r="AB173">
        <v>17.158536911010742</v>
      </c>
      <c r="AC173">
        <v>0</v>
      </c>
      <c r="AD173">
        <v>0.6</v>
      </c>
      <c r="AE173">
        <v>0</v>
      </c>
      <c r="AF173">
        <v>4.8</v>
      </c>
      <c r="AG173">
        <v>0</v>
      </c>
      <c r="AH173">
        <v>20.75</v>
      </c>
      <c r="AI173">
        <v>1.1000000000000001</v>
      </c>
      <c r="AJ173">
        <v>0.45</v>
      </c>
      <c r="AK173">
        <v>1.2</v>
      </c>
      <c r="AL173">
        <v>56.8</v>
      </c>
      <c r="AM173">
        <v>375.7</v>
      </c>
      <c r="AN173">
        <v>42.9</v>
      </c>
      <c r="AO173">
        <v>32</v>
      </c>
      <c r="AP173">
        <v>44</v>
      </c>
      <c r="AQ173">
        <v>20</v>
      </c>
      <c r="AR173">
        <v>464</v>
      </c>
      <c r="AS173">
        <v>3.8330000000000002</v>
      </c>
      <c r="AT173">
        <v>3732</v>
      </c>
      <c r="AU173">
        <v>8734</v>
      </c>
      <c r="AV173">
        <v>1</v>
      </c>
      <c r="AW173">
        <v>23.362010955810547</v>
      </c>
      <c r="AX173">
        <v>0</v>
      </c>
      <c r="AY173">
        <v>0</v>
      </c>
      <c r="AZ173">
        <v>0</v>
      </c>
      <c r="BA173">
        <v>0</v>
      </c>
      <c r="BB173">
        <v>1</v>
      </c>
      <c r="BC173">
        <v>82.448036193847656</v>
      </c>
      <c r="BD173">
        <v>61.244697570800781</v>
      </c>
      <c r="BE173">
        <v>606.53753662109375</v>
      </c>
      <c r="BF173">
        <v>10576.1689453125</v>
      </c>
      <c r="BG173">
        <v>15983.61328125</v>
      </c>
      <c r="BH173">
        <v>4.3241291046142578</v>
      </c>
      <c r="BI173">
        <v>-5.4350337982177734</v>
      </c>
      <c r="BJ173">
        <v>23.493976593017578</v>
      </c>
      <c r="BK173">
        <v>7.8947367668151855</v>
      </c>
      <c r="BL173">
        <v>329.5</v>
      </c>
      <c r="BM173">
        <v>-1.0389610528945923</v>
      </c>
      <c r="BN173">
        <v>24739.21484375</v>
      </c>
      <c r="BO173">
        <v>24.77387809753418</v>
      </c>
      <c r="BQ173">
        <v>0.65207374095916748</v>
      </c>
      <c r="BR173">
        <v>1.0414746999740601</v>
      </c>
      <c r="BS173">
        <v>2.7096774578094482</v>
      </c>
      <c r="BT173">
        <v>67.281105041503906</v>
      </c>
      <c r="BU173">
        <v>307.37326049804688</v>
      </c>
      <c r="BV173">
        <v>0</v>
      </c>
      <c r="BW173">
        <v>1</v>
      </c>
      <c r="BX173">
        <v>9078.6923828125</v>
      </c>
      <c r="BY173">
        <v>6007.26416015625</v>
      </c>
      <c r="BZ173">
        <v>1.5115207433700562</v>
      </c>
      <c r="CA173">
        <v>10.534562110900879</v>
      </c>
      <c r="CB173">
        <v>106.70731353759766</v>
      </c>
      <c r="CC173">
        <v>15.310585975646973</v>
      </c>
      <c r="CD173">
        <v>11.023622512817383</v>
      </c>
      <c r="CE173">
        <v>0</v>
      </c>
      <c r="CF173">
        <v>3.1496062278747559</v>
      </c>
      <c r="CG173">
        <v>9162.083984375</v>
      </c>
      <c r="CJ173" s="8">
        <f>ABS(L173-VLOOKUP('VK_valitsin (FI)'!$C$8,tiedot,11,FALSE))</f>
        <v>17.099998474121094</v>
      </c>
      <c r="CQ173" s="8">
        <f>ABS(S173-VLOOKUP('VK_valitsin (FI)'!$C$8,tiedot,18,FALSE))</f>
        <v>24</v>
      </c>
      <c r="DE173" s="8">
        <f>ABS(AG173-VLOOKUP('VK_valitsin (FI)'!$C$8,tiedot,32,FALSE))</f>
        <v>0</v>
      </c>
      <c r="DJ173" s="8">
        <f>ABS(AL173-VLOOKUP('VK_valitsin (FI)'!$C$8,tiedot,37,FALSE))</f>
        <v>2</v>
      </c>
      <c r="EB173" s="55">
        <f>ABS(BD173-VLOOKUP('VK_valitsin (FI)'!$C$8,tiedot,55,FALSE))</f>
        <v>34.774040222167969</v>
      </c>
      <c r="EF173" s="55">
        <f>ABS(BH173-VLOOKUP('VK_valitsin (FI)'!$C$8,tiedot,59,FALSE))</f>
        <v>0.98707270622253418</v>
      </c>
      <c r="EL173" s="8">
        <f>ABS(BN173-VLOOKUP('VK_valitsin (FI)'!$C$8,tiedot,65,FALSE))</f>
        <v>1664.818359375</v>
      </c>
      <c r="FH173" s="4">
        <f>IF($B173='VK_valitsin (FI)'!$C$8,100000,VK!CJ173/VK!L$297*'VK_valitsin (FI)'!D$5)</f>
        <v>8.6895091928920254E-2</v>
      </c>
      <c r="FO173" s="4">
        <f>IF($B173='VK_valitsin (FI)'!$C$8,100000,VK!CQ173/VK!S$297*'VK_valitsin (FI)'!E$5)</f>
        <v>4.7728711740864351E-3</v>
      </c>
      <c r="GC173" s="4">
        <f>IF($B173='VK_valitsin (FI)'!$C$8,100000,VK!DE173/VK!AG$297*'VK_valitsin (FI)'!F$5)</f>
        <v>0</v>
      </c>
      <c r="GH173" s="4">
        <f>IF($B173='VK_valitsin (FI)'!$C$8,100000,VK!DJ173/VK!AL$297*'VK_valitsin (FI)'!G$5)</f>
        <v>3.5202664160020429E-2</v>
      </c>
      <c r="GZ173" s="4">
        <f>IF($B173='VK_valitsin (FI)'!$C$8,100000,VK!EB173/VK!BD$297*'VK_valitsin (FI)'!H$5)</f>
        <v>0.15075029249648175</v>
      </c>
      <c r="HA173" s="4">
        <f>IF($B173='VK_valitsin (FI)'!$C$8,100000,VK!EC173/VK!BE$297*'VK_valitsin (FI)'!P$5)</f>
        <v>0</v>
      </c>
      <c r="HD173" s="4">
        <f>IF($B173='VK_valitsin (FI)'!$C$8,100000,VK!EF173/VK!BH$297*'VK_valitsin (FI)'!I$5)</f>
        <v>0.17222649831724837</v>
      </c>
      <c r="HJ173" s="4">
        <f>IF($B173='VK_valitsin (FI)'!$C$8,100000,VK!EL173/VK!BN$297*'VK_valitsin (FI)'!J$5)</f>
        <v>7.5701902579972113E-2</v>
      </c>
      <c r="ID173" s="15">
        <f t="shared" si="8"/>
        <v>0.5255493377567293</v>
      </c>
      <c r="IE173" s="15">
        <f t="shared" si="9"/>
        <v>99</v>
      </c>
      <c r="IF173" s="16">
        <f t="shared" si="11"/>
        <v>1.7099999999999968E-8</v>
      </c>
      <c r="IG173" s="51" t="str">
        <f t="shared" si="10"/>
        <v>Paimio</v>
      </c>
    </row>
    <row r="174" spans="1:241">
      <c r="A174">
        <v>2019</v>
      </c>
      <c r="B174" t="s">
        <v>546</v>
      </c>
      <c r="C174" t="s">
        <v>547</v>
      </c>
      <c r="D174" t="s">
        <v>305</v>
      </c>
      <c r="E174" t="s">
        <v>293</v>
      </c>
      <c r="F174" t="s">
        <v>227</v>
      </c>
      <c r="G174" t="s">
        <v>228</v>
      </c>
      <c r="H174" t="s">
        <v>104</v>
      </c>
      <c r="I174" t="s">
        <v>105</v>
      </c>
      <c r="J174">
        <v>50.599998474121094</v>
      </c>
      <c r="K174">
        <v>918.260009765625</v>
      </c>
      <c r="L174">
        <v>198.69999694824219</v>
      </c>
      <c r="M174">
        <v>3273</v>
      </c>
      <c r="N174">
        <v>3.5999999046325684</v>
      </c>
      <c r="O174">
        <v>-1.8999999761581421</v>
      </c>
      <c r="P174">
        <v>-22</v>
      </c>
      <c r="Q174">
        <v>59.5</v>
      </c>
      <c r="R174">
        <v>14.9</v>
      </c>
      <c r="S174">
        <v>294</v>
      </c>
      <c r="T174">
        <v>0</v>
      </c>
      <c r="U174">
        <v>3436</v>
      </c>
      <c r="V174">
        <v>11.07</v>
      </c>
      <c r="W174">
        <v>1347</v>
      </c>
      <c r="X174">
        <v>2204</v>
      </c>
      <c r="Y174">
        <v>735</v>
      </c>
      <c r="Z174">
        <v>1423</v>
      </c>
      <c r="AA174">
        <v>679</v>
      </c>
      <c r="AB174">
        <v>21.583333969116211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22</v>
      </c>
      <c r="AI174">
        <v>1.1000000000000001</v>
      </c>
      <c r="AJ174">
        <v>0.6</v>
      </c>
      <c r="AK174">
        <v>1.1000000000000001</v>
      </c>
      <c r="AL174">
        <v>93.1</v>
      </c>
      <c r="AM174">
        <v>282.39999999999998</v>
      </c>
      <c r="AN174">
        <v>48.4</v>
      </c>
      <c r="AO174">
        <v>18.7</v>
      </c>
      <c r="AP174">
        <v>37</v>
      </c>
      <c r="AQ174">
        <v>105</v>
      </c>
      <c r="AR174">
        <v>911</v>
      </c>
      <c r="AS174">
        <v>1.333</v>
      </c>
      <c r="AT174">
        <v>11304</v>
      </c>
      <c r="AU174">
        <v>11712</v>
      </c>
      <c r="AV174">
        <v>1</v>
      </c>
      <c r="AW174">
        <v>131.10142517089844</v>
      </c>
      <c r="AX174">
        <v>0</v>
      </c>
      <c r="AY174">
        <v>0</v>
      </c>
      <c r="AZ174">
        <v>0</v>
      </c>
      <c r="BA174">
        <v>0</v>
      </c>
      <c r="BB174">
        <v>1</v>
      </c>
      <c r="BC174">
        <v>68.656715393066406</v>
      </c>
      <c r="BD174">
        <v>100</v>
      </c>
      <c r="BE174">
        <v>1358.7786865234375</v>
      </c>
      <c r="BF174">
        <v>11536.474609375</v>
      </c>
      <c r="BG174">
        <v>12397.4052734375</v>
      </c>
      <c r="BH174">
        <v>3.7262754440307617</v>
      </c>
      <c r="BI174">
        <v>-2.4233934879302979</v>
      </c>
      <c r="BJ174">
        <v>30.526315689086914</v>
      </c>
      <c r="BK174">
        <v>-17.857143402099609</v>
      </c>
      <c r="BL174">
        <v>147</v>
      </c>
      <c r="BM174">
        <v>-5.7761731147766113</v>
      </c>
      <c r="BN174">
        <v>20584.9140625</v>
      </c>
      <c r="BO174">
        <v>53.389945983886719</v>
      </c>
      <c r="BQ174">
        <v>0.61106020212173462</v>
      </c>
      <c r="BR174">
        <v>6.1106018722057343E-2</v>
      </c>
      <c r="BS174">
        <v>1.0999083518981934</v>
      </c>
      <c r="BT174">
        <v>101.43598937988281</v>
      </c>
      <c r="BU174">
        <v>307.66879272460938</v>
      </c>
      <c r="BV174">
        <v>0</v>
      </c>
      <c r="BW174">
        <v>1</v>
      </c>
      <c r="BX174">
        <v>11541.984375</v>
      </c>
      <c r="BY174">
        <v>10740.4580078125</v>
      </c>
      <c r="BZ174">
        <v>0.70271921157836914</v>
      </c>
      <c r="CA174">
        <v>7.9743356704711914</v>
      </c>
      <c r="CB174">
        <v>143.47825622558594</v>
      </c>
      <c r="CC174">
        <v>12.643677711486816</v>
      </c>
      <c r="CD174">
        <v>2.6819922924041748</v>
      </c>
      <c r="CE174">
        <v>0</v>
      </c>
      <c r="CF174">
        <v>1.532567024230957</v>
      </c>
      <c r="CG174">
        <v>11825.45703125</v>
      </c>
      <c r="CJ174" s="8">
        <f>ABS(L174-VLOOKUP('VK_valitsin (FI)'!$C$8,tiedot,11,FALSE))</f>
        <v>60</v>
      </c>
      <c r="CQ174" s="8">
        <f>ABS(S174-VLOOKUP('VK_valitsin (FI)'!$C$8,tiedot,18,FALSE))</f>
        <v>142</v>
      </c>
      <c r="DE174" s="8">
        <f>ABS(AG174-VLOOKUP('VK_valitsin (FI)'!$C$8,tiedot,32,FALSE))</f>
        <v>0</v>
      </c>
      <c r="DJ174" s="8">
        <f>ABS(AL174-VLOOKUP('VK_valitsin (FI)'!$C$8,tiedot,37,FALSE))</f>
        <v>34.299999999999997</v>
      </c>
      <c r="EB174" s="55">
        <f>ABS(BD174-VLOOKUP('VK_valitsin (FI)'!$C$8,tiedot,55,FALSE))</f>
        <v>3.98126220703125</v>
      </c>
      <c r="EF174" s="55">
        <f>ABS(BH174-VLOOKUP('VK_valitsin (FI)'!$C$8,tiedot,59,FALSE))</f>
        <v>0.38921904563903809</v>
      </c>
      <c r="EL174" s="8">
        <f>ABS(BN174-VLOOKUP('VK_valitsin (FI)'!$C$8,tiedot,65,FALSE))</f>
        <v>2489.482421875</v>
      </c>
      <c r="FH174" s="4">
        <f>IF($B174='VK_valitsin (FI)'!$C$8,100000,VK!CJ174/VK!L$297*'VK_valitsin (FI)'!D$5)</f>
        <v>0.30489508660632725</v>
      </c>
      <c r="FO174" s="4">
        <f>IF($B174='VK_valitsin (FI)'!$C$8,100000,VK!CQ174/VK!S$297*'VK_valitsin (FI)'!E$5)</f>
        <v>2.823948778001141E-2</v>
      </c>
      <c r="GC174" s="4">
        <f>IF($B174='VK_valitsin (FI)'!$C$8,100000,VK!DE174/VK!AG$297*'VK_valitsin (FI)'!F$5)</f>
        <v>0</v>
      </c>
      <c r="GH174" s="4">
        <f>IF($B174='VK_valitsin (FI)'!$C$8,100000,VK!DJ174/VK!AL$297*'VK_valitsin (FI)'!G$5)</f>
        <v>0.6037256903443502</v>
      </c>
      <c r="GZ174" s="4">
        <f>IF($B174='VK_valitsin (FI)'!$C$8,100000,VK!EB174/VK!BD$297*'VK_valitsin (FI)'!H$5)</f>
        <v>1.725932443801987E-2</v>
      </c>
      <c r="HA174" s="4">
        <f>IF($B174='VK_valitsin (FI)'!$C$8,100000,VK!EC174/VK!BE$297*'VK_valitsin (FI)'!P$5)</f>
        <v>0</v>
      </c>
      <c r="HD174" s="4">
        <f>IF($B174='VK_valitsin (FI)'!$C$8,100000,VK!EF174/VK!BH$297*'VK_valitsin (FI)'!I$5)</f>
        <v>6.7911748431710883E-2</v>
      </c>
      <c r="HJ174" s="4">
        <f>IF($B174='VK_valitsin (FI)'!$C$8,100000,VK!EL174/VK!BN$297*'VK_valitsin (FI)'!J$5)</f>
        <v>0.11320067124084619</v>
      </c>
      <c r="ID174" s="15">
        <f t="shared" si="8"/>
        <v>1.1352320260412661</v>
      </c>
      <c r="IE174" s="15">
        <f t="shared" si="9"/>
        <v>280</v>
      </c>
      <c r="IF174" s="16">
        <f t="shared" si="11"/>
        <v>1.7199999999999969E-8</v>
      </c>
      <c r="IG174" s="51" t="str">
        <f t="shared" si="10"/>
        <v>Paltamo</v>
      </c>
    </row>
    <row r="175" spans="1:241">
      <c r="A175">
        <v>2019</v>
      </c>
      <c r="B175" t="s">
        <v>548</v>
      </c>
      <c r="C175" t="s">
        <v>549</v>
      </c>
      <c r="D175" t="s">
        <v>357</v>
      </c>
      <c r="E175" t="s">
        <v>358</v>
      </c>
      <c r="F175" t="s">
        <v>126</v>
      </c>
      <c r="G175" t="s">
        <v>127</v>
      </c>
      <c r="H175" t="s">
        <v>90</v>
      </c>
      <c r="I175" t="s">
        <v>91</v>
      </c>
      <c r="J175">
        <v>46.599998474121094</v>
      </c>
      <c r="K175">
        <v>883.1199951171875</v>
      </c>
      <c r="L175">
        <v>138.19999694824219</v>
      </c>
      <c r="M175">
        <v>15132</v>
      </c>
      <c r="N175">
        <v>17.100000381469727</v>
      </c>
      <c r="O175">
        <v>-0.60000002384185791</v>
      </c>
      <c r="P175">
        <v>-8</v>
      </c>
      <c r="Q175">
        <v>67.600000000000009</v>
      </c>
      <c r="R175">
        <v>5.9</v>
      </c>
      <c r="S175">
        <v>322</v>
      </c>
      <c r="T175">
        <v>0</v>
      </c>
      <c r="U175">
        <v>4430.8</v>
      </c>
      <c r="V175">
        <v>12.51</v>
      </c>
      <c r="W175">
        <v>0</v>
      </c>
      <c r="X175">
        <v>245</v>
      </c>
      <c r="Y175">
        <v>758</v>
      </c>
      <c r="Z175">
        <v>649</v>
      </c>
      <c r="AA175">
        <v>764</v>
      </c>
      <c r="AB175">
        <v>13.667447090148926</v>
      </c>
      <c r="AC175">
        <v>0</v>
      </c>
      <c r="AD175">
        <v>0</v>
      </c>
      <c r="AE175">
        <v>1</v>
      </c>
      <c r="AF175">
        <v>3.6</v>
      </c>
      <c r="AG175">
        <v>0</v>
      </c>
      <c r="AH175">
        <v>19.75</v>
      </c>
      <c r="AI175">
        <v>1.5</v>
      </c>
      <c r="AJ175">
        <v>0.47</v>
      </c>
      <c r="AK175">
        <v>1.5</v>
      </c>
      <c r="AL175">
        <v>86</v>
      </c>
      <c r="AM175">
        <v>384.1</v>
      </c>
      <c r="AN175">
        <v>38.5</v>
      </c>
      <c r="AO175">
        <v>34.4</v>
      </c>
      <c r="AP175">
        <v>61</v>
      </c>
      <c r="AQ175">
        <v>31</v>
      </c>
      <c r="AR175">
        <v>547</v>
      </c>
      <c r="AS175">
        <v>2.6669999999999998</v>
      </c>
      <c r="AT175">
        <v>6409.8076171875</v>
      </c>
      <c r="AU175">
        <v>14089</v>
      </c>
      <c r="AV175">
        <v>0</v>
      </c>
      <c r="AW175">
        <v>17.117761611938477</v>
      </c>
      <c r="AX175">
        <v>1</v>
      </c>
      <c r="AY175">
        <v>0</v>
      </c>
      <c r="AZ175">
        <v>0</v>
      </c>
      <c r="BA175">
        <v>1</v>
      </c>
      <c r="BB175">
        <v>1</v>
      </c>
      <c r="BC175">
        <v>82.269500732421875</v>
      </c>
      <c r="BD175">
        <v>99.2957763671875</v>
      </c>
      <c r="BE175">
        <v>1261.462158203125</v>
      </c>
      <c r="BF175">
        <v>11708.5966796875</v>
      </c>
      <c r="BG175">
        <v>14573.0673828125</v>
      </c>
      <c r="BH175">
        <v>4.5864396095275879</v>
      </c>
      <c r="BI175">
        <v>-5.0245237350463867</v>
      </c>
      <c r="BJ175">
        <v>28.370222091674805</v>
      </c>
      <c r="BK175">
        <v>0</v>
      </c>
      <c r="BL175">
        <v>116.07142639160156</v>
      </c>
      <c r="BM175">
        <v>-1.3004791736602783</v>
      </c>
      <c r="BN175">
        <v>25737.853515625</v>
      </c>
      <c r="BO175">
        <v>29.943395614624023</v>
      </c>
      <c r="BQ175">
        <v>0.6353422999382019</v>
      </c>
      <c r="BR175">
        <v>55.148029327392578</v>
      </c>
      <c r="BS175">
        <v>3.2513878345489502</v>
      </c>
      <c r="BT175">
        <v>137.2587890625</v>
      </c>
      <c r="BU175">
        <v>352.56411743164063</v>
      </c>
      <c r="BV175">
        <v>0</v>
      </c>
      <c r="BW175">
        <v>3</v>
      </c>
      <c r="BX175">
        <v>12532.837890625</v>
      </c>
      <c r="BY175">
        <v>10069.392578125</v>
      </c>
      <c r="BZ175">
        <v>1.2290561199188232</v>
      </c>
      <c r="CA175">
        <v>9.5294742584228516</v>
      </c>
      <c r="CB175">
        <v>83.879638671875</v>
      </c>
      <c r="CC175">
        <v>10.748959541320801</v>
      </c>
      <c r="CD175">
        <v>15.950069427490234</v>
      </c>
      <c r="CE175">
        <v>0.34674063324928284</v>
      </c>
      <c r="CF175">
        <v>2.7739250659942627</v>
      </c>
      <c r="CG175">
        <v>13325.6669921875</v>
      </c>
      <c r="CJ175" s="8">
        <f>ABS(L175-VLOOKUP('VK_valitsin (FI)'!$C$8,tiedot,11,FALSE))</f>
        <v>0.5</v>
      </c>
      <c r="CQ175" s="8">
        <f>ABS(S175-VLOOKUP('VK_valitsin (FI)'!$C$8,tiedot,18,FALSE))</f>
        <v>170</v>
      </c>
      <c r="DE175" s="8">
        <f>ABS(AG175-VLOOKUP('VK_valitsin (FI)'!$C$8,tiedot,32,FALSE))</f>
        <v>0</v>
      </c>
      <c r="DJ175" s="8">
        <f>ABS(AL175-VLOOKUP('VK_valitsin (FI)'!$C$8,tiedot,37,FALSE))</f>
        <v>27.200000000000003</v>
      </c>
      <c r="EB175" s="55">
        <f>ABS(BD175-VLOOKUP('VK_valitsin (FI)'!$C$8,tiedot,55,FALSE))</f>
        <v>3.27703857421875</v>
      </c>
      <c r="EF175" s="55">
        <f>ABS(BH175-VLOOKUP('VK_valitsin (FI)'!$C$8,tiedot,59,FALSE))</f>
        <v>1.2493832111358643</v>
      </c>
      <c r="EL175" s="8">
        <f>ABS(BN175-VLOOKUP('VK_valitsin (FI)'!$C$8,tiedot,65,FALSE))</f>
        <v>2663.45703125</v>
      </c>
      <c r="FH175" s="4">
        <f>IF($B175='VK_valitsin (FI)'!$C$8,100000,VK!CJ175/VK!L$297*'VK_valitsin (FI)'!D$5)</f>
        <v>2.5407923883860603E-3</v>
      </c>
      <c r="FO175" s="4">
        <f>IF($B175='VK_valitsin (FI)'!$C$8,100000,VK!CQ175/VK!S$297*'VK_valitsin (FI)'!E$5)</f>
        <v>3.3807837483112245E-2</v>
      </c>
      <c r="GC175" s="4">
        <f>IF($B175='VK_valitsin (FI)'!$C$8,100000,VK!DE175/VK!AG$297*'VK_valitsin (FI)'!F$5)</f>
        <v>0</v>
      </c>
      <c r="GH175" s="4">
        <f>IF($B175='VK_valitsin (FI)'!$C$8,100000,VK!DJ175/VK!AL$297*'VK_valitsin (FI)'!G$5)</f>
        <v>0.47875623257627781</v>
      </c>
      <c r="GZ175" s="4">
        <f>IF($B175='VK_valitsin (FI)'!$C$8,100000,VK!EB175/VK!BD$297*'VK_valitsin (FI)'!H$5)</f>
        <v>1.4206417213229157E-2</v>
      </c>
      <c r="HA175" s="4">
        <f>IF($B175='VK_valitsin (FI)'!$C$8,100000,VK!EC175/VK!BE$297*'VK_valitsin (FI)'!P$5)</f>
        <v>0</v>
      </c>
      <c r="HD175" s="4">
        <f>IF($B175='VK_valitsin (FI)'!$C$8,100000,VK!EF175/VK!BH$297*'VK_valitsin (FI)'!I$5)</f>
        <v>0.21799498066738962</v>
      </c>
      <c r="HJ175" s="4">
        <f>IF($B175='VK_valitsin (FI)'!$C$8,100000,VK!EL175/VK!BN$297*'VK_valitsin (FI)'!J$5)</f>
        <v>0.12111156966176416</v>
      </c>
      <c r="ID175" s="15">
        <f t="shared" si="8"/>
        <v>0.86841784729015903</v>
      </c>
      <c r="IE175" s="15">
        <f t="shared" si="9"/>
        <v>238</v>
      </c>
      <c r="IF175" s="16">
        <f t="shared" si="11"/>
        <v>1.729999999999997E-8</v>
      </c>
      <c r="IG175" s="51" t="str">
        <f t="shared" si="10"/>
        <v>Parainen</v>
      </c>
    </row>
    <row r="176" spans="1:241">
      <c r="A176">
        <v>2019</v>
      </c>
      <c r="B176" t="s">
        <v>550</v>
      </c>
      <c r="C176" t="s">
        <v>551</v>
      </c>
      <c r="D176" t="s">
        <v>254</v>
      </c>
      <c r="E176" t="s">
        <v>256</v>
      </c>
      <c r="F176" t="s">
        <v>257</v>
      </c>
      <c r="G176" t="s">
        <v>258</v>
      </c>
      <c r="H176" t="s">
        <v>104</v>
      </c>
      <c r="I176" t="s">
        <v>105</v>
      </c>
      <c r="J176">
        <v>54.099998474121094</v>
      </c>
      <c r="K176">
        <v>592.010009765625</v>
      </c>
      <c r="L176">
        <v>197.39999389648438</v>
      </c>
      <c r="M176">
        <v>4734</v>
      </c>
      <c r="N176">
        <v>8</v>
      </c>
      <c r="O176">
        <v>-2.2000000476837158</v>
      </c>
      <c r="P176">
        <v>-38</v>
      </c>
      <c r="Q176">
        <v>45</v>
      </c>
      <c r="R176">
        <v>12</v>
      </c>
      <c r="S176">
        <v>284</v>
      </c>
      <c r="T176">
        <v>0</v>
      </c>
      <c r="U176">
        <v>3179.8</v>
      </c>
      <c r="V176">
        <v>11.95</v>
      </c>
      <c r="W176">
        <v>838</v>
      </c>
      <c r="X176">
        <v>1189</v>
      </c>
      <c r="Y176">
        <v>1162</v>
      </c>
      <c r="Z176">
        <v>2020</v>
      </c>
      <c r="AA176">
        <v>906</v>
      </c>
      <c r="AB176">
        <v>14.287234306335449</v>
      </c>
      <c r="AC176">
        <v>0</v>
      </c>
      <c r="AD176">
        <v>0</v>
      </c>
      <c r="AE176">
        <v>0</v>
      </c>
      <c r="AF176">
        <v>3</v>
      </c>
      <c r="AG176">
        <v>1</v>
      </c>
      <c r="AH176">
        <v>19.5</v>
      </c>
      <c r="AI176">
        <v>1</v>
      </c>
      <c r="AJ176">
        <v>0.5</v>
      </c>
      <c r="AK176">
        <v>1.1000000000000001</v>
      </c>
      <c r="AL176">
        <v>61.8</v>
      </c>
      <c r="AM176">
        <v>273.60000000000002</v>
      </c>
      <c r="AN176">
        <v>46.8</v>
      </c>
      <c r="AO176">
        <v>19.100000000000001</v>
      </c>
      <c r="AP176">
        <v>61</v>
      </c>
      <c r="AQ176">
        <v>52</v>
      </c>
      <c r="AR176">
        <v>953</v>
      </c>
      <c r="AS176">
        <v>2.1669999999999998</v>
      </c>
      <c r="AT176">
        <v>7750</v>
      </c>
      <c r="AU176">
        <v>13469</v>
      </c>
      <c r="AV176">
        <v>0</v>
      </c>
      <c r="AW176">
        <v>89.484786987304688</v>
      </c>
      <c r="AX176">
        <v>0</v>
      </c>
      <c r="AY176">
        <v>1</v>
      </c>
      <c r="AZ176">
        <v>0</v>
      </c>
      <c r="BA176">
        <v>0</v>
      </c>
      <c r="BB176">
        <v>1</v>
      </c>
      <c r="BC176">
        <v>100</v>
      </c>
      <c r="BD176">
        <v>100</v>
      </c>
      <c r="BE176">
        <v>967.741943359375</v>
      </c>
      <c r="BF176">
        <v>11387.7578125</v>
      </c>
      <c r="BG176">
        <v>13588.7529296875</v>
      </c>
      <c r="BH176">
        <v>2.4281368255615234</v>
      </c>
      <c r="BI176">
        <v>-2.5798349380493164</v>
      </c>
      <c r="BJ176">
        <v>26.086956024169922</v>
      </c>
      <c r="BK176">
        <v>2.5641026496887207</v>
      </c>
      <c r="BL176">
        <v>152</v>
      </c>
      <c r="BM176">
        <v>-2.7874565124511719</v>
      </c>
      <c r="BN176">
        <v>21059.431640625</v>
      </c>
      <c r="BO176">
        <v>51.723194122314453</v>
      </c>
      <c r="BQ176">
        <v>0.68018591403961182</v>
      </c>
      <c r="BR176">
        <v>0.19011406600475311</v>
      </c>
      <c r="BS176">
        <v>2.091254711151123</v>
      </c>
      <c r="BT176">
        <v>97.380653381347656</v>
      </c>
      <c r="BU176">
        <v>231.09420776367188</v>
      </c>
      <c r="BV176">
        <v>0</v>
      </c>
      <c r="BW176">
        <v>1</v>
      </c>
      <c r="BX176">
        <v>8397.849609375</v>
      </c>
      <c r="BY176">
        <v>7037.63427734375</v>
      </c>
      <c r="BZ176">
        <v>0.84495139122009277</v>
      </c>
      <c r="CA176">
        <v>5.8935360908508301</v>
      </c>
      <c r="CB176">
        <v>62.5</v>
      </c>
      <c r="CC176">
        <v>8.9605731964111328</v>
      </c>
      <c r="CD176">
        <v>16.845878601074219</v>
      </c>
      <c r="CE176">
        <v>0</v>
      </c>
      <c r="CF176">
        <v>1.4336917400360107</v>
      </c>
      <c r="CG176">
        <v>13450.375</v>
      </c>
      <c r="CJ176" s="8">
        <f>ABS(L176-VLOOKUP('VK_valitsin (FI)'!$C$8,tiedot,11,FALSE))</f>
        <v>58.699996948242188</v>
      </c>
      <c r="CQ176" s="8">
        <f>ABS(S176-VLOOKUP('VK_valitsin (FI)'!$C$8,tiedot,18,FALSE))</f>
        <v>132</v>
      </c>
      <c r="DE176" s="8">
        <f>ABS(AG176-VLOOKUP('VK_valitsin (FI)'!$C$8,tiedot,32,FALSE))</f>
        <v>1</v>
      </c>
      <c r="DJ176" s="8">
        <f>ABS(AL176-VLOOKUP('VK_valitsin (FI)'!$C$8,tiedot,37,FALSE))</f>
        <v>3</v>
      </c>
      <c r="EB176" s="55">
        <f>ABS(BD176-VLOOKUP('VK_valitsin (FI)'!$C$8,tiedot,55,FALSE))</f>
        <v>3.98126220703125</v>
      </c>
      <c r="EF176" s="55">
        <f>ABS(BH176-VLOOKUP('VK_valitsin (FI)'!$C$8,tiedot,59,FALSE))</f>
        <v>0.9089195728302002</v>
      </c>
      <c r="EL176" s="8">
        <f>ABS(BN176-VLOOKUP('VK_valitsin (FI)'!$C$8,tiedot,65,FALSE))</f>
        <v>2014.96484375</v>
      </c>
      <c r="FH176" s="4">
        <f>IF($B176='VK_valitsin (FI)'!$C$8,100000,VK!CJ176/VK!L$297*'VK_valitsin (FI)'!D$5)</f>
        <v>0.29828901088875748</v>
      </c>
      <c r="FO176" s="4">
        <f>IF($B176='VK_valitsin (FI)'!$C$8,100000,VK!CQ176/VK!S$297*'VK_valitsin (FI)'!E$5)</f>
        <v>2.6250791457475393E-2</v>
      </c>
      <c r="GC176" s="4">
        <f>IF($B176='VK_valitsin (FI)'!$C$8,100000,VK!DE176/VK!AG$297*'VK_valitsin (FI)'!F$5)</f>
        <v>0.10940897735217005</v>
      </c>
      <c r="GH176" s="4">
        <f>IF($B176='VK_valitsin (FI)'!$C$8,100000,VK!DJ176/VK!AL$297*'VK_valitsin (FI)'!G$5)</f>
        <v>5.2803996240030633E-2</v>
      </c>
      <c r="GZ176" s="4">
        <f>IF($B176='VK_valitsin (FI)'!$C$8,100000,VK!EB176/VK!BD$297*'VK_valitsin (FI)'!H$5)</f>
        <v>1.725932443801987E-2</v>
      </c>
      <c r="HA176" s="4">
        <f>IF($B176='VK_valitsin (FI)'!$C$8,100000,VK!EC176/VK!BE$297*'VK_valitsin (FI)'!P$5)</f>
        <v>0</v>
      </c>
      <c r="HD176" s="4">
        <f>IF($B176='VK_valitsin (FI)'!$C$8,100000,VK!EF176/VK!BH$297*'VK_valitsin (FI)'!I$5)</f>
        <v>0.15859017709001755</v>
      </c>
      <c r="HJ176" s="4">
        <f>IF($B176='VK_valitsin (FI)'!$C$8,100000,VK!EL176/VK!BN$297*'VK_valitsin (FI)'!J$5)</f>
        <v>9.1623612536863186E-2</v>
      </c>
      <c r="ID176" s="15">
        <f t="shared" si="8"/>
        <v>0.75422590740333406</v>
      </c>
      <c r="IE176" s="15">
        <f t="shared" si="9"/>
        <v>204</v>
      </c>
      <c r="IF176" s="16">
        <f t="shared" si="11"/>
        <v>1.7399999999999971E-8</v>
      </c>
      <c r="IG176" s="51" t="str">
        <f t="shared" si="10"/>
        <v>Parikkala</v>
      </c>
    </row>
    <row r="177" spans="1:241">
      <c r="A177">
        <v>2019</v>
      </c>
      <c r="B177" t="s">
        <v>552</v>
      </c>
      <c r="C177" t="s">
        <v>553</v>
      </c>
      <c r="D177" t="s">
        <v>249</v>
      </c>
      <c r="E177" t="s">
        <v>157</v>
      </c>
      <c r="F177" t="s">
        <v>88</v>
      </c>
      <c r="G177" t="s">
        <v>89</v>
      </c>
      <c r="H177" t="s">
        <v>90</v>
      </c>
      <c r="I177" t="s">
        <v>91</v>
      </c>
      <c r="J177">
        <v>48.900001525878906</v>
      </c>
      <c r="K177">
        <v>852.92999267578125</v>
      </c>
      <c r="L177">
        <v>173.89999389648438</v>
      </c>
      <c r="M177">
        <v>6404</v>
      </c>
      <c r="N177">
        <v>7.5</v>
      </c>
      <c r="O177">
        <v>-1</v>
      </c>
      <c r="P177">
        <v>3</v>
      </c>
      <c r="Q177">
        <v>67.7</v>
      </c>
      <c r="R177">
        <v>9</v>
      </c>
      <c r="S177">
        <v>258</v>
      </c>
      <c r="T177">
        <v>1</v>
      </c>
      <c r="U177">
        <v>3600.7</v>
      </c>
      <c r="V177">
        <v>13.28</v>
      </c>
      <c r="W177">
        <v>1417</v>
      </c>
      <c r="X177">
        <v>485</v>
      </c>
      <c r="Y177">
        <v>291</v>
      </c>
      <c r="Z177">
        <v>810</v>
      </c>
      <c r="AA177">
        <v>523</v>
      </c>
      <c r="AB177">
        <v>16.465408325195313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22</v>
      </c>
      <c r="AI177">
        <v>1.1000000000000001</v>
      </c>
      <c r="AJ177">
        <v>0.52</v>
      </c>
      <c r="AK177">
        <v>1.1000000000000001</v>
      </c>
      <c r="AL177">
        <v>71.599999999999994</v>
      </c>
      <c r="AM177">
        <v>280.60000000000002</v>
      </c>
      <c r="AN177">
        <v>48.6</v>
      </c>
      <c r="AO177">
        <v>18.600000000000001</v>
      </c>
      <c r="AP177">
        <v>74</v>
      </c>
      <c r="AQ177">
        <v>74</v>
      </c>
      <c r="AR177">
        <v>468</v>
      </c>
      <c r="AS177">
        <v>4.3330000000000002</v>
      </c>
      <c r="AT177">
        <v>6726</v>
      </c>
      <c r="AU177">
        <v>10451</v>
      </c>
      <c r="AV177">
        <v>1</v>
      </c>
      <c r="AW177">
        <v>69.253013610839844</v>
      </c>
      <c r="AX177">
        <v>0</v>
      </c>
      <c r="AY177">
        <v>0</v>
      </c>
      <c r="AZ177">
        <v>0</v>
      </c>
      <c r="BA177">
        <v>0</v>
      </c>
      <c r="BB177">
        <v>1</v>
      </c>
      <c r="BC177">
        <v>84.120170593261719</v>
      </c>
      <c r="BD177">
        <v>100</v>
      </c>
      <c r="BE177">
        <v>15.243902206420898</v>
      </c>
      <c r="BF177">
        <v>8405.4365234375</v>
      </c>
      <c r="BG177">
        <v>9457.1806640625</v>
      </c>
      <c r="BH177">
        <v>3.667208194732666</v>
      </c>
      <c r="BI177">
        <v>10.706867218017578</v>
      </c>
      <c r="BJ177">
        <v>24.074073791503906</v>
      </c>
      <c r="BK177">
        <v>40.909091949462891</v>
      </c>
      <c r="BL177">
        <v>602</v>
      </c>
      <c r="BM177">
        <v>-2.7350428104400635</v>
      </c>
      <c r="BN177">
        <v>20867.4375</v>
      </c>
      <c r="BO177">
        <v>44.481620788574219</v>
      </c>
      <c r="BQ177">
        <v>0.65584009885787964</v>
      </c>
      <c r="BR177">
        <v>9.3691445887088776E-2</v>
      </c>
      <c r="BS177">
        <v>2.1861336231231689</v>
      </c>
      <c r="BT177">
        <v>81.667709350585938</v>
      </c>
      <c r="BU177">
        <v>300.28106689453125</v>
      </c>
      <c r="BV177">
        <v>0</v>
      </c>
      <c r="BW177">
        <v>2</v>
      </c>
      <c r="BX177">
        <v>6771.34130859375</v>
      </c>
      <c r="BY177">
        <v>6018.29248046875</v>
      </c>
      <c r="BZ177">
        <v>0.96814489364624023</v>
      </c>
      <c r="CA177">
        <v>8.8850717544555664</v>
      </c>
      <c r="CB177">
        <v>53.225807189941406</v>
      </c>
      <c r="CC177">
        <v>5.7996482849121094</v>
      </c>
      <c r="CD177">
        <v>6.8541302680969238</v>
      </c>
      <c r="CE177">
        <v>0</v>
      </c>
      <c r="CF177">
        <v>2.2847099304199219</v>
      </c>
      <c r="CG177">
        <v>10097.0283203125</v>
      </c>
      <c r="CJ177" s="8">
        <f>ABS(L177-VLOOKUP('VK_valitsin (FI)'!$C$8,tiedot,11,FALSE))</f>
        <v>35.199996948242188</v>
      </c>
      <c r="CQ177" s="8">
        <f>ABS(S177-VLOOKUP('VK_valitsin (FI)'!$C$8,tiedot,18,FALSE))</f>
        <v>106</v>
      </c>
      <c r="DE177" s="8">
        <f>ABS(AG177-VLOOKUP('VK_valitsin (FI)'!$C$8,tiedot,32,FALSE))</f>
        <v>0</v>
      </c>
      <c r="DJ177" s="8">
        <f>ABS(AL177-VLOOKUP('VK_valitsin (FI)'!$C$8,tiedot,37,FALSE))</f>
        <v>12.799999999999997</v>
      </c>
      <c r="EB177" s="55">
        <f>ABS(BD177-VLOOKUP('VK_valitsin (FI)'!$C$8,tiedot,55,FALSE))</f>
        <v>3.98126220703125</v>
      </c>
      <c r="EF177" s="55">
        <f>ABS(BH177-VLOOKUP('VK_valitsin (FI)'!$C$8,tiedot,59,FALSE))</f>
        <v>0.33015179634094238</v>
      </c>
      <c r="EL177" s="8">
        <f>ABS(BN177-VLOOKUP('VK_valitsin (FI)'!$C$8,tiedot,65,FALSE))</f>
        <v>2206.958984375</v>
      </c>
      <c r="FH177" s="4">
        <f>IF($B177='VK_valitsin (FI)'!$C$8,100000,VK!CJ177/VK!L$297*'VK_valitsin (FI)'!D$5)</f>
        <v>0.17887176863461263</v>
      </c>
      <c r="FO177" s="4">
        <f>IF($B177='VK_valitsin (FI)'!$C$8,100000,VK!CQ177/VK!S$297*'VK_valitsin (FI)'!E$5)</f>
        <v>2.1080181018881757E-2</v>
      </c>
      <c r="GC177" s="4">
        <f>IF($B177='VK_valitsin (FI)'!$C$8,100000,VK!DE177/VK!AG$297*'VK_valitsin (FI)'!F$5)</f>
        <v>0</v>
      </c>
      <c r="GH177" s="4">
        <f>IF($B177='VK_valitsin (FI)'!$C$8,100000,VK!DJ177/VK!AL$297*'VK_valitsin (FI)'!G$5)</f>
        <v>0.22529705062413066</v>
      </c>
      <c r="GZ177" s="4">
        <f>IF($B177='VK_valitsin (FI)'!$C$8,100000,VK!EB177/VK!BD$297*'VK_valitsin (FI)'!H$5)</f>
        <v>1.725932443801987E-2</v>
      </c>
      <c r="HA177" s="4">
        <f>IF($B177='VK_valitsin (FI)'!$C$8,100000,VK!EC177/VK!BE$297*'VK_valitsin (FI)'!P$5)</f>
        <v>0</v>
      </c>
      <c r="HD177" s="4">
        <f>IF($B177='VK_valitsin (FI)'!$C$8,100000,VK!EF177/VK!BH$297*'VK_valitsin (FI)'!I$5)</f>
        <v>5.7605571948750274E-2</v>
      </c>
      <c r="HJ177" s="4">
        <f>IF($B177='VK_valitsin (FI)'!$C$8,100000,VK!EL177/VK!BN$297*'VK_valitsin (FI)'!J$5)</f>
        <v>0.10035388731289077</v>
      </c>
      <c r="ID177" s="15">
        <f t="shared" si="8"/>
        <v>0.60046780147728596</v>
      </c>
      <c r="IE177" s="15">
        <f t="shared" si="9"/>
        <v>136</v>
      </c>
      <c r="IF177" s="16">
        <f t="shared" si="11"/>
        <v>1.7499999999999971E-8</v>
      </c>
      <c r="IG177" s="51" t="str">
        <f t="shared" si="10"/>
        <v>Parkano</v>
      </c>
    </row>
    <row r="178" spans="1:241">
      <c r="A178">
        <v>2019</v>
      </c>
      <c r="B178" t="s">
        <v>554</v>
      </c>
      <c r="C178" t="s">
        <v>555</v>
      </c>
      <c r="D178" t="s">
        <v>406</v>
      </c>
      <c r="E178" t="s">
        <v>407</v>
      </c>
      <c r="F178" t="s">
        <v>334</v>
      </c>
      <c r="G178" t="s">
        <v>335</v>
      </c>
      <c r="H178" t="s">
        <v>104</v>
      </c>
      <c r="I178" t="s">
        <v>105</v>
      </c>
      <c r="J178">
        <v>38.299999237060547</v>
      </c>
      <c r="K178">
        <v>794.25</v>
      </c>
      <c r="L178">
        <v>115.80000305175781</v>
      </c>
      <c r="M178">
        <v>11081</v>
      </c>
      <c r="N178">
        <v>14</v>
      </c>
      <c r="O178">
        <v>0.60000002384185791</v>
      </c>
      <c r="P178">
        <v>-47</v>
      </c>
      <c r="Q178">
        <v>73.8</v>
      </c>
      <c r="R178">
        <v>3</v>
      </c>
      <c r="S178">
        <v>234</v>
      </c>
      <c r="T178">
        <v>0</v>
      </c>
      <c r="U178">
        <v>3197.4</v>
      </c>
      <c r="V178">
        <v>11.43</v>
      </c>
      <c r="W178">
        <v>1473</v>
      </c>
      <c r="X178">
        <v>448</v>
      </c>
      <c r="Y178">
        <v>538</v>
      </c>
      <c r="Z178">
        <v>449</v>
      </c>
      <c r="AA178">
        <v>565</v>
      </c>
      <c r="AB178">
        <v>16.960784912109375</v>
      </c>
      <c r="AC178">
        <v>0</v>
      </c>
      <c r="AD178">
        <v>0</v>
      </c>
      <c r="AE178">
        <v>0</v>
      </c>
      <c r="AF178">
        <v>8.5</v>
      </c>
      <c r="AG178">
        <v>0</v>
      </c>
      <c r="AH178">
        <v>20.5</v>
      </c>
      <c r="AI178">
        <v>0.93</v>
      </c>
      <c r="AJ178">
        <v>0.55000000000000004</v>
      </c>
      <c r="AK178">
        <v>1.1499999999999999</v>
      </c>
      <c r="AL178">
        <v>59.7</v>
      </c>
      <c r="AM178">
        <v>331.4</v>
      </c>
      <c r="AN178">
        <v>47.9</v>
      </c>
      <c r="AO178">
        <v>23.3</v>
      </c>
      <c r="AP178">
        <v>25</v>
      </c>
      <c r="AQ178">
        <v>37</v>
      </c>
      <c r="AR178">
        <v>735</v>
      </c>
      <c r="AS178">
        <v>0</v>
      </c>
      <c r="AT178">
        <v>8169</v>
      </c>
      <c r="AU178">
        <v>9743</v>
      </c>
      <c r="AV178">
        <v>0</v>
      </c>
      <c r="AW178">
        <v>81.744087219238281</v>
      </c>
      <c r="AX178">
        <v>0</v>
      </c>
      <c r="AY178">
        <v>0</v>
      </c>
      <c r="AZ178">
        <v>0</v>
      </c>
      <c r="BA178">
        <v>0</v>
      </c>
      <c r="BB178">
        <v>1</v>
      </c>
      <c r="BC178">
        <v>96.836555480957031</v>
      </c>
      <c r="BD178">
        <v>98.613517761230469</v>
      </c>
      <c r="BE178">
        <v>1161.7646484375</v>
      </c>
      <c r="BF178">
        <v>11037.3291015625</v>
      </c>
      <c r="BG178">
        <v>13143.4482421875</v>
      </c>
      <c r="BH178">
        <v>5.128995418548584</v>
      </c>
      <c r="BI178">
        <v>0.76592618227005005</v>
      </c>
      <c r="BJ178">
        <v>26.586103439331055</v>
      </c>
      <c r="BK178">
        <v>-10.880828857421875</v>
      </c>
      <c r="BL178">
        <v>117.57142639160156</v>
      </c>
      <c r="BM178">
        <v>1.0382868051528931</v>
      </c>
      <c r="BN178">
        <v>20567.404296875</v>
      </c>
      <c r="BO178">
        <v>42.823932647705078</v>
      </c>
      <c r="BQ178">
        <v>0.66329753398895264</v>
      </c>
      <c r="BR178">
        <v>88.7916259765625</v>
      </c>
      <c r="BS178">
        <v>2.83367919921875</v>
      </c>
      <c r="BT178">
        <v>103.60076141357422</v>
      </c>
      <c r="BU178">
        <v>209.54788208007813</v>
      </c>
      <c r="BV178">
        <v>0</v>
      </c>
      <c r="BW178">
        <v>1</v>
      </c>
      <c r="BX178">
        <v>7846.638671875</v>
      </c>
      <c r="BY178">
        <v>6589.28564453125</v>
      </c>
      <c r="BZ178">
        <v>1.5522065162658691</v>
      </c>
      <c r="CA178">
        <v>14.051078796386719</v>
      </c>
      <c r="CB178">
        <v>50</v>
      </c>
      <c r="CC178">
        <v>5.4592165946960449</v>
      </c>
      <c r="CD178">
        <v>6.872189998626709</v>
      </c>
      <c r="CE178">
        <v>0.12845215201377869</v>
      </c>
      <c r="CF178">
        <v>1.1560693979263306</v>
      </c>
      <c r="CG178">
        <v>9929.2119140625</v>
      </c>
      <c r="CJ178" s="8">
        <f>ABS(L178-VLOOKUP('VK_valitsin (FI)'!$C$8,tiedot,11,FALSE))</f>
        <v>22.899993896484375</v>
      </c>
      <c r="CQ178" s="8">
        <f>ABS(S178-VLOOKUP('VK_valitsin (FI)'!$C$8,tiedot,18,FALSE))</f>
        <v>82</v>
      </c>
      <c r="DE178" s="8">
        <f>ABS(AG178-VLOOKUP('VK_valitsin (FI)'!$C$8,tiedot,32,FALSE))</f>
        <v>0</v>
      </c>
      <c r="DJ178" s="8">
        <f>ABS(AL178-VLOOKUP('VK_valitsin (FI)'!$C$8,tiedot,37,FALSE))</f>
        <v>0.90000000000000568</v>
      </c>
      <c r="EB178" s="55">
        <f>ABS(BD178-VLOOKUP('VK_valitsin (FI)'!$C$8,tiedot,55,FALSE))</f>
        <v>2.5947799682617188</v>
      </c>
      <c r="EF178" s="55">
        <f>ABS(BH178-VLOOKUP('VK_valitsin (FI)'!$C$8,tiedot,59,FALSE))</f>
        <v>1.7919390201568604</v>
      </c>
      <c r="EL178" s="8">
        <f>ABS(BN178-VLOOKUP('VK_valitsin (FI)'!$C$8,tiedot,65,FALSE))</f>
        <v>2506.9921875</v>
      </c>
      <c r="FH178" s="4">
        <f>IF($B178='VK_valitsin (FI)'!$C$8,100000,VK!CJ178/VK!L$297*'VK_valitsin (FI)'!D$5)</f>
        <v>0.11636826037254949</v>
      </c>
      <c r="FO178" s="4">
        <f>IF($B178='VK_valitsin (FI)'!$C$8,100000,VK!CQ178/VK!S$297*'VK_valitsin (FI)'!E$5)</f>
        <v>1.630730984479532E-2</v>
      </c>
      <c r="GC178" s="4">
        <f>IF($B178='VK_valitsin (FI)'!$C$8,100000,VK!DE178/VK!AG$297*'VK_valitsin (FI)'!F$5)</f>
        <v>0</v>
      </c>
      <c r="GH178" s="4">
        <f>IF($B178='VK_valitsin (FI)'!$C$8,100000,VK!DJ178/VK!AL$297*'VK_valitsin (FI)'!G$5)</f>
        <v>1.5841198872009292E-2</v>
      </c>
      <c r="GZ178" s="4">
        <f>IF($B178='VK_valitsin (FI)'!$C$8,100000,VK!EB178/VK!BD$297*'VK_valitsin (FI)'!H$5)</f>
        <v>1.1248731429547961E-2</v>
      </c>
      <c r="HA178" s="4">
        <f>IF($B178='VK_valitsin (FI)'!$C$8,100000,VK!EC178/VK!BE$297*'VK_valitsin (FI)'!P$5)</f>
        <v>0</v>
      </c>
      <c r="HD178" s="4">
        <f>IF($B178='VK_valitsin (FI)'!$C$8,100000,VK!EF178/VK!BH$297*'VK_valitsin (FI)'!I$5)</f>
        <v>0.31266124642502208</v>
      </c>
      <c r="HJ178" s="4">
        <f>IF($B178='VK_valitsin (FI)'!$C$8,100000,VK!EL178/VK!BN$297*'VK_valitsin (FI)'!J$5)</f>
        <v>0.11399686775326302</v>
      </c>
      <c r="ID178" s="15">
        <f t="shared" si="8"/>
        <v>0.58642363229718719</v>
      </c>
      <c r="IE178" s="15">
        <f t="shared" si="9"/>
        <v>126</v>
      </c>
      <c r="IF178" s="16">
        <f t="shared" si="11"/>
        <v>1.7599999999999972E-8</v>
      </c>
      <c r="IG178" s="51" t="str">
        <f t="shared" si="10"/>
        <v>Pedersören kunta</v>
      </c>
    </row>
    <row r="179" spans="1:241">
      <c r="A179">
        <v>2019</v>
      </c>
      <c r="B179" t="s">
        <v>556</v>
      </c>
      <c r="C179" t="s">
        <v>557</v>
      </c>
      <c r="D179" t="s">
        <v>351</v>
      </c>
      <c r="E179" t="s">
        <v>352</v>
      </c>
      <c r="F179" t="s">
        <v>138</v>
      </c>
      <c r="G179" t="s">
        <v>139</v>
      </c>
      <c r="H179" t="s">
        <v>104</v>
      </c>
      <c r="I179" t="s">
        <v>105</v>
      </c>
      <c r="J179">
        <v>53.299999237060547</v>
      </c>
      <c r="K179">
        <v>1836.1400146484375</v>
      </c>
      <c r="L179">
        <v>173.39999389648438</v>
      </c>
      <c r="M179">
        <v>939</v>
      </c>
      <c r="N179">
        <v>0.5</v>
      </c>
      <c r="O179">
        <v>-1.6000000238418579</v>
      </c>
      <c r="P179">
        <v>-1</v>
      </c>
      <c r="Q179">
        <v>35.6</v>
      </c>
      <c r="R179">
        <v>13.600000000000001</v>
      </c>
      <c r="S179">
        <v>192</v>
      </c>
      <c r="T179">
        <v>0</v>
      </c>
      <c r="U179">
        <v>5525</v>
      </c>
      <c r="V179">
        <v>11.36</v>
      </c>
      <c r="W179">
        <v>1818</v>
      </c>
      <c r="X179">
        <v>545</v>
      </c>
      <c r="Y179">
        <v>727</v>
      </c>
      <c r="Z179">
        <v>2450</v>
      </c>
      <c r="AA179">
        <v>1267</v>
      </c>
      <c r="AB179">
        <v>9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22.25</v>
      </c>
      <c r="AI179">
        <v>1.5</v>
      </c>
      <c r="AJ179">
        <v>0.75</v>
      </c>
      <c r="AK179">
        <v>1.75</v>
      </c>
      <c r="AL179">
        <v>23.9</v>
      </c>
      <c r="AM179">
        <v>308.60000000000002</v>
      </c>
      <c r="AN179">
        <v>50.2</v>
      </c>
      <c r="AO179">
        <v>23.1</v>
      </c>
      <c r="AP179">
        <v>128</v>
      </c>
      <c r="AQ179">
        <v>189</v>
      </c>
      <c r="AR179">
        <v>1741</v>
      </c>
      <c r="AS179">
        <v>2.3330000000000002</v>
      </c>
      <c r="AT179">
        <v>8333</v>
      </c>
      <c r="AU179">
        <v>19064</v>
      </c>
      <c r="AV179">
        <v>0</v>
      </c>
      <c r="AW179">
        <v>103.53075408935547</v>
      </c>
      <c r="AX179">
        <v>0</v>
      </c>
      <c r="AY179">
        <v>0</v>
      </c>
      <c r="AZ179">
        <v>0</v>
      </c>
      <c r="BA179">
        <v>0</v>
      </c>
      <c r="BB179">
        <v>1</v>
      </c>
      <c r="BC179">
        <v>100</v>
      </c>
      <c r="BD179">
        <v>100</v>
      </c>
      <c r="BE179">
        <v>217.39131164550781</v>
      </c>
      <c r="BF179">
        <v>28651.9921875</v>
      </c>
      <c r="BG179">
        <v>32472.2578125</v>
      </c>
      <c r="BH179">
        <v>1.1708201169967651</v>
      </c>
      <c r="BI179">
        <v>-15.346115112304688</v>
      </c>
      <c r="BJ179">
        <v>11.111110687255859</v>
      </c>
      <c r="BK179">
        <v>0</v>
      </c>
      <c r="BL179">
        <v>66</v>
      </c>
      <c r="BM179">
        <v>-1.7543859481811523</v>
      </c>
      <c r="BN179">
        <v>21791.6953125</v>
      </c>
      <c r="BO179">
        <v>44.643714904785156</v>
      </c>
      <c r="BQ179">
        <v>0.59744411706924438</v>
      </c>
      <c r="BR179">
        <v>0.31948882341384888</v>
      </c>
      <c r="BS179">
        <v>1.0649627447128296</v>
      </c>
      <c r="BT179">
        <v>137.38018798828125</v>
      </c>
      <c r="BU179">
        <v>443.02450561523438</v>
      </c>
      <c r="BV179">
        <v>0</v>
      </c>
      <c r="BW179">
        <v>0</v>
      </c>
      <c r="BX179">
        <v>7760.86962890625</v>
      </c>
      <c r="BY179">
        <v>6847.826171875</v>
      </c>
      <c r="BZ179">
        <v>0.63897764682769775</v>
      </c>
      <c r="CA179">
        <v>5.9637913703918457</v>
      </c>
      <c r="CB179">
        <v>83.333335876464844</v>
      </c>
      <c r="CC179">
        <v>7.1428570747375488</v>
      </c>
      <c r="CD179">
        <v>8.9285717010498047</v>
      </c>
      <c r="CE179">
        <v>3.5714285373687744</v>
      </c>
      <c r="CF179">
        <v>7.1428570747375488</v>
      </c>
      <c r="CG179">
        <v>20981.671875</v>
      </c>
      <c r="CJ179" s="8">
        <f>ABS(L179-VLOOKUP('VK_valitsin (FI)'!$C$8,tiedot,11,FALSE))</f>
        <v>34.699996948242188</v>
      </c>
      <c r="CQ179" s="8">
        <f>ABS(S179-VLOOKUP('VK_valitsin (FI)'!$C$8,tiedot,18,FALSE))</f>
        <v>40</v>
      </c>
      <c r="DE179" s="8">
        <f>ABS(AG179-VLOOKUP('VK_valitsin (FI)'!$C$8,tiedot,32,FALSE))</f>
        <v>0</v>
      </c>
      <c r="DJ179" s="8">
        <f>ABS(AL179-VLOOKUP('VK_valitsin (FI)'!$C$8,tiedot,37,FALSE))</f>
        <v>34.9</v>
      </c>
      <c r="EB179" s="55">
        <f>ABS(BD179-VLOOKUP('VK_valitsin (FI)'!$C$8,tiedot,55,FALSE))</f>
        <v>3.98126220703125</v>
      </c>
      <c r="EF179" s="55">
        <f>ABS(BH179-VLOOKUP('VK_valitsin (FI)'!$C$8,tiedot,59,FALSE))</f>
        <v>2.1662362813949585</v>
      </c>
      <c r="EL179" s="8">
        <f>ABS(BN179-VLOOKUP('VK_valitsin (FI)'!$C$8,tiedot,65,FALSE))</f>
        <v>1282.701171875</v>
      </c>
      <c r="FH179" s="4">
        <f>IF($B179='VK_valitsin (FI)'!$C$8,100000,VK!CJ179/VK!L$297*'VK_valitsin (FI)'!D$5)</f>
        <v>0.17633097624622657</v>
      </c>
      <c r="FO179" s="4">
        <f>IF($B179='VK_valitsin (FI)'!$C$8,100000,VK!CQ179/VK!S$297*'VK_valitsin (FI)'!E$5)</f>
        <v>7.9547852901440588E-3</v>
      </c>
      <c r="GC179" s="4">
        <f>IF($B179='VK_valitsin (FI)'!$C$8,100000,VK!DE179/VK!AG$297*'VK_valitsin (FI)'!F$5)</f>
        <v>0</v>
      </c>
      <c r="GH179" s="4">
        <f>IF($B179='VK_valitsin (FI)'!$C$8,100000,VK!DJ179/VK!AL$297*'VK_valitsin (FI)'!G$5)</f>
        <v>0.61428648959235632</v>
      </c>
      <c r="GZ179" s="4">
        <f>IF($B179='VK_valitsin (FI)'!$C$8,100000,VK!EB179/VK!BD$297*'VK_valitsin (FI)'!H$5)</f>
        <v>1.725932443801987E-2</v>
      </c>
      <c r="HA179" s="4">
        <f>IF($B179='VK_valitsin (FI)'!$C$8,100000,VK!EC179/VK!BE$297*'VK_valitsin (FI)'!P$5)</f>
        <v>0</v>
      </c>
      <c r="HD179" s="4">
        <f>IF($B179='VK_valitsin (FI)'!$C$8,100000,VK!EF179/VK!BH$297*'VK_valitsin (FI)'!I$5)</f>
        <v>0.37796941088584818</v>
      </c>
      <c r="HJ179" s="4">
        <f>IF($B179='VK_valitsin (FI)'!$C$8,100000,VK!EL179/VK!BN$297*'VK_valitsin (FI)'!J$5)</f>
        <v>5.8326434596114939E-2</v>
      </c>
      <c r="ID179" s="15">
        <f t="shared" si="8"/>
        <v>1.25212743874871</v>
      </c>
      <c r="IE179" s="15">
        <f t="shared" si="9"/>
        <v>288</v>
      </c>
      <c r="IF179" s="16">
        <f t="shared" si="11"/>
        <v>1.7699999999999973E-8</v>
      </c>
      <c r="IG179" s="51" t="str">
        <f t="shared" si="10"/>
        <v>Pelkosenniemi</v>
      </c>
    </row>
    <row r="180" spans="1:241">
      <c r="A180">
        <v>2019</v>
      </c>
      <c r="B180" t="s">
        <v>558</v>
      </c>
      <c r="C180" t="s">
        <v>559</v>
      </c>
      <c r="D180" t="s">
        <v>560</v>
      </c>
      <c r="E180" t="s">
        <v>561</v>
      </c>
      <c r="F180" t="s">
        <v>138</v>
      </c>
      <c r="G180" t="s">
        <v>139</v>
      </c>
      <c r="H180" t="s">
        <v>104</v>
      </c>
      <c r="I180" t="s">
        <v>105</v>
      </c>
      <c r="J180">
        <v>54.299999237060547</v>
      </c>
      <c r="K180">
        <v>1738.6400146484375</v>
      </c>
      <c r="L180">
        <v>204</v>
      </c>
      <c r="M180">
        <v>3373</v>
      </c>
      <c r="N180">
        <v>1.8999999761581421</v>
      </c>
      <c r="O180">
        <v>-1.8999999761581421</v>
      </c>
      <c r="P180">
        <v>-11</v>
      </c>
      <c r="Q180">
        <v>53.5</v>
      </c>
      <c r="R180">
        <v>13.9</v>
      </c>
      <c r="S180">
        <v>337</v>
      </c>
      <c r="T180">
        <v>0</v>
      </c>
      <c r="U180">
        <v>3307.7</v>
      </c>
      <c r="V180">
        <v>11.36</v>
      </c>
      <c r="W180">
        <v>2930</v>
      </c>
      <c r="X180">
        <v>1209</v>
      </c>
      <c r="Y180">
        <v>512</v>
      </c>
      <c r="Z180">
        <v>1177</v>
      </c>
      <c r="AA180">
        <v>557</v>
      </c>
      <c r="AB180">
        <v>10.977272987365723</v>
      </c>
      <c r="AC180">
        <v>0</v>
      </c>
      <c r="AD180">
        <v>0</v>
      </c>
      <c r="AE180">
        <v>0</v>
      </c>
      <c r="AF180">
        <v>4.0999999999999996</v>
      </c>
      <c r="AG180">
        <v>0</v>
      </c>
      <c r="AH180">
        <v>21.25</v>
      </c>
      <c r="AI180">
        <v>1.25</v>
      </c>
      <c r="AJ180">
        <v>0.41</v>
      </c>
      <c r="AK180">
        <v>1.2</v>
      </c>
      <c r="AL180">
        <v>65.8</v>
      </c>
      <c r="AM180">
        <v>284.5</v>
      </c>
      <c r="AN180">
        <v>47.4</v>
      </c>
      <c r="AO180">
        <v>20.3</v>
      </c>
      <c r="AP180">
        <v>102</v>
      </c>
      <c r="AQ180">
        <v>76</v>
      </c>
      <c r="AR180">
        <v>1425</v>
      </c>
      <c r="AS180">
        <v>2.5</v>
      </c>
      <c r="AT180">
        <v>9583</v>
      </c>
      <c r="AU180">
        <v>13055</v>
      </c>
      <c r="AV180">
        <v>1</v>
      </c>
      <c r="AW180">
        <v>83.814872741699219</v>
      </c>
      <c r="AX180">
        <v>0</v>
      </c>
      <c r="AY180">
        <v>0</v>
      </c>
      <c r="AZ180">
        <v>0</v>
      </c>
      <c r="BA180">
        <v>0</v>
      </c>
      <c r="BB180">
        <v>1</v>
      </c>
      <c r="BC180">
        <v>87.341773986816406</v>
      </c>
      <c r="BD180">
        <v>100</v>
      </c>
      <c r="BE180">
        <v>316.66665649414063</v>
      </c>
      <c r="BF180">
        <v>13297.8720703125</v>
      </c>
      <c r="BG180">
        <v>15058.2578125</v>
      </c>
      <c r="BH180">
        <v>2.3409428596496582</v>
      </c>
      <c r="BI180">
        <v>-11.307806968688965</v>
      </c>
      <c r="BJ180">
        <v>23.4375</v>
      </c>
      <c r="BK180">
        <v>26.315790176391602</v>
      </c>
      <c r="BL180">
        <v>226</v>
      </c>
      <c r="BM180">
        <v>-2.0833332538604736</v>
      </c>
      <c r="BN180">
        <v>21826.759765625</v>
      </c>
      <c r="BO180">
        <v>57.383785247802734</v>
      </c>
      <c r="BQ180">
        <v>0.61962646245956421</v>
      </c>
      <c r="BR180">
        <v>0.59294396638870239</v>
      </c>
      <c r="BS180">
        <v>1.0376518964767456</v>
      </c>
      <c r="BT180">
        <v>86.866294860839844</v>
      </c>
      <c r="BU180">
        <v>323.450927734375</v>
      </c>
      <c r="BV180">
        <v>0</v>
      </c>
      <c r="BW180">
        <v>1</v>
      </c>
      <c r="BX180">
        <v>9908.3330078125</v>
      </c>
      <c r="BY180">
        <v>8750</v>
      </c>
      <c r="BZ180">
        <v>0.71153277158737183</v>
      </c>
      <c r="CA180">
        <v>5.5736732482910156</v>
      </c>
      <c r="CB180">
        <v>58.333332061767578</v>
      </c>
      <c r="CC180">
        <v>7.4468083381652832</v>
      </c>
      <c r="CD180">
        <v>4.2553191184997559</v>
      </c>
      <c r="CE180">
        <v>0</v>
      </c>
      <c r="CF180">
        <v>2.1276595592498779</v>
      </c>
      <c r="CG180">
        <v>13509.474609375</v>
      </c>
      <c r="CJ180" s="8">
        <f>ABS(L180-VLOOKUP('VK_valitsin (FI)'!$C$8,tiedot,11,FALSE))</f>
        <v>65.300003051757813</v>
      </c>
      <c r="CQ180" s="8">
        <f>ABS(S180-VLOOKUP('VK_valitsin (FI)'!$C$8,tiedot,18,FALSE))</f>
        <v>185</v>
      </c>
      <c r="DE180" s="8">
        <f>ABS(AG180-VLOOKUP('VK_valitsin (FI)'!$C$8,tiedot,32,FALSE))</f>
        <v>0</v>
      </c>
      <c r="DJ180" s="8">
        <f>ABS(AL180-VLOOKUP('VK_valitsin (FI)'!$C$8,tiedot,37,FALSE))</f>
        <v>7</v>
      </c>
      <c r="EB180" s="55">
        <f>ABS(BD180-VLOOKUP('VK_valitsin (FI)'!$C$8,tiedot,55,FALSE))</f>
        <v>3.98126220703125</v>
      </c>
      <c r="EF180" s="55">
        <f>ABS(BH180-VLOOKUP('VK_valitsin (FI)'!$C$8,tiedot,59,FALSE))</f>
        <v>0.99611353874206543</v>
      </c>
      <c r="EL180" s="8">
        <f>ABS(BN180-VLOOKUP('VK_valitsin (FI)'!$C$8,tiedot,65,FALSE))</f>
        <v>1247.63671875</v>
      </c>
      <c r="FH180" s="4">
        <f>IF($B180='VK_valitsin (FI)'!$C$8,100000,VK!CJ180/VK!L$297*'VK_valitsin (FI)'!D$5)</f>
        <v>0.33182750143098555</v>
      </c>
      <c r="FO180" s="4">
        <f>IF($B180='VK_valitsin (FI)'!$C$8,100000,VK!CQ180/VK!S$297*'VK_valitsin (FI)'!E$5)</f>
        <v>3.6790881966916267E-2</v>
      </c>
      <c r="GC180" s="4">
        <f>IF($B180='VK_valitsin (FI)'!$C$8,100000,VK!DE180/VK!AG$297*'VK_valitsin (FI)'!F$5)</f>
        <v>0</v>
      </c>
      <c r="GH180" s="4">
        <f>IF($B180='VK_valitsin (FI)'!$C$8,100000,VK!DJ180/VK!AL$297*'VK_valitsin (FI)'!G$5)</f>
        <v>0.12320932456007148</v>
      </c>
      <c r="GZ180" s="4">
        <f>IF($B180='VK_valitsin (FI)'!$C$8,100000,VK!EB180/VK!BD$297*'VK_valitsin (FI)'!H$5)</f>
        <v>1.725932443801987E-2</v>
      </c>
      <c r="HA180" s="4">
        <f>IF($B180='VK_valitsin (FI)'!$C$8,100000,VK!EC180/VK!BE$297*'VK_valitsin (FI)'!P$5)</f>
        <v>0</v>
      </c>
      <c r="HD180" s="4">
        <f>IF($B180='VK_valitsin (FI)'!$C$8,100000,VK!EF180/VK!BH$297*'VK_valitsin (FI)'!I$5)</f>
        <v>0.17380396157491493</v>
      </c>
      <c r="HJ180" s="4">
        <f>IF($B180='VK_valitsin (FI)'!$C$8,100000,VK!EL180/VK!BN$297*'VK_valitsin (FI)'!J$5)</f>
        <v>5.6731998903151254E-2</v>
      </c>
      <c r="ID180" s="15">
        <f t="shared" si="8"/>
        <v>0.73962301067405944</v>
      </c>
      <c r="IE180" s="15">
        <f t="shared" si="9"/>
        <v>194</v>
      </c>
      <c r="IF180" s="16">
        <f t="shared" si="11"/>
        <v>1.7799999999999974E-8</v>
      </c>
      <c r="IG180" s="51" t="str">
        <f t="shared" si="10"/>
        <v>Pello</v>
      </c>
    </row>
    <row r="181" spans="1:241">
      <c r="A181">
        <v>2019</v>
      </c>
      <c r="B181" t="s">
        <v>562</v>
      </c>
      <c r="C181" t="s">
        <v>563</v>
      </c>
      <c r="D181" t="s">
        <v>174</v>
      </c>
      <c r="E181" t="s">
        <v>175</v>
      </c>
      <c r="F181" t="s">
        <v>176</v>
      </c>
      <c r="G181" t="s">
        <v>177</v>
      </c>
      <c r="H181" t="s">
        <v>104</v>
      </c>
      <c r="I181" t="s">
        <v>105</v>
      </c>
      <c r="J181">
        <v>40.200000762939453</v>
      </c>
      <c r="K181">
        <v>747.8699951171875</v>
      </c>
      <c r="L181">
        <v>191.19999694824219</v>
      </c>
      <c r="M181">
        <v>2759</v>
      </c>
      <c r="N181">
        <v>3.7000000476837158</v>
      </c>
      <c r="O181">
        <v>-2.2999999523162842</v>
      </c>
      <c r="P181">
        <v>-75</v>
      </c>
      <c r="Q181">
        <v>38.1</v>
      </c>
      <c r="R181">
        <v>8.2000000000000011</v>
      </c>
      <c r="S181">
        <v>150</v>
      </c>
      <c r="T181">
        <v>0</v>
      </c>
      <c r="U181">
        <v>2727.8</v>
      </c>
      <c r="V181">
        <v>10.61</v>
      </c>
      <c r="W181">
        <v>1851</v>
      </c>
      <c r="X181">
        <v>404</v>
      </c>
      <c r="Y181">
        <v>702</v>
      </c>
      <c r="Z181">
        <v>444</v>
      </c>
      <c r="AA181">
        <v>525</v>
      </c>
      <c r="AB181">
        <v>14.520833015441895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21.5</v>
      </c>
      <c r="AI181">
        <v>0.93</v>
      </c>
      <c r="AJ181">
        <v>0.55000000000000004</v>
      </c>
      <c r="AK181">
        <v>1.05</v>
      </c>
      <c r="AL181">
        <v>40.1</v>
      </c>
      <c r="AM181">
        <v>262.5</v>
      </c>
      <c r="AN181">
        <v>47.6</v>
      </c>
      <c r="AO181">
        <v>14.4</v>
      </c>
      <c r="AP181">
        <v>158</v>
      </c>
      <c r="AQ181">
        <v>134</v>
      </c>
      <c r="AR181">
        <v>1088</v>
      </c>
      <c r="AS181">
        <v>1.833</v>
      </c>
      <c r="AT181">
        <v>7783</v>
      </c>
      <c r="AU181">
        <v>9580</v>
      </c>
      <c r="AV181">
        <v>0</v>
      </c>
      <c r="AW181">
        <v>127.92949676513672</v>
      </c>
      <c r="AX181">
        <v>0</v>
      </c>
      <c r="AY181">
        <v>0</v>
      </c>
      <c r="AZ181">
        <v>0</v>
      </c>
      <c r="BA181">
        <v>0</v>
      </c>
      <c r="BB181">
        <v>1</v>
      </c>
      <c r="BC181">
        <v>42.592594146728516</v>
      </c>
      <c r="BD181">
        <v>90</v>
      </c>
      <c r="BE181">
        <v>371.74722290039063</v>
      </c>
      <c r="BF181">
        <v>12023.84375</v>
      </c>
      <c r="BG181">
        <v>13942.837890625</v>
      </c>
      <c r="BH181">
        <v>3.9097137451171875</v>
      </c>
      <c r="BI181">
        <v>-12.953409194946289</v>
      </c>
      <c r="BJ181">
        <v>25</v>
      </c>
      <c r="BK181">
        <v>-9.8039216995239258</v>
      </c>
      <c r="BL181">
        <v>126.75</v>
      </c>
      <c r="BM181">
        <v>1.1467889547348022</v>
      </c>
      <c r="BN181">
        <v>17228.421875</v>
      </c>
      <c r="BO181">
        <v>62.184791564941406</v>
      </c>
      <c r="BQ181">
        <v>0.5614352822303772</v>
      </c>
      <c r="BR181">
        <v>0.43494018912315369</v>
      </c>
      <c r="BS181">
        <v>0.76114535331726074</v>
      </c>
      <c r="BT181">
        <v>68.865531921386719</v>
      </c>
      <c r="BU181">
        <v>274.37478637695313</v>
      </c>
      <c r="BV181">
        <v>0</v>
      </c>
      <c r="BW181">
        <v>1</v>
      </c>
      <c r="BX181">
        <v>5591.078125</v>
      </c>
      <c r="BY181">
        <v>4821.5615234375</v>
      </c>
      <c r="BZ181">
        <v>1.6672707796096802</v>
      </c>
      <c r="CA181">
        <v>15.984052658081055</v>
      </c>
      <c r="CB181">
        <v>50</v>
      </c>
      <c r="CC181">
        <v>4.7619047164916992</v>
      </c>
      <c r="CD181">
        <v>13.832199096679688</v>
      </c>
      <c r="CE181">
        <v>0</v>
      </c>
      <c r="CF181">
        <v>2.4943311214447021</v>
      </c>
      <c r="CG181">
        <v>9241.1552734375</v>
      </c>
      <c r="CJ181" s="8">
        <f>ABS(L181-VLOOKUP('VK_valitsin (FI)'!$C$8,tiedot,11,FALSE))</f>
        <v>52.5</v>
      </c>
      <c r="CQ181" s="8">
        <f>ABS(S181-VLOOKUP('VK_valitsin (FI)'!$C$8,tiedot,18,FALSE))</f>
        <v>2</v>
      </c>
      <c r="DE181" s="8">
        <f>ABS(AG181-VLOOKUP('VK_valitsin (FI)'!$C$8,tiedot,32,FALSE))</f>
        <v>0</v>
      </c>
      <c r="DJ181" s="8">
        <f>ABS(AL181-VLOOKUP('VK_valitsin (FI)'!$C$8,tiedot,37,FALSE))</f>
        <v>18.699999999999996</v>
      </c>
      <c r="EB181" s="55">
        <f>ABS(BD181-VLOOKUP('VK_valitsin (FI)'!$C$8,tiedot,55,FALSE))</f>
        <v>6.01873779296875</v>
      </c>
      <c r="EF181" s="55">
        <f>ABS(BH181-VLOOKUP('VK_valitsin (FI)'!$C$8,tiedot,59,FALSE))</f>
        <v>0.57265734672546387</v>
      </c>
      <c r="EL181" s="8">
        <f>ABS(BN181-VLOOKUP('VK_valitsin (FI)'!$C$8,tiedot,65,FALSE))</f>
        <v>5845.974609375</v>
      </c>
      <c r="FH181" s="4">
        <f>IF($B181='VK_valitsin (FI)'!$C$8,100000,VK!CJ181/VK!L$297*'VK_valitsin (FI)'!D$5)</f>
        <v>0.26678320078053636</v>
      </c>
      <c r="FO181" s="4">
        <f>IF($B181='VK_valitsin (FI)'!$C$8,100000,VK!CQ181/VK!S$297*'VK_valitsin (FI)'!E$5)</f>
        <v>3.9773926450720291E-4</v>
      </c>
      <c r="GC181" s="4">
        <f>IF($B181='VK_valitsin (FI)'!$C$8,100000,VK!DE181/VK!AG$297*'VK_valitsin (FI)'!F$5)</f>
        <v>0</v>
      </c>
      <c r="GH181" s="4">
        <f>IF($B181='VK_valitsin (FI)'!$C$8,100000,VK!DJ181/VK!AL$297*'VK_valitsin (FI)'!G$5)</f>
        <v>0.32914490989619088</v>
      </c>
      <c r="GZ181" s="4">
        <f>IF($B181='VK_valitsin (FI)'!$C$8,100000,VK!EB181/VK!BD$297*'VK_valitsin (FI)'!H$5)</f>
        <v>2.6092063992358878E-2</v>
      </c>
      <c r="HA181" s="4">
        <f>IF($B181='VK_valitsin (FI)'!$C$8,100000,VK!EC181/VK!BE$297*'VK_valitsin (FI)'!P$5)</f>
        <v>0</v>
      </c>
      <c r="HD181" s="4">
        <f>IF($B181='VK_valitsin (FI)'!$C$8,100000,VK!EF181/VK!BH$297*'VK_valitsin (FI)'!I$5)</f>
        <v>9.9918444649950366E-2</v>
      </c>
      <c r="HJ181" s="4">
        <f>IF($B181='VK_valitsin (FI)'!$C$8,100000,VK!EL181/VK!BN$297*'VK_valitsin (FI)'!J$5)</f>
        <v>0.26582563669590825</v>
      </c>
      <c r="ID181" s="15">
        <f t="shared" si="8"/>
        <v>0.98816201317945207</v>
      </c>
      <c r="IE181" s="15">
        <f t="shared" si="9"/>
        <v>263</v>
      </c>
      <c r="IF181" s="16">
        <f t="shared" si="11"/>
        <v>1.7899999999999975E-8</v>
      </c>
      <c r="IG181" s="51" t="str">
        <f t="shared" si="10"/>
        <v>Perho</v>
      </c>
    </row>
    <row r="182" spans="1:241">
      <c r="A182">
        <v>2019</v>
      </c>
      <c r="B182" t="s">
        <v>564</v>
      </c>
      <c r="C182" t="s">
        <v>565</v>
      </c>
      <c r="D182" t="s">
        <v>216</v>
      </c>
      <c r="E182" t="s">
        <v>217</v>
      </c>
      <c r="F182" t="s">
        <v>132</v>
      </c>
      <c r="G182" t="s">
        <v>133</v>
      </c>
      <c r="H182" t="s">
        <v>104</v>
      </c>
      <c r="I182" t="s">
        <v>105</v>
      </c>
      <c r="J182">
        <v>53.200000762939453</v>
      </c>
      <c r="K182">
        <v>374.45999145507813</v>
      </c>
      <c r="L182">
        <v>172.30000305175781</v>
      </c>
      <c r="M182">
        <v>1690</v>
      </c>
      <c r="N182">
        <v>4.5</v>
      </c>
      <c r="O182">
        <v>-1.2999999523162842</v>
      </c>
      <c r="P182">
        <v>1</v>
      </c>
      <c r="Q182">
        <v>41.900000000000006</v>
      </c>
      <c r="R182">
        <v>9.9</v>
      </c>
      <c r="S182">
        <v>148</v>
      </c>
      <c r="T182">
        <v>0</v>
      </c>
      <c r="U182">
        <v>3487.6</v>
      </c>
      <c r="V182">
        <v>11.04</v>
      </c>
      <c r="W182">
        <v>235</v>
      </c>
      <c r="X182">
        <v>2353</v>
      </c>
      <c r="Y182">
        <v>824</v>
      </c>
      <c r="Z182">
        <v>1261</v>
      </c>
      <c r="AA182">
        <v>948</v>
      </c>
      <c r="AB182">
        <v>12.518518447875977</v>
      </c>
      <c r="AC182">
        <v>0</v>
      </c>
      <c r="AD182">
        <v>0</v>
      </c>
      <c r="AE182">
        <v>0</v>
      </c>
      <c r="AF182">
        <v>0</v>
      </c>
      <c r="AG182">
        <v>1</v>
      </c>
      <c r="AH182">
        <v>21.5</v>
      </c>
      <c r="AI182">
        <v>1</v>
      </c>
      <c r="AJ182">
        <v>0.6</v>
      </c>
      <c r="AK182">
        <v>1.2</v>
      </c>
      <c r="AL182">
        <v>77.099999999999994</v>
      </c>
      <c r="AM182">
        <v>252.7</v>
      </c>
      <c r="AN182">
        <v>45.3</v>
      </c>
      <c r="AO182">
        <v>16.600000000000001</v>
      </c>
      <c r="AP182">
        <v>122</v>
      </c>
      <c r="AQ182">
        <v>76</v>
      </c>
      <c r="AR182">
        <v>671</v>
      </c>
      <c r="AS182">
        <v>2</v>
      </c>
      <c r="AT182">
        <v>18222</v>
      </c>
      <c r="AU182">
        <v>14120</v>
      </c>
      <c r="AV182">
        <v>0</v>
      </c>
      <c r="AW182">
        <v>90.763084411621094</v>
      </c>
      <c r="AX182">
        <v>0</v>
      </c>
      <c r="AY182">
        <v>0</v>
      </c>
      <c r="AZ182">
        <v>0</v>
      </c>
      <c r="BA182">
        <v>0</v>
      </c>
      <c r="BB182">
        <v>1</v>
      </c>
      <c r="BC182">
        <v>70.270271301269531</v>
      </c>
      <c r="BD182">
        <v>100</v>
      </c>
      <c r="BE182">
        <v>791.66668701171875</v>
      </c>
      <c r="BF182">
        <v>10430.177734375</v>
      </c>
      <c r="BG182">
        <v>13672.7197265625</v>
      </c>
      <c r="BH182">
        <v>2.1898224353790283</v>
      </c>
      <c r="BI182">
        <v>5.7975983619689941</v>
      </c>
      <c r="BJ182">
        <v>13.793103218078613</v>
      </c>
      <c r="BK182">
        <v>-18.181818008422852</v>
      </c>
      <c r="BL182">
        <v>146</v>
      </c>
      <c r="BM182">
        <v>-5.0724639892578125</v>
      </c>
      <c r="BN182">
        <v>19465.89453125</v>
      </c>
      <c r="BO182">
        <v>50.261699676513672</v>
      </c>
      <c r="BQ182">
        <v>0.67041420936584473</v>
      </c>
      <c r="BR182">
        <v>0.11834319680929184</v>
      </c>
      <c r="BS182">
        <v>2.2485206127166748</v>
      </c>
      <c r="BT182">
        <v>139.64497375488281</v>
      </c>
      <c r="BU182">
        <v>317.75146484375</v>
      </c>
      <c r="BV182">
        <v>0</v>
      </c>
      <c r="BW182">
        <v>0</v>
      </c>
      <c r="BX182">
        <v>10541.6669921875</v>
      </c>
      <c r="BY182">
        <v>8041.66650390625</v>
      </c>
      <c r="BZ182">
        <v>0.53254437446594238</v>
      </c>
      <c r="CA182">
        <v>7.7514791488647461</v>
      </c>
      <c r="CB182">
        <v>77.777778625488281</v>
      </c>
      <c r="CC182">
        <v>5.3435115814208984</v>
      </c>
      <c r="CD182">
        <v>21.374046325683594</v>
      </c>
      <c r="CE182">
        <v>0</v>
      </c>
      <c r="CF182">
        <v>0.76335877180099487</v>
      </c>
      <c r="CG182">
        <v>14006.0595703125</v>
      </c>
      <c r="CJ182" s="8">
        <f>ABS(L182-VLOOKUP('VK_valitsin (FI)'!$C$8,tiedot,11,FALSE))</f>
        <v>33.600006103515625</v>
      </c>
      <c r="CQ182" s="8">
        <f>ABS(S182-VLOOKUP('VK_valitsin (FI)'!$C$8,tiedot,18,FALSE))</f>
        <v>4</v>
      </c>
      <c r="DE182" s="8">
        <f>ABS(AG182-VLOOKUP('VK_valitsin (FI)'!$C$8,tiedot,32,FALSE))</f>
        <v>1</v>
      </c>
      <c r="DJ182" s="8">
        <f>ABS(AL182-VLOOKUP('VK_valitsin (FI)'!$C$8,tiedot,37,FALSE))</f>
        <v>18.299999999999997</v>
      </c>
      <c r="EB182" s="55">
        <f>ABS(BD182-VLOOKUP('VK_valitsin (FI)'!$C$8,tiedot,55,FALSE))</f>
        <v>3.98126220703125</v>
      </c>
      <c r="EF182" s="55">
        <f>ABS(BH182-VLOOKUP('VK_valitsin (FI)'!$C$8,tiedot,59,FALSE))</f>
        <v>1.1472339630126953</v>
      </c>
      <c r="EL182" s="8">
        <f>ABS(BN182-VLOOKUP('VK_valitsin (FI)'!$C$8,tiedot,65,FALSE))</f>
        <v>3608.501953125</v>
      </c>
      <c r="FH182" s="4">
        <f>IF($B182='VK_valitsin (FI)'!$C$8,100000,VK!CJ182/VK!L$297*'VK_valitsin (FI)'!D$5)</f>
        <v>0.17074127951507534</v>
      </c>
      <c r="FO182" s="4">
        <f>IF($B182='VK_valitsin (FI)'!$C$8,100000,VK!CQ182/VK!S$297*'VK_valitsin (FI)'!E$5)</f>
        <v>7.9547852901440581E-4</v>
      </c>
      <c r="GC182" s="4">
        <f>IF($B182='VK_valitsin (FI)'!$C$8,100000,VK!DE182/VK!AG$297*'VK_valitsin (FI)'!F$5)</f>
        <v>0.10940897735217005</v>
      </c>
      <c r="GH182" s="4">
        <f>IF($B182='VK_valitsin (FI)'!$C$8,100000,VK!DJ182/VK!AL$297*'VK_valitsin (FI)'!G$5)</f>
        <v>0.32210437706418682</v>
      </c>
      <c r="GZ182" s="4">
        <f>IF($B182='VK_valitsin (FI)'!$C$8,100000,VK!EB182/VK!BD$297*'VK_valitsin (FI)'!H$5)</f>
        <v>1.725932443801987E-2</v>
      </c>
      <c r="HA182" s="4">
        <f>IF($B182='VK_valitsin (FI)'!$C$8,100000,VK!EC182/VK!BE$297*'VK_valitsin (FI)'!P$5)</f>
        <v>0</v>
      </c>
      <c r="HD182" s="4">
        <f>IF($B182='VK_valitsin (FI)'!$C$8,100000,VK!EF182/VK!BH$297*'VK_valitsin (FI)'!I$5)</f>
        <v>0.20017176744399925</v>
      </c>
      <c r="HJ182" s="4">
        <f>IF($B182='VK_valitsin (FI)'!$C$8,100000,VK!EL182/VK!BN$297*'VK_valitsin (FI)'!J$5)</f>
        <v>0.16408424485279013</v>
      </c>
      <c r="ID182" s="15">
        <f t="shared" si="8"/>
        <v>0.98456546719525595</v>
      </c>
      <c r="IE182" s="15">
        <f t="shared" si="9"/>
        <v>261</v>
      </c>
      <c r="IF182" s="16">
        <f t="shared" si="11"/>
        <v>1.7999999999999976E-8</v>
      </c>
      <c r="IG182" s="51" t="str">
        <f t="shared" si="10"/>
        <v>Pertunmaa</v>
      </c>
    </row>
    <row r="183" spans="1:241">
      <c r="A183">
        <v>2019</v>
      </c>
      <c r="B183" t="s">
        <v>566</v>
      </c>
      <c r="C183" t="s">
        <v>567</v>
      </c>
      <c r="D183" t="s">
        <v>186</v>
      </c>
      <c r="E183" t="s">
        <v>187</v>
      </c>
      <c r="F183" t="s">
        <v>188</v>
      </c>
      <c r="G183" t="s">
        <v>189</v>
      </c>
      <c r="H183" t="s">
        <v>104</v>
      </c>
      <c r="I183" t="s">
        <v>105</v>
      </c>
      <c r="J183">
        <v>43.900001525878906</v>
      </c>
      <c r="K183">
        <v>456.39999389648438</v>
      </c>
      <c r="L183">
        <v>158.10000610351563</v>
      </c>
      <c r="M183">
        <v>3841</v>
      </c>
      <c r="N183">
        <v>8.3999996185302734</v>
      </c>
      <c r="O183">
        <v>-1.5</v>
      </c>
      <c r="P183">
        <v>-42</v>
      </c>
      <c r="Q183">
        <v>61.7</v>
      </c>
      <c r="R183">
        <v>11.200000000000001</v>
      </c>
      <c r="S183">
        <v>153</v>
      </c>
      <c r="T183">
        <v>0</v>
      </c>
      <c r="U183">
        <v>3479.3</v>
      </c>
      <c r="V183">
        <v>12.53</v>
      </c>
      <c r="W183">
        <v>1620</v>
      </c>
      <c r="X183">
        <v>740</v>
      </c>
      <c r="Y183">
        <v>680</v>
      </c>
      <c r="Z183">
        <v>907</v>
      </c>
      <c r="AA183">
        <v>696</v>
      </c>
      <c r="AB183">
        <v>14.657142639160156</v>
      </c>
      <c r="AC183">
        <v>0</v>
      </c>
      <c r="AD183">
        <v>0</v>
      </c>
      <c r="AE183">
        <v>0</v>
      </c>
      <c r="AF183">
        <v>6.8</v>
      </c>
      <c r="AG183">
        <v>0</v>
      </c>
      <c r="AH183">
        <v>21.75</v>
      </c>
      <c r="AI183">
        <v>1.2</v>
      </c>
      <c r="AJ183">
        <v>0.55000000000000004</v>
      </c>
      <c r="AK183">
        <v>1.2</v>
      </c>
      <c r="AL183">
        <v>79.8</v>
      </c>
      <c r="AM183">
        <v>343.1</v>
      </c>
      <c r="AN183">
        <v>46.3</v>
      </c>
      <c r="AO183">
        <v>26</v>
      </c>
      <c r="AP183">
        <v>48</v>
      </c>
      <c r="AQ183">
        <v>27</v>
      </c>
      <c r="AR183">
        <v>461</v>
      </c>
      <c r="AS183">
        <v>3.3330000000000002</v>
      </c>
      <c r="AT183">
        <v>7868</v>
      </c>
      <c r="AU183">
        <v>10251</v>
      </c>
      <c r="AV183">
        <v>0</v>
      </c>
      <c r="AW183">
        <v>29.447063446044922</v>
      </c>
      <c r="AX183">
        <v>0</v>
      </c>
      <c r="AY183">
        <v>0</v>
      </c>
      <c r="AZ183">
        <v>0</v>
      </c>
      <c r="BA183">
        <v>0</v>
      </c>
      <c r="BB183">
        <v>1</v>
      </c>
      <c r="BC183">
        <v>94.76190185546875</v>
      </c>
      <c r="BD183">
        <v>99.526069641113281</v>
      </c>
      <c r="BE183">
        <v>1375.968994140625</v>
      </c>
      <c r="BF183">
        <v>12099.0458984375</v>
      </c>
      <c r="BG183">
        <v>13017.0390625</v>
      </c>
      <c r="BH183">
        <v>5.3601665496826172</v>
      </c>
      <c r="BI183">
        <v>3.4988272190093994</v>
      </c>
      <c r="BJ183">
        <v>28.873239517211914</v>
      </c>
      <c r="BK183">
        <v>12.765957832336426</v>
      </c>
      <c r="BL183">
        <v>171.33332824707031</v>
      </c>
      <c r="BM183">
        <v>-0.42283299565315247</v>
      </c>
      <c r="BN183">
        <v>20914.8984375</v>
      </c>
      <c r="BO183">
        <v>42.816055297851563</v>
      </c>
      <c r="BQ183">
        <v>0.63967716693878174</v>
      </c>
      <c r="BR183">
        <v>0.1301744282245636</v>
      </c>
      <c r="BS183">
        <v>1.5620932579040527</v>
      </c>
      <c r="BT183">
        <v>80.708145141601563</v>
      </c>
      <c r="BU183">
        <v>280.91644287109375</v>
      </c>
      <c r="BV183">
        <v>0</v>
      </c>
      <c r="BW183">
        <v>1</v>
      </c>
      <c r="BX183">
        <v>10387.5966796875</v>
      </c>
      <c r="BY183">
        <v>9655.0390625</v>
      </c>
      <c r="BZ183">
        <v>1.3798489570617676</v>
      </c>
      <c r="CA183">
        <v>12.262432098388672</v>
      </c>
      <c r="CB183">
        <v>81.132072448730469</v>
      </c>
      <c r="CC183">
        <v>9.129511833190918</v>
      </c>
      <c r="CD183">
        <v>14.861995697021484</v>
      </c>
      <c r="CE183">
        <v>0</v>
      </c>
      <c r="CF183">
        <v>1.2738853693008423</v>
      </c>
      <c r="CG183">
        <v>10051.322265625</v>
      </c>
      <c r="CJ183" s="8">
        <f>ABS(L183-VLOOKUP('VK_valitsin (FI)'!$C$8,tiedot,11,FALSE))</f>
        <v>19.400009155273438</v>
      </c>
      <c r="CQ183" s="8">
        <f>ABS(S183-VLOOKUP('VK_valitsin (FI)'!$C$8,tiedot,18,FALSE))</f>
        <v>1</v>
      </c>
      <c r="DE183" s="8">
        <f>ABS(AG183-VLOOKUP('VK_valitsin (FI)'!$C$8,tiedot,32,FALSE))</f>
        <v>0</v>
      </c>
      <c r="DJ183" s="8">
        <f>ABS(AL183-VLOOKUP('VK_valitsin (FI)'!$C$8,tiedot,37,FALSE))</f>
        <v>21</v>
      </c>
      <c r="EB183" s="55">
        <f>ABS(BD183-VLOOKUP('VK_valitsin (FI)'!$C$8,tiedot,55,FALSE))</f>
        <v>3.5073318481445313</v>
      </c>
      <c r="EF183" s="55">
        <f>ABS(BH183-VLOOKUP('VK_valitsin (FI)'!$C$8,tiedot,59,FALSE))</f>
        <v>2.0231101512908936</v>
      </c>
      <c r="EL183" s="8">
        <f>ABS(BN183-VLOOKUP('VK_valitsin (FI)'!$C$8,tiedot,65,FALSE))</f>
        <v>2159.498046875</v>
      </c>
      <c r="FH183" s="4">
        <f>IF($B183='VK_valitsin (FI)'!$C$8,100000,VK!CJ183/VK!L$297*'VK_valitsin (FI)'!D$5)</f>
        <v>9.858279119267728E-2</v>
      </c>
      <c r="FO183" s="4">
        <f>IF($B183='VK_valitsin (FI)'!$C$8,100000,VK!CQ183/VK!S$297*'VK_valitsin (FI)'!E$5)</f>
        <v>1.9886963225360145E-4</v>
      </c>
      <c r="GC183" s="4">
        <f>IF($B183='VK_valitsin (FI)'!$C$8,100000,VK!DE183/VK!AG$297*'VK_valitsin (FI)'!F$5)</f>
        <v>0</v>
      </c>
      <c r="GH183" s="4">
        <f>IF($B183='VK_valitsin (FI)'!$C$8,100000,VK!DJ183/VK!AL$297*'VK_valitsin (FI)'!G$5)</f>
        <v>0.36962797368021444</v>
      </c>
      <c r="GZ183" s="4">
        <f>IF($B183='VK_valitsin (FI)'!$C$8,100000,VK!EB183/VK!BD$297*'VK_valitsin (FI)'!H$5)</f>
        <v>1.5204770530315175E-2</v>
      </c>
      <c r="HA183" s="4">
        <f>IF($B183='VK_valitsin (FI)'!$C$8,100000,VK!EC183/VK!BE$297*'VK_valitsin (FI)'!P$5)</f>
        <v>0</v>
      </c>
      <c r="HD183" s="4">
        <f>IF($B183='VK_valitsin (FI)'!$C$8,100000,VK!EF183/VK!BH$297*'VK_valitsin (FI)'!I$5)</f>
        <v>0.35299646608641549</v>
      </c>
      <c r="HJ183" s="4">
        <f>IF($B183='VK_valitsin (FI)'!$C$8,100000,VK!EL183/VK!BN$297*'VK_valitsin (FI)'!J$5)</f>
        <v>9.8195764027700694E-2</v>
      </c>
      <c r="ID183" s="15">
        <f t="shared" si="8"/>
        <v>0.93480665324957679</v>
      </c>
      <c r="IE183" s="15">
        <f t="shared" si="9"/>
        <v>251</v>
      </c>
      <c r="IF183" s="16">
        <f t="shared" si="11"/>
        <v>1.8099999999999977E-8</v>
      </c>
      <c r="IG183" s="51" t="str">
        <f t="shared" si="10"/>
        <v>Petäjävesi</v>
      </c>
    </row>
    <row r="184" spans="1:241">
      <c r="A184">
        <v>2019</v>
      </c>
      <c r="B184" t="s">
        <v>287</v>
      </c>
      <c r="C184" t="s">
        <v>568</v>
      </c>
      <c r="D184" t="s">
        <v>287</v>
      </c>
      <c r="E184" t="s">
        <v>224</v>
      </c>
      <c r="F184" t="s">
        <v>132</v>
      </c>
      <c r="G184" t="s">
        <v>133</v>
      </c>
      <c r="H184" t="s">
        <v>90</v>
      </c>
      <c r="I184" t="s">
        <v>91</v>
      </c>
      <c r="J184">
        <v>49.700000762939453</v>
      </c>
      <c r="K184">
        <v>1568.7099609375</v>
      </c>
      <c r="L184">
        <v>170.5</v>
      </c>
      <c r="M184">
        <v>17682</v>
      </c>
      <c r="N184">
        <v>11.300000190734863</v>
      </c>
      <c r="O184">
        <v>-1.3999999761581421</v>
      </c>
      <c r="P184">
        <v>-123</v>
      </c>
      <c r="Q184">
        <v>76.2</v>
      </c>
      <c r="R184">
        <v>10.100000000000001</v>
      </c>
      <c r="S184">
        <v>552</v>
      </c>
      <c r="T184">
        <v>0</v>
      </c>
      <c r="U184">
        <v>3697.6</v>
      </c>
      <c r="V184">
        <v>11.04</v>
      </c>
      <c r="W184">
        <v>770</v>
      </c>
      <c r="X184">
        <v>516</v>
      </c>
      <c r="Y184">
        <v>707</v>
      </c>
      <c r="Z184">
        <v>649</v>
      </c>
      <c r="AA184">
        <v>477</v>
      </c>
      <c r="AB184">
        <v>17.109588623046875</v>
      </c>
      <c r="AC184">
        <v>1.7</v>
      </c>
      <c r="AD184">
        <v>1.4</v>
      </c>
      <c r="AE184">
        <v>2.6</v>
      </c>
      <c r="AF184">
        <v>3.2</v>
      </c>
      <c r="AG184">
        <v>0</v>
      </c>
      <c r="AH184">
        <v>22</v>
      </c>
      <c r="AI184">
        <v>1.1000000000000001</v>
      </c>
      <c r="AJ184">
        <v>0.5</v>
      </c>
      <c r="AK184">
        <v>1.1000000000000001</v>
      </c>
      <c r="AL184">
        <v>53.1</v>
      </c>
      <c r="AM184">
        <v>307.10000000000002</v>
      </c>
      <c r="AN184">
        <v>47.9</v>
      </c>
      <c r="AO184">
        <v>22.9</v>
      </c>
      <c r="AP184">
        <v>51</v>
      </c>
      <c r="AQ184">
        <v>98</v>
      </c>
      <c r="AR184">
        <v>574</v>
      </c>
      <c r="AS184">
        <v>2.5</v>
      </c>
      <c r="AT184">
        <v>7253</v>
      </c>
      <c r="AU184">
        <v>9138</v>
      </c>
      <c r="AV184">
        <v>1</v>
      </c>
      <c r="AW184">
        <v>71.663429260253906</v>
      </c>
      <c r="AX184">
        <v>0</v>
      </c>
      <c r="AY184">
        <v>0</v>
      </c>
      <c r="AZ184">
        <v>0</v>
      </c>
      <c r="BA184">
        <v>0</v>
      </c>
      <c r="BB184">
        <v>1</v>
      </c>
      <c r="BC184">
        <v>79.310348510742188</v>
      </c>
      <c r="BD184">
        <v>64.546897888183594</v>
      </c>
      <c r="BE184">
        <v>745.40679931640625</v>
      </c>
      <c r="BF184">
        <v>13921.6357421875</v>
      </c>
      <c r="BG184">
        <v>18666.8046875</v>
      </c>
      <c r="BH184">
        <v>2.2883272171020508</v>
      </c>
      <c r="BI184">
        <v>-2.3161814212799072</v>
      </c>
      <c r="BJ184">
        <v>28.214284896850586</v>
      </c>
      <c r="BK184">
        <v>10</v>
      </c>
      <c r="BL184">
        <v>211.14285278320313</v>
      </c>
      <c r="BM184">
        <v>-2.8085734844207764</v>
      </c>
      <c r="BN184">
        <v>21919.84375</v>
      </c>
      <c r="BO184">
        <v>42.027530670166016</v>
      </c>
      <c r="BQ184">
        <v>0.61135619878768921</v>
      </c>
      <c r="BR184">
        <v>0.11876484751701355</v>
      </c>
      <c r="BS184">
        <v>2.6920032501220703</v>
      </c>
      <c r="BT184">
        <v>126.56938934326172</v>
      </c>
      <c r="BU184">
        <v>310.259033203125</v>
      </c>
      <c r="BV184">
        <v>0</v>
      </c>
      <c r="BW184">
        <v>1</v>
      </c>
      <c r="BX184">
        <v>9912.0732421875</v>
      </c>
      <c r="BY184">
        <v>7392.388671875</v>
      </c>
      <c r="BZ184">
        <v>0.87094217538833618</v>
      </c>
      <c r="CA184">
        <v>7.4369416236877441</v>
      </c>
      <c r="CB184">
        <v>94.155845642089844</v>
      </c>
      <c r="CC184">
        <v>10.950570106506348</v>
      </c>
      <c r="CD184">
        <v>16.42585563659668</v>
      </c>
      <c r="CE184">
        <v>0.38022813200950623</v>
      </c>
      <c r="CF184">
        <v>1.3688212633132935</v>
      </c>
      <c r="CG184">
        <v>9468.3623046875</v>
      </c>
      <c r="CJ184" s="8">
        <f>ABS(L184-VLOOKUP('VK_valitsin (FI)'!$C$8,tiedot,11,FALSE))</f>
        <v>31.800003051757813</v>
      </c>
      <c r="CQ184" s="8">
        <f>ABS(S184-VLOOKUP('VK_valitsin (FI)'!$C$8,tiedot,18,FALSE))</f>
        <v>400</v>
      </c>
      <c r="DE184" s="8">
        <f>ABS(AG184-VLOOKUP('VK_valitsin (FI)'!$C$8,tiedot,32,FALSE))</f>
        <v>0</v>
      </c>
      <c r="DJ184" s="8">
        <f>ABS(AL184-VLOOKUP('VK_valitsin (FI)'!$C$8,tiedot,37,FALSE))</f>
        <v>5.6999999999999957</v>
      </c>
      <c r="EB184" s="55">
        <f>ABS(BD184-VLOOKUP('VK_valitsin (FI)'!$C$8,tiedot,55,FALSE))</f>
        <v>31.471839904785156</v>
      </c>
      <c r="EF184" s="55">
        <f>ABS(BH184-VLOOKUP('VK_valitsin (FI)'!$C$8,tiedot,59,FALSE))</f>
        <v>1.0487291812896729</v>
      </c>
      <c r="EL184" s="8">
        <f>ABS(BN184-VLOOKUP('VK_valitsin (FI)'!$C$8,tiedot,65,FALSE))</f>
        <v>1154.552734375</v>
      </c>
      <c r="FH184" s="4">
        <f>IF($B184='VK_valitsin (FI)'!$C$8,100000,VK!CJ184/VK!L$297*'VK_valitsin (FI)'!D$5)</f>
        <v>0.16159441140911951</v>
      </c>
      <c r="FO184" s="4">
        <f>IF($B184='VK_valitsin (FI)'!$C$8,100000,VK!CQ184/VK!S$297*'VK_valitsin (FI)'!E$5)</f>
        <v>7.9547852901440591E-2</v>
      </c>
      <c r="GC184" s="4">
        <f>IF($B184='VK_valitsin (FI)'!$C$8,100000,VK!DE184/VK!AG$297*'VK_valitsin (FI)'!F$5)</f>
        <v>0</v>
      </c>
      <c r="GH184" s="4">
        <f>IF($B184='VK_valitsin (FI)'!$C$8,100000,VK!DJ184/VK!AL$297*'VK_valitsin (FI)'!G$5)</f>
        <v>0.10032759285605813</v>
      </c>
      <c r="GZ184" s="4">
        <f>IF($B184='VK_valitsin (FI)'!$C$8,100000,VK!EB184/VK!BD$297*'VK_valitsin (FI)'!H$5)</f>
        <v>0.13643479563310354</v>
      </c>
      <c r="HA184" s="4">
        <f>IF($B184='VK_valitsin (FI)'!$C$8,100000,VK!EC184/VK!BE$297*'VK_valitsin (FI)'!P$5)</f>
        <v>0</v>
      </c>
      <c r="HD184" s="4">
        <f>IF($B184='VK_valitsin (FI)'!$C$8,100000,VK!EF184/VK!BH$297*'VK_valitsin (FI)'!I$5)</f>
        <v>0.18298444829647106</v>
      </c>
      <c r="HJ184" s="4">
        <f>IF($B184='VK_valitsin (FI)'!$C$8,100000,VK!EL184/VK!BN$297*'VK_valitsin (FI)'!J$5)</f>
        <v>5.2499324102786057E-2</v>
      </c>
      <c r="ID184" s="15">
        <f t="shared" si="8"/>
        <v>0.71338844339897889</v>
      </c>
      <c r="IE184" s="15">
        <f t="shared" si="9"/>
        <v>184</v>
      </c>
      <c r="IF184" s="16">
        <f t="shared" si="11"/>
        <v>1.8199999999999978E-8</v>
      </c>
      <c r="IG184" s="51" t="str">
        <f t="shared" si="10"/>
        <v>Pieksämäki</v>
      </c>
    </row>
    <row r="185" spans="1:241">
      <c r="A185">
        <v>2019</v>
      </c>
      <c r="B185" t="s">
        <v>569</v>
      </c>
      <c r="C185" t="s">
        <v>570</v>
      </c>
      <c r="D185" t="s">
        <v>242</v>
      </c>
      <c r="E185" t="s">
        <v>206</v>
      </c>
      <c r="F185" t="s">
        <v>243</v>
      </c>
      <c r="G185" t="s">
        <v>244</v>
      </c>
      <c r="H185" t="s">
        <v>104</v>
      </c>
      <c r="I185" t="s">
        <v>105</v>
      </c>
      <c r="J185">
        <v>51</v>
      </c>
      <c r="K185">
        <v>1153.219970703125</v>
      </c>
      <c r="L185">
        <v>215</v>
      </c>
      <c r="M185">
        <v>4391</v>
      </c>
      <c r="N185">
        <v>3.7999999523162842</v>
      </c>
      <c r="O185">
        <v>-2.4000000953674316</v>
      </c>
      <c r="P185">
        <v>-63</v>
      </c>
      <c r="Q185">
        <v>41.900000000000006</v>
      </c>
      <c r="R185">
        <v>10.200000000000001</v>
      </c>
      <c r="S185">
        <v>379</v>
      </c>
      <c r="T185">
        <v>0</v>
      </c>
      <c r="U185">
        <v>3136.9</v>
      </c>
      <c r="V185">
        <v>12.35</v>
      </c>
      <c r="W185">
        <v>1361</v>
      </c>
      <c r="X185">
        <v>1000</v>
      </c>
      <c r="Y185">
        <v>917</v>
      </c>
      <c r="Z185">
        <v>1067</v>
      </c>
      <c r="AA185">
        <v>804</v>
      </c>
      <c r="AB185">
        <v>16.154762268066406</v>
      </c>
      <c r="AC185">
        <v>0</v>
      </c>
      <c r="AD185">
        <v>0</v>
      </c>
      <c r="AE185">
        <v>0</v>
      </c>
      <c r="AF185">
        <v>8.3000000000000007</v>
      </c>
      <c r="AG185">
        <v>0</v>
      </c>
      <c r="AH185">
        <v>21.75</v>
      </c>
      <c r="AI185">
        <v>0.93</v>
      </c>
      <c r="AJ185">
        <v>0.6</v>
      </c>
      <c r="AK185">
        <v>1.1000000000000001</v>
      </c>
      <c r="AL185">
        <v>45.3</v>
      </c>
      <c r="AM185">
        <v>265.5</v>
      </c>
      <c r="AN185">
        <v>48.7</v>
      </c>
      <c r="AO185">
        <v>16.2</v>
      </c>
      <c r="AP185">
        <v>100</v>
      </c>
      <c r="AQ185">
        <v>62</v>
      </c>
      <c r="AR185">
        <v>900</v>
      </c>
      <c r="AS185">
        <v>2.6669999999999998</v>
      </c>
      <c r="AT185">
        <v>10386</v>
      </c>
      <c r="AU185">
        <v>10772</v>
      </c>
      <c r="AV185">
        <v>0</v>
      </c>
      <c r="AW185">
        <v>60.456741333007813</v>
      </c>
      <c r="AX185">
        <v>0</v>
      </c>
      <c r="AY185">
        <v>0</v>
      </c>
      <c r="AZ185">
        <v>0</v>
      </c>
      <c r="BA185">
        <v>0</v>
      </c>
      <c r="BB185">
        <v>1</v>
      </c>
      <c r="BC185">
        <v>73.493972778320313</v>
      </c>
      <c r="BD185">
        <v>77.570091247558594</v>
      </c>
      <c r="BE185">
        <v>536.45831298828125</v>
      </c>
      <c r="BF185">
        <v>13130.05859375</v>
      </c>
      <c r="BG185">
        <v>16728.751953125</v>
      </c>
      <c r="BH185">
        <v>1.9807788133621216</v>
      </c>
      <c r="BI185">
        <v>3.5034277439117432</v>
      </c>
      <c r="BJ185">
        <v>28.91566276550293</v>
      </c>
      <c r="BK185">
        <v>-18.604650497436523</v>
      </c>
      <c r="BL185">
        <v>168</v>
      </c>
      <c r="BM185">
        <v>-2.6785714626312256</v>
      </c>
      <c r="BN185">
        <v>18886.177734375</v>
      </c>
      <c r="BO185">
        <v>59.250453948974609</v>
      </c>
      <c r="BQ185">
        <v>0.59143704175949097</v>
      </c>
      <c r="BR185">
        <v>0.18219085037708282</v>
      </c>
      <c r="BS185">
        <v>1.6852653026580811</v>
      </c>
      <c r="BT185">
        <v>116.37440490722656</v>
      </c>
      <c r="BU185">
        <v>312.91278076171875</v>
      </c>
      <c r="BV185">
        <v>0</v>
      </c>
      <c r="BW185">
        <v>1</v>
      </c>
      <c r="BX185">
        <v>7578.125</v>
      </c>
      <c r="BY185">
        <v>5947.91650390625</v>
      </c>
      <c r="BZ185">
        <v>0.79708492755889893</v>
      </c>
      <c r="CA185">
        <v>9.9294013977050781</v>
      </c>
      <c r="CB185">
        <v>102.85713958740234</v>
      </c>
      <c r="CC185">
        <v>7.5688071250915527</v>
      </c>
      <c r="CD185">
        <v>10.321101188659668</v>
      </c>
      <c r="CE185">
        <v>0</v>
      </c>
      <c r="CF185">
        <v>2.2935779094696045</v>
      </c>
      <c r="CG185">
        <v>10328.3740234375</v>
      </c>
      <c r="CJ185" s="8">
        <f>ABS(L185-VLOOKUP('VK_valitsin (FI)'!$C$8,tiedot,11,FALSE))</f>
        <v>76.300003051757813</v>
      </c>
      <c r="CQ185" s="8">
        <f>ABS(S185-VLOOKUP('VK_valitsin (FI)'!$C$8,tiedot,18,FALSE))</f>
        <v>227</v>
      </c>
      <c r="DE185" s="8">
        <f>ABS(AG185-VLOOKUP('VK_valitsin (FI)'!$C$8,tiedot,32,FALSE))</f>
        <v>0</v>
      </c>
      <c r="DJ185" s="8">
        <f>ABS(AL185-VLOOKUP('VK_valitsin (FI)'!$C$8,tiedot,37,FALSE))</f>
        <v>13.5</v>
      </c>
      <c r="EB185" s="55">
        <f>ABS(BD185-VLOOKUP('VK_valitsin (FI)'!$C$8,tiedot,55,FALSE))</f>
        <v>18.448646545410156</v>
      </c>
      <c r="EF185" s="55">
        <f>ABS(BH185-VLOOKUP('VK_valitsin (FI)'!$C$8,tiedot,59,FALSE))</f>
        <v>1.3562775850296021</v>
      </c>
      <c r="EL185" s="8">
        <f>ABS(BN185-VLOOKUP('VK_valitsin (FI)'!$C$8,tiedot,65,FALSE))</f>
        <v>4188.21875</v>
      </c>
      <c r="FH185" s="4">
        <f>IF($B185='VK_valitsin (FI)'!$C$8,100000,VK!CJ185/VK!L$297*'VK_valitsin (FI)'!D$5)</f>
        <v>0.38772493397547886</v>
      </c>
      <c r="FO185" s="4">
        <f>IF($B185='VK_valitsin (FI)'!$C$8,100000,VK!CQ185/VK!S$297*'VK_valitsin (FI)'!E$5)</f>
        <v>4.5143406521567536E-2</v>
      </c>
      <c r="GC185" s="4">
        <f>IF($B185='VK_valitsin (FI)'!$C$8,100000,VK!DE185/VK!AG$297*'VK_valitsin (FI)'!F$5)</f>
        <v>0</v>
      </c>
      <c r="GH185" s="4">
        <f>IF($B185='VK_valitsin (FI)'!$C$8,100000,VK!DJ185/VK!AL$297*'VK_valitsin (FI)'!G$5)</f>
        <v>0.23761798308013787</v>
      </c>
      <c r="GZ185" s="4">
        <f>IF($B185='VK_valitsin (FI)'!$C$8,100000,VK!EB185/VK!BD$297*'VK_valitsin (FI)'!H$5)</f>
        <v>7.9977444240484072E-2</v>
      </c>
      <c r="HA185" s="4">
        <f>IF($B185='VK_valitsin (FI)'!$C$8,100000,VK!EC185/VK!BE$297*'VK_valitsin (FI)'!P$5)</f>
        <v>0</v>
      </c>
      <c r="HD185" s="4">
        <f>IF($B185='VK_valitsin (FI)'!$C$8,100000,VK!EF185/VK!BH$297*'VK_valitsin (FI)'!I$5)</f>
        <v>0.23664613330232287</v>
      </c>
      <c r="HJ185" s="4">
        <f>IF($B185='VK_valitsin (FI)'!$C$8,100000,VK!EL185/VK!BN$297*'VK_valitsin (FI)'!J$5)</f>
        <v>0.1904448770706377</v>
      </c>
      <c r="ID185" s="15">
        <f t="shared" si="8"/>
        <v>1.1775547964906288</v>
      </c>
      <c r="IE185" s="15">
        <f t="shared" si="9"/>
        <v>284</v>
      </c>
      <c r="IF185" s="16">
        <f t="shared" si="11"/>
        <v>1.8299999999999979E-8</v>
      </c>
      <c r="IG185" s="51" t="str">
        <f t="shared" si="10"/>
        <v>Pielavesi</v>
      </c>
    </row>
    <row r="186" spans="1:241">
      <c r="A186">
        <v>2019</v>
      </c>
      <c r="B186" t="s">
        <v>571</v>
      </c>
      <c r="C186" t="s">
        <v>572</v>
      </c>
      <c r="D186" t="s">
        <v>406</v>
      </c>
      <c r="E186" t="s">
        <v>407</v>
      </c>
      <c r="F186" t="s">
        <v>334</v>
      </c>
      <c r="G186" t="s">
        <v>335</v>
      </c>
      <c r="H186" t="s">
        <v>144</v>
      </c>
      <c r="I186" t="s">
        <v>145</v>
      </c>
      <c r="J186">
        <v>44.700000762939453</v>
      </c>
      <c r="K186">
        <v>88.44000244140625</v>
      </c>
      <c r="L186">
        <v>139</v>
      </c>
      <c r="M186">
        <v>19208</v>
      </c>
      <c r="N186">
        <v>217.19999694824219</v>
      </c>
      <c r="O186">
        <v>-0.40000000596046448</v>
      </c>
      <c r="P186">
        <v>-123</v>
      </c>
      <c r="Q186">
        <v>98.4</v>
      </c>
      <c r="R186">
        <v>6.9</v>
      </c>
      <c r="S186">
        <v>30</v>
      </c>
      <c r="T186">
        <v>0</v>
      </c>
      <c r="U186">
        <v>4164.7</v>
      </c>
      <c r="V186">
        <v>11.43</v>
      </c>
      <c r="W186">
        <v>1576</v>
      </c>
      <c r="X186">
        <v>28</v>
      </c>
      <c r="Y186">
        <v>843</v>
      </c>
      <c r="Z186">
        <v>180</v>
      </c>
      <c r="AA186">
        <v>504</v>
      </c>
      <c r="AB186">
        <v>17.575555801391602</v>
      </c>
      <c r="AC186">
        <v>0</v>
      </c>
      <c r="AD186">
        <v>0.9</v>
      </c>
      <c r="AE186">
        <v>0</v>
      </c>
      <c r="AF186">
        <v>5.9</v>
      </c>
      <c r="AG186">
        <v>0</v>
      </c>
      <c r="AH186">
        <v>21.25</v>
      </c>
      <c r="AI186">
        <v>1.1499999999999999</v>
      </c>
      <c r="AJ186">
        <v>0.5</v>
      </c>
      <c r="AK186">
        <v>1.1499999999999999</v>
      </c>
      <c r="AL186">
        <v>76.099999999999994</v>
      </c>
      <c r="AM186">
        <v>340.6</v>
      </c>
      <c r="AN186">
        <v>39.1</v>
      </c>
      <c r="AO186">
        <v>29.2</v>
      </c>
      <c r="AP186">
        <v>44</v>
      </c>
      <c r="AQ186">
        <v>57</v>
      </c>
      <c r="AR186">
        <v>772</v>
      </c>
      <c r="AS186">
        <v>4.1669999999999998</v>
      </c>
      <c r="AT186">
        <v>8682</v>
      </c>
      <c r="AU186">
        <v>10736</v>
      </c>
      <c r="AV186">
        <v>1</v>
      </c>
      <c r="AW186">
        <v>84.717117309570313</v>
      </c>
      <c r="AX186">
        <v>0</v>
      </c>
      <c r="AY186">
        <v>0</v>
      </c>
      <c r="AZ186">
        <v>1</v>
      </c>
      <c r="BA186">
        <v>1</v>
      </c>
      <c r="BB186">
        <v>1</v>
      </c>
      <c r="BC186">
        <v>95.726493835449219</v>
      </c>
      <c r="BD186">
        <v>96.126762390136719</v>
      </c>
      <c r="BE186">
        <v>1034.574462890625</v>
      </c>
      <c r="BF186">
        <v>11022.73046875</v>
      </c>
      <c r="BG186">
        <v>13132.4501953125</v>
      </c>
      <c r="BH186">
        <v>4.4690132141113281</v>
      </c>
      <c r="BI186">
        <v>3.1076145172119141</v>
      </c>
      <c r="BJ186">
        <v>26.516464233398438</v>
      </c>
      <c r="BK186">
        <v>4.2780747413635254</v>
      </c>
      <c r="BL186">
        <v>243.88888549804688</v>
      </c>
      <c r="BM186">
        <v>-1.1260054111480713</v>
      </c>
      <c r="BN186">
        <v>23490.279296875</v>
      </c>
      <c r="BO186">
        <v>33.628162384033203</v>
      </c>
      <c r="BQ186">
        <v>0.61047482490539551</v>
      </c>
      <c r="BR186">
        <v>56.179718017578125</v>
      </c>
      <c r="BS186">
        <v>9.3658895492553711</v>
      </c>
      <c r="BT186">
        <v>162.53643798828125</v>
      </c>
      <c r="BU186">
        <v>544.66888427734375</v>
      </c>
      <c r="BV186">
        <v>0</v>
      </c>
      <c r="BW186">
        <v>3</v>
      </c>
      <c r="BX186">
        <v>9993.7939453125</v>
      </c>
      <c r="BY186">
        <v>8388.2978515625</v>
      </c>
      <c r="BZ186">
        <v>1.0152020454406738</v>
      </c>
      <c r="CA186">
        <v>9.6001663208007813</v>
      </c>
      <c r="CB186">
        <v>85.641029357910156</v>
      </c>
      <c r="CC186">
        <v>8.8937091827392578</v>
      </c>
      <c r="CD186">
        <v>11.171366691589355</v>
      </c>
      <c r="CE186">
        <v>0.9219089150428772</v>
      </c>
      <c r="CF186">
        <v>2.7657265663146973</v>
      </c>
      <c r="CG186">
        <v>10120.546875</v>
      </c>
      <c r="CJ186" s="8">
        <f>ABS(L186-VLOOKUP('VK_valitsin (FI)'!$C$8,tiedot,11,FALSE))</f>
        <v>0.3000030517578125</v>
      </c>
      <c r="CQ186" s="8">
        <f>ABS(S186-VLOOKUP('VK_valitsin (FI)'!$C$8,tiedot,18,FALSE))</f>
        <v>122</v>
      </c>
      <c r="DE186" s="8">
        <f>ABS(AG186-VLOOKUP('VK_valitsin (FI)'!$C$8,tiedot,32,FALSE))</f>
        <v>0</v>
      </c>
      <c r="DJ186" s="8">
        <f>ABS(AL186-VLOOKUP('VK_valitsin (FI)'!$C$8,tiedot,37,FALSE))</f>
        <v>17.299999999999997</v>
      </c>
      <c r="EB186" s="55">
        <f>ABS(BD186-VLOOKUP('VK_valitsin (FI)'!$C$8,tiedot,55,FALSE))</f>
        <v>0.10802459716796875</v>
      </c>
      <c r="EF186" s="55">
        <f>ABS(BH186-VLOOKUP('VK_valitsin (FI)'!$C$8,tiedot,59,FALSE))</f>
        <v>1.1319568157196045</v>
      </c>
      <c r="EL186" s="8">
        <f>ABS(BN186-VLOOKUP('VK_valitsin (FI)'!$C$8,tiedot,65,FALSE))</f>
        <v>415.8828125</v>
      </c>
      <c r="FH186" s="4">
        <f>IF($B186='VK_valitsin (FI)'!$C$8,100000,VK!CJ186/VK!L$297*'VK_valitsin (FI)'!D$5)</f>
        <v>1.5244909407976788E-3</v>
      </c>
      <c r="FO186" s="4">
        <f>IF($B186='VK_valitsin (FI)'!$C$8,100000,VK!CQ186/VK!S$297*'VK_valitsin (FI)'!E$5)</f>
        <v>2.4262095134939377E-2</v>
      </c>
      <c r="GC186" s="4">
        <f>IF($B186='VK_valitsin (FI)'!$C$8,100000,VK!DE186/VK!AG$297*'VK_valitsin (FI)'!F$5)</f>
        <v>0</v>
      </c>
      <c r="GH186" s="4">
        <f>IF($B186='VK_valitsin (FI)'!$C$8,100000,VK!DJ186/VK!AL$297*'VK_valitsin (FI)'!G$5)</f>
        <v>0.30450304498417663</v>
      </c>
      <c r="GZ186" s="4">
        <f>IF($B186='VK_valitsin (FI)'!$C$8,100000,VK!EB186/VK!BD$297*'VK_valitsin (FI)'!H$5)</f>
        <v>4.6830162718638054E-4</v>
      </c>
      <c r="HA186" s="4">
        <f>IF($B186='VK_valitsin (FI)'!$C$8,100000,VK!EC186/VK!BE$297*'VK_valitsin (FI)'!P$5)</f>
        <v>0</v>
      </c>
      <c r="HD186" s="4">
        <f>IF($B186='VK_valitsin (FI)'!$C$8,100000,VK!EF186/VK!BH$297*'VK_valitsin (FI)'!I$5)</f>
        <v>0.1975061790167445</v>
      </c>
      <c r="HJ186" s="4">
        <f>IF($B186='VK_valitsin (FI)'!$C$8,100000,VK!EL186/VK!BN$297*'VK_valitsin (FI)'!J$5)</f>
        <v>1.891084392436607E-2</v>
      </c>
      <c r="ID186" s="15">
        <f t="shared" si="8"/>
        <v>0.54717497402821058</v>
      </c>
      <c r="IE186" s="15">
        <f t="shared" si="9"/>
        <v>109</v>
      </c>
      <c r="IF186" s="16">
        <f t="shared" si="11"/>
        <v>1.8399999999999979E-8</v>
      </c>
      <c r="IG186" s="51" t="str">
        <f t="shared" si="10"/>
        <v>Pietarsaari</v>
      </c>
    </row>
    <row r="187" spans="1:241">
      <c r="A187">
        <v>2019</v>
      </c>
      <c r="B187" t="s">
        <v>573</v>
      </c>
      <c r="C187" t="s">
        <v>574</v>
      </c>
      <c r="D187" t="s">
        <v>317</v>
      </c>
      <c r="E187" t="s">
        <v>318</v>
      </c>
      <c r="F187" t="s">
        <v>188</v>
      </c>
      <c r="G187" t="s">
        <v>189</v>
      </c>
      <c r="H187" t="s">
        <v>104</v>
      </c>
      <c r="I187" t="s">
        <v>105</v>
      </c>
      <c r="J187">
        <v>48.5</v>
      </c>
      <c r="K187">
        <v>1074.9100341796875</v>
      </c>
      <c r="L187">
        <v>182.19999694824219</v>
      </c>
      <c r="M187">
        <v>4032</v>
      </c>
      <c r="N187">
        <v>3.7999999523162842</v>
      </c>
      <c r="O187">
        <v>-0.5</v>
      </c>
      <c r="P187">
        <v>-10</v>
      </c>
      <c r="Q187">
        <v>48.300000000000004</v>
      </c>
      <c r="R187">
        <v>12.5</v>
      </c>
      <c r="S187">
        <v>263</v>
      </c>
      <c r="T187">
        <v>0</v>
      </c>
      <c r="U187">
        <v>3052.8</v>
      </c>
      <c r="V187">
        <v>12.53</v>
      </c>
      <c r="W187">
        <v>689</v>
      </c>
      <c r="X187">
        <v>857</v>
      </c>
      <c r="Y187">
        <v>521</v>
      </c>
      <c r="Z187">
        <v>1225</v>
      </c>
      <c r="AA187">
        <v>540</v>
      </c>
      <c r="AB187">
        <v>17.349397659301758</v>
      </c>
      <c r="AC187">
        <v>0</v>
      </c>
      <c r="AD187">
        <v>2.1</v>
      </c>
      <c r="AE187">
        <v>0</v>
      </c>
      <c r="AF187">
        <v>4.2</v>
      </c>
      <c r="AG187">
        <v>0</v>
      </c>
      <c r="AH187">
        <v>21</v>
      </c>
      <c r="AI187">
        <v>0.93</v>
      </c>
      <c r="AJ187">
        <v>0.6</v>
      </c>
      <c r="AK187">
        <v>1.1000000000000001</v>
      </c>
      <c r="AL187">
        <v>56</v>
      </c>
      <c r="AM187">
        <v>261.3</v>
      </c>
      <c r="AN187">
        <v>47.8</v>
      </c>
      <c r="AO187">
        <v>15.6</v>
      </c>
      <c r="AP187">
        <v>118</v>
      </c>
      <c r="AQ187">
        <v>121</v>
      </c>
      <c r="AR187">
        <v>966</v>
      </c>
      <c r="AS187">
        <v>3.3330000000000002</v>
      </c>
      <c r="AT187">
        <v>10727</v>
      </c>
      <c r="AU187">
        <v>10298</v>
      </c>
      <c r="AV187">
        <v>1</v>
      </c>
      <c r="AW187">
        <v>119.13742828369141</v>
      </c>
      <c r="AX187">
        <v>0</v>
      </c>
      <c r="AY187">
        <v>0</v>
      </c>
      <c r="AZ187">
        <v>0</v>
      </c>
      <c r="BA187">
        <v>0</v>
      </c>
      <c r="BB187">
        <v>1</v>
      </c>
      <c r="BC187">
        <v>32.710281372070313</v>
      </c>
      <c r="BD187">
        <v>100</v>
      </c>
      <c r="BE187">
        <v>523.5601806640625</v>
      </c>
      <c r="BF187">
        <v>12051.234375</v>
      </c>
      <c r="BG187">
        <v>13528.421875</v>
      </c>
      <c r="BH187">
        <v>2.6527776718139648</v>
      </c>
      <c r="BI187">
        <v>-7.8439512252807617</v>
      </c>
      <c r="BJ187">
        <v>30.645160675048828</v>
      </c>
      <c r="BK187">
        <v>-64.13043212890625</v>
      </c>
      <c r="BL187">
        <v>232.5</v>
      </c>
      <c r="BM187">
        <v>-53.91094970703125</v>
      </c>
      <c r="BN187">
        <v>18909.01171875</v>
      </c>
      <c r="BO187">
        <v>57.590576171875</v>
      </c>
      <c r="BQ187">
        <v>0.5647321343421936</v>
      </c>
      <c r="BR187">
        <v>0</v>
      </c>
      <c r="BS187">
        <v>0.99206346273422241</v>
      </c>
      <c r="BT187">
        <v>169.64285278320313</v>
      </c>
      <c r="BU187">
        <v>323.1646728515625</v>
      </c>
      <c r="BV187">
        <v>0</v>
      </c>
      <c r="BW187">
        <v>1</v>
      </c>
      <c r="BX187">
        <v>7575.916015625</v>
      </c>
      <c r="BY187">
        <v>6748.69091796875</v>
      </c>
      <c r="BZ187">
        <v>0.81845235824584961</v>
      </c>
      <c r="CA187">
        <v>9.4990081787109375</v>
      </c>
      <c r="CB187">
        <v>151.51515197753906</v>
      </c>
      <c r="CC187">
        <v>12.793733596801758</v>
      </c>
      <c r="CD187">
        <v>7.3107051849365234</v>
      </c>
      <c r="CE187">
        <v>0</v>
      </c>
      <c r="CF187">
        <v>3.3942558765411377</v>
      </c>
      <c r="CG187">
        <v>12836.01953125</v>
      </c>
      <c r="CJ187" s="8">
        <f>ABS(L187-VLOOKUP('VK_valitsin (FI)'!$C$8,tiedot,11,FALSE))</f>
        <v>43.5</v>
      </c>
      <c r="CQ187" s="8">
        <f>ABS(S187-VLOOKUP('VK_valitsin (FI)'!$C$8,tiedot,18,FALSE))</f>
        <v>111</v>
      </c>
      <c r="DE187" s="8">
        <f>ABS(AG187-VLOOKUP('VK_valitsin (FI)'!$C$8,tiedot,32,FALSE))</f>
        <v>0</v>
      </c>
      <c r="DJ187" s="8">
        <f>ABS(AL187-VLOOKUP('VK_valitsin (FI)'!$C$8,tiedot,37,FALSE))</f>
        <v>2.7999999999999972</v>
      </c>
      <c r="EB187" s="55">
        <f>ABS(BD187-VLOOKUP('VK_valitsin (FI)'!$C$8,tiedot,55,FALSE))</f>
        <v>3.98126220703125</v>
      </c>
      <c r="EF187" s="55">
        <f>ABS(BH187-VLOOKUP('VK_valitsin (FI)'!$C$8,tiedot,59,FALSE))</f>
        <v>0.68427872657775879</v>
      </c>
      <c r="EL187" s="8">
        <f>ABS(BN187-VLOOKUP('VK_valitsin (FI)'!$C$8,tiedot,65,FALSE))</f>
        <v>4165.384765625</v>
      </c>
      <c r="FH187" s="4">
        <f>IF($B187='VK_valitsin (FI)'!$C$8,100000,VK!CJ187/VK!L$297*'VK_valitsin (FI)'!D$5)</f>
        <v>0.22104893778958729</v>
      </c>
      <c r="FO187" s="4">
        <f>IF($B187='VK_valitsin (FI)'!$C$8,100000,VK!CQ187/VK!S$297*'VK_valitsin (FI)'!E$5)</f>
        <v>2.2074529180149762E-2</v>
      </c>
      <c r="GC187" s="4">
        <f>IF($B187='VK_valitsin (FI)'!$C$8,100000,VK!DE187/VK!AG$297*'VK_valitsin (FI)'!F$5)</f>
        <v>0</v>
      </c>
      <c r="GH187" s="4">
        <f>IF($B187='VK_valitsin (FI)'!$C$8,100000,VK!DJ187/VK!AL$297*'VK_valitsin (FI)'!G$5)</f>
        <v>4.9283729824028545E-2</v>
      </c>
      <c r="GZ187" s="4">
        <f>IF($B187='VK_valitsin (FI)'!$C$8,100000,VK!EB187/VK!BD$297*'VK_valitsin (FI)'!H$5)</f>
        <v>1.725932443801987E-2</v>
      </c>
      <c r="HA187" s="4">
        <f>IF($B187='VK_valitsin (FI)'!$C$8,100000,VK!EC187/VK!BE$297*'VK_valitsin (FI)'!P$5)</f>
        <v>0</v>
      </c>
      <c r="HD187" s="4">
        <f>IF($B187='VK_valitsin (FI)'!$C$8,100000,VK!EF187/VK!BH$297*'VK_valitsin (FI)'!I$5)</f>
        <v>0.11939437511394817</v>
      </c>
      <c r="HJ187" s="4">
        <f>IF($B187='VK_valitsin (FI)'!$C$8,100000,VK!EL187/VK!BN$297*'VK_valitsin (FI)'!J$5)</f>
        <v>0.18940657997898513</v>
      </c>
      <c r="ID187" s="15">
        <f t="shared" si="8"/>
        <v>0.61846749482471874</v>
      </c>
      <c r="IE187" s="15">
        <f t="shared" si="9"/>
        <v>145</v>
      </c>
      <c r="IF187" s="16">
        <f t="shared" si="11"/>
        <v>1.849999999999998E-8</v>
      </c>
      <c r="IG187" s="51" t="str">
        <f t="shared" si="10"/>
        <v>Pihtipudas</v>
      </c>
    </row>
    <row r="188" spans="1:241">
      <c r="A188">
        <v>2019</v>
      </c>
      <c r="B188" t="s">
        <v>575</v>
      </c>
      <c r="C188" t="s">
        <v>576</v>
      </c>
      <c r="D188" t="s">
        <v>233</v>
      </c>
      <c r="E188" t="s">
        <v>234</v>
      </c>
      <c r="F188" t="s">
        <v>88</v>
      </c>
      <c r="G188" t="s">
        <v>89</v>
      </c>
      <c r="H188" t="s">
        <v>144</v>
      </c>
      <c r="I188" t="s">
        <v>145</v>
      </c>
      <c r="J188">
        <v>40.200000762939453</v>
      </c>
      <c r="K188">
        <v>81.419998168945313</v>
      </c>
      <c r="L188">
        <v>115.30000305175781</v>
      </c>
      <c r="M188">
        <v>19623</v>
      </c>
      <c r="N188">
        <v>241</v>
      </c>
      <c r="O188">
        <v>1.2999999523162842</v>
      </c>
      <c r="P188">
        <v>157</v>
      </c>
      <c r="Q188">
        <v>97.7</v>
      </c>
      <c r="R188">
        <v>6.2</v>
      </c>
      <c r="S188">
        <v>44</v>
      </c>
      <c r="T188">
        <v>0</v>
      </c>
      <c r="U188">
        <v>4599.2</v>
      </c>
      <c r="V188">
        <v>13.28</v>
      </c>
      <c r="W188">
        <v>1369</v>
      </c>
      <c r="X188">
        <v>134</v>
      </c>
      <c r="Y188">
        <v>473</v>
      </c>
      <c r="Z188">
        <v>52</v>
      </c>
      <c r="AA188">
        <v>429</v>
      </c>
      <c r="AB188">
        <v>17.469512939453125</v>
      </c>
      <c r="AC188">
        <v>0</v>
      </c>
      <c r="AD188">
        <v>0.8</v>
      </c>
      <c r="AE188">
        <v>0</v>
      </c>
      <c r="AF188">
        <v>5.2</v>
      </c>
      <c r="AG188">
        <v>0</v>
      </c>
      <c r="AH188">
        <v>20</v>
      </c>
      <c r="AI188">
        <v>1.05</v>
      </c>
      <c r="AJ188">
        <v>0.55000000000000004</v>
      </c>
      <c r="AK188">
        <v>1.05</v>
      </c>
      <c r="AL188">
        <v>50.1</v>
      </c>
      <c r="AM188">
        <v>455.1</v>
      </c>
      <c r="AN188">
        <v>38.700000000000003</v>
      </c>
      <c r="AO188">
        <v>41.4</v>
      </c>
      <c r="AP188">
        <v>33</v>
      </c>
      <c r="AQ188">
        <v>23</v>
      </c>
      <c r="AR188">
        <v>149</v>
      </c>
      <c r="AS188">
        <v>4.1669999999999998</v>
      </c>
      <c r="AT188">
        <v>6441</v>
      </c>
      <c r="AU188">
        <v>8824</v>
      </c>
      <c r="AV188">
        <v>1</v>
      </c>
      <c r="AW188">
        <v>7.1545329093933105</v>
      </c>
      <c r="AX188">
        <v>0</v>
      </c>
      <c r="AY188">
        <v>0</v>
      </c>
      <c r="AZ188">
        <v>1</v>
      </c>
      <c r="BA188">
        <v>0</v>
      </c>
      <c r="BB188">
        <v>1</v>
      </c>
      <c r="BC188">
        <v>93.951614379882813</v>
      </c>
      <c r="BD188">
        <v>75.840980529785156</v>
      </c>
      <c r="BE188">
        <v>1101.0032958984375</v>
      </c>
      <c r="BF188">
        <v>16945.373046875</v>
      </c>
      <c r="BG188">
        <v>20857.28125</v>
      </c>
      <c r="BH188">
        <v>3.8169240951538086</v>
      </c>
      <c r="BI188">
        <v>0.86659634113311768</v>
      </c>
      <c r="BJ188">
        <v>23.935388565063477</v>
      </c>
      <c r="BK188">
        <v>-1.7123287916183472</v>
      </c>
      <c r="BL188">
        <v>457.83334350585938</v>
      </c>
      <c r="BM188">
        <v>3.6493101119995117</v>
      </c>
      <c r="BN188">
        <v>27064.890625</v>
      </c>
      <c r="BO188">
        <v>12.208902359008789</v>
      </c>
      <c r="BQ188">
        <v>0.57167607545852661</v>
      </c>
      <c r="BR188">
        <v>0.40768486261367798</v>
      </c>
      <c r="BS188">
        <v>3.8169496059417725</v>
      </c>
      <c r="BT188">
        <v>71.39581298828125</v>
      </c>
      <c r="BU188">
        <v>400.29556274414063</v>
      </c>
      <c r="BV188">
        <v>0</v>
      </c>
      <c r="BW188">
        <v>1</v>
      </c>
      <c r="BX188">
        <v>10449.498046875</v>
      </c>
      <c r="BY188">
        <v>8489.6318359375</v>
      </c>
      <c r="BZ188">
        <v>1.4625694751739502</v>
      </c>
      <c r="CA188">
        <v>11.868725776672363</v>
      </c>
      <c r="CB188">
        <v>47.038326263427734</v>
      </c>
      <c r="CC188">
        <v>5.7106056213378906</v>
      </c>
      <c r="CD188">
        <v>11.936453819274902</v>
      </c>
      <c r="CE188">
        <v>0</v>
      </c>
      <c r="CF188">
        <v>1.4598540067672729</v>
      </c>
      <c r="CG188">
        <v>8662.7060546875</v>
      </c>
      <c r="CJ188" s="8">
        <f>ABS(L188-VLOOKUP('VK_valitsin (FI)'!$C$8,tiedot,11,FALSE))</f>
        <v>23.399993896484375</v>
      </c>
      <c r="CQ188" s="8">
        <f>ABS(S188-VLOOKUP('VK_valitsin (FI)'!$C$8,tiedot,18,FALSE))</f>
        <v>108</v>
      </c>
      <c r="DE188" s="8">
        <f>ABS(AG188-VLOOKUP('VK_valitsin (FI)'!$C$8,tiedot,32,FALSE))</f>
        <v>0</v>
      </c>
      <c r="DJ188" s="8">
        <f>ABS(AL188-VLOOKUP('VK_valitsin (FI)'!$C$8,tiedot,37,FALSE))</f>
        <v>8.6999999999999957</v>
      </c>
      <c r="EB188" s="55">
        <f>ABS(BD188-VLOOKUP('VK_valitsin (FI)'!$C$8,tiedot,55,FALSE))</f>
        <v>20.177757263183594</v>
      </c>
      <c r="EF188" s="55">
        <f>ABS(BH188-VLOOKUP('VK_valitsin (FI)'!$C$8,tiedot,59,FALSE))</f>
        <v>0.47986769676208496</v>
      </c>
      <c r="EL188" s="8">
        <f>ABS(BN188-VLOOKUP('VK_valitsin (FI)'!$C$8,tiedot,65,FALSE))</f>
        <v>3990.494140625</v>
      </c>
      <c r="FH188" s="4">
        <f>IF($B188='VK_valitsin (FI)'!$C$8,100000,VK!CJ188/VK!L$297*'VK_valitsin (FI)'!D$5)</f>
        <v>0.11890905276093554</v>
      </c>
      <c r="FO188" s="4">
        <f>IF($B188='VK_valitsin (FI)'!$C$8,100000,VK!CQ188/VK!S$297*'VK_valitsin (FI)'!E$5)</f>
        <v>2.1477920283388959E-2</v>
      </c>
      <c r="GC188" s="4">
        <f>IF($B188='VK_valitsin (FI)'!$C$8,100000,VK!DE188/VK!AG$297*'VK_valitsin (FI)'!F$5)</f>
        <v>0</v>
      </c>
      <c r="GH188" s="4">
        <f>IF($B188='VK_valitsin (FI)'!$C$8,100000,VK!DJ188/VK!AL$297*'VK_valitsin (FI)'!G$5)</f>
        <v>0.15313158909608879</v>
      </c>
      <c r="GZ188" s="4">
        <f>IF($B188='VK_valitsin (FI)'!$C$8,100000,VK!EB188/VK!BD$297*'VK_valitsin (FI)'!H$5)</f>
        <v>8.7473379277016802E-2</v>
      </c>
      <c r="HA188" s="4">
        <f>IF($B188='VK_valitsin (FI)'!$C$8,100000,VK!EC188/VK!BE$297*'VK_valitsin (FI)'!P$5)</f>
        <v>0</v>
      </c>
      <c r="HD188" s="4">
        <f>IF($B188='VK_valitsin (FI)'!$C$8,100000,VK!EF188/VK!BH$297*'VK_valitsin (FI)'!I$5)</f>
        <v>8.3728313575985605E-2</v>
      </c>
      <c r="HJ188" s="4">
        <f>IF($B188='VK_valitsin (FI)'!$C$8,100000,VK!EL188/VK!BN$297*'VK_valitsin (FI)'!J$5)</f>
        <v>0.1814540288905464</v>
      </c>
      <c r="ID188" s="15">
        <f t="shared" si="8"/>
        <v>0.64617430248396213</v>
      </c>
      <c r="IE188" s="15">
        <f t="shared" si="9"/>
        <v>160</v>
      </c>
      <c r="IF188" s="16">
        <f t="shared" si="11"/>
        <v>1.8599999999999981E-8</v>
      </c>
      <c r="IG188" s="51" t="str">
        <f t="shared" si="10"/>
        <v>Pirkkala</v>
      </c>
    </row>
    <row r="189" spans="1:241">
      <c r="A189">
        <v>2019</v>
      </c>
      <c r="B189" t="s">
        <v>577</v>
      </c>
      <c r="C189" t="s">
        <v>578</v>
      </c>
      <c r="D189" t="s">
        <v>209</v>
      </c>
      <c r="E189" t="s">
        <v>210</v>
      </c>
      <c r="F189" t="s">
        <v>211</v>
      </c>
      <c r="G189" t="s">
        <v>212</v>
      </c>
      <c r="H189" t="s">
        <v>104</v>
      </c>
      <c r="I189" t="s">
        <v>105</v>
      </c>
      <c r="J189">
        <v>49.900001525878906</v>
      </c>
      <c r="K189">
        <v>804.15997314453125</v>
      </c>
      <c r="L189">
        <v>188.5</v>
      </c>
      <c r="M189">
        <v>4246</v>
      </c>
      <c r="N189">
        <v>5.3000001907348633</v>
      </c>
      <c r="O189">
        <v>-1.3999999761581421</v>
      </c>
      <c r="P189">
        <v>-22</v>
      </c>
      <c r="Q189">
        <v>29.400000000000002</v>
      </c>
      <c r="R189">
        <v>14.200000000000001</v>
      </c>
      <c r="S189">
        <v>265</v>
      </c>
      <c r="T189">
        <v>0</v>
      </c>
      <c r="U189">
        <v>2746.1</v>
      </c>
      <c r="V189">
        <v>11.48</v>
      </c>
      <c r="W189">
        <v>588</v>
      </c>
      <c r="X189">
        <v>1206</v>
      </c>
      <c r="Y189">
        <v>1206</v>
      </c>
      <c r="Z189">
        <v>1655</v>
      </c>
      <c r="AA189">
        <v>1016</v>
      </c>
      <c r="AB189">
        <v>12.071428298950195</v>
      </c>
      <c r="AC189">
        <v>0</v>
      </c>
      <c r="AD189">
        <v>0</v>
      </c>
      <c r="AE189">
        <v>0</v>
      </c>
      <c r="AF189">
        <v>6.8</v>
      </c>
      <c r="AG189">
        <v>0</v>
      </c>
      <c r="AH189">
        <v>20.25</v>
      </c>
      <c r="AI189">
        <v>0.93</v>
      </c>
      <c r="AJ189">
        <v>0.5</v>
      </c>
      <c r="AK189">
        <v>1</v>
      </c>
      <c r="AL189">
        <v>60.3</v>
      </c>
      <c r="AM189">
        <v>280.89999999999998</v>
      </c>
      <c r="AN189">
        <v>52.1</v>
      </c>
      <c r="AO189">
        <v>16.7</v>
      </c>
      <c r="AP189">
        <v>54</v>
      </c>
      <c r="AQ189">
        <v>48</v>
      </c>
      <c r="AR189">
        <v>973</v>
      </c>
      <c r="AS189">
        <v>1.667</v>
      </c>
      <c r="AT189">
        <v>11136</v>
      </c>
      <c r="AU189">
        <v>13339</v>
      </c>
      <c r="AV189">
        <v>1</v>
      </c>
      <c r="AW189">
        <v>85.593582153320313</v>
      </c>
      <c r="AX189">
        <v>0</v>
      </c>
      <c r="AY189">
        <v>0</v>
      </c>
      <c r="AZ189">
        <v>0</v>
      </c>
      <c r="BA189">
        <v>0</v>
      </c>
      <c r="BB189">
        <v>1</v>
      </c>
      <c r="BC189">
        <v>96.124031066894531</v>
      </c>
      <c r="BD189">
        <v>100</v>
      </c>
      <c r="BE189">
        <v>374.42922973632813</v>
      </c>
      <c r="BF189">
        <v>11229.9990234375</v>
      </c>
      <c r="BG189">
        <v>12873.228515625</v>
      </c>
      <c r="BH189">
        <v>3.1101508140563965</v>
      </c>
      <c r="BI189">
        <v>-15.322015762329102</v>
      </c>
      <c r="BJ189">
        <v>23.076923370361328</v>
      </c>
      <c r="BK189">
        <v>-5.7142858505249023</v>
      </c>
      <c r="BL189">
        <v>116</v>
      </c>
      <c r="BM189">
        <v>-1.2658227682113647</v>
      </c>
      <c r="BN189">
        <v>19078.302734375</v>
      </c>
      <c r="BO189">
        <v>55.702346801757813</v>
      </c>
      <c r="BQ189">
        <v>0.64601975679397583</v>
      </c>
      <c r="BR189">
        <v>7.0654734969139099E-2</v>
      </c>
      <c r="BS189">
        <v>0.89495998620986938</v>
      </c>
      <c r="BT189">
        <v>53.933113098144531</v>
      </c>
      <c r="BU189">
        <v>259.53839111328125</v>
      </c>
      <c r="BV189">
        <v>0</v>
      </c>
      <c r="BW189">
        <v>1</v>
      </c>
      <c r="BX189">
        <v>7762.55712890625</v>
      </c>
      <c r="BY189">
        <v>6771.689453125</v>
      </c>
      <c r="BZ189">
        <v>0.7772020697593689</v>
      </c>
      <c r="CA189">
        <v>7.3480925559997559</v>
      </c>
      <c r="CB189">
        <v>109.09091186523438</v>
      </c>
      <c r="CC189">
        <v>11.538461685180664</v>
      </c>
      <c r="CD189">
        <v>15.70512866973877</v>
      </c>
      <c r="CE189">
        <v>0</v>
      </c>
      <c r="CF189">
        <v>2.2435896396636963</v>
      </c>
      <c r="CG189">
        <v>13319.2275390625</v>
      </c>
      <c r="CJ189" s="8">
        <f>ABS(L189-VLOOKUP('VK_valitsin (FI)'!$C$8,tiedot,11,FALSE))</f>
        <v>49.800003051757813</v>
      </c>
      <c r="CQ189" s="8">
        <f>ABS(S189-VLOOKUP('VK_valitsin (FI)'!$C$8,tiedot,18,FALSE))</f>
        <v>113</v>
      </c>
      <c r="DE189" s="8">
        <f>ABS(AG189-VLOOKUP('VK_valitsin (FI)'!$C$8,tiedot,32,FALSE))</f>
        <v>0</v>
      </c>
      <c r="DJ189" s="8">
        <f>ABS(AL189-VLOOKUP('VK_valitsin (FI)'!$C$8,tiedot,37,FALSE))</f>
        <v>1.5</v>
      </c>
      <c r="EB189" s="55">
        <f>ABS(BD189-VLOOKUP('VK_valitsin (FI)'!$C$8,tiedot,55,FALSE))</f>
        <v>3.98126220703125</v>
      </c>
      <c r="EF189" s="55">
        <f>ABS(BH189-VLOOKUP('VK_valitsin (FI)'!$C$8,tiedot,59,FALSE))</f>
        <v>0.22690558433532715</v>
      </c>
      <c r="EL189" s="8">
        <f>ABS(BN189-VLOOKUP('VK_valitsin (FI)'!$C$8,tiedot,65,FALSE))</f>
        <v>3996.09375</v>
      </c>
      <c r="FH189" s="4">
        <f>IF($B189='VK_valitsin (FI)'!$C$8,100000,VK!CJ189/VK!L$297*'VK_valitsin (FI)'!D$5)</f>
        <v>0.25306293739101771</v>
      </c>
      <c r="FO189" s="4">
        <f>IF($B189='VK_valitsin (FI)'!$C$8,100000,VK!CQ189/VK!S$297*'VK_valitsin (FI)'!E$5)</f>
        <v>2.2472268444656964E-2</v>
      </c>
      <c r="GC189" s="4">
        <f>IF($B189='VK_valitsin (FI)'!$C$8,100000,VK!DE189/VK!AG$297*'VK_valitsin (FI)'!F$5)</f>
        <v>0</v>
      </c>
      <c r="GH189" s="4">
        <f>IF($B189='VK_valitsin (FI)'!$C$8,100000,VK!DJ189/VK!AL$297*'VK_valitsin (FI)'!G$5)</f>
        <v>2.6401998120015317E-2</v>
      </c>
      <c r="GZ189" s="4">
        <f>IF($B189='VK_valitsin (FI)'!$C$8,100000,VK!EB189/VK!BD$297*'VK_valitsin (FI)'!H$5)</f>
        <v>1.725932443801987E-2</v>
      </c>
      <c r="HA189" s="4">
        <f>IF($B189='VK_valitsin (FI)'!$C$8,100000,VK!EC189/VK!BE$297*'VK_valitsin (FI)'!P$5)</f>
        <v>0</v>
      </c>
      <c r="HD189" s="4">
        <f>IF($B189='VK_valitsin (FI)'!$C$8,100000,VK!EF189/VK!BH$297*'VK_valitsin (FI)'!I$5)</f>
        <v>3.9590958186105626E-2</v>
      </c>
      <c r="HJ189" s="4">
        <f>IF($B189='VK_valitsin (FI)'!$C$8,100000,VK!EL189/VK!BN$297*'VK_valitsin (FI)'!J$5)</f>
        <v>0.18170865191353569</v>
      </c>
      <c r="ID189" s="15">
        <f t="shared" si="8"/>
        <v>0.54049615719335109</v>
      </c>
      <c r="IE189" s="15">
        <f t="shared" si="9"/>
        <v>105</v>
      </c>
      <c r="IF189" s="16">
        <f t="shared" si="11"/>
        <v>1.8699999999999982E-8</v>
      </c>
      <c r="IG189" s="51" t="str">
        <f t="shared" si="10"/>
        <v>Polvijärvi</v>
      </c>
    </row>
    <row r="190" spans="1:241">
      <c r="A190">
        <v>2019</v>
      </c>
      <c r="B190" t="s">
        <v>579</v>
      </c>
      <c r="C190" t="s">
        <v>580</v>
      </c>
      <c r="D190" t="s">
        <v>196</v>
      </c>
      <c r="E190" t="s">
        <v>197</v>
      </c>
      <c r="F190" t="s">
        <v>150</v>
      </c>
      <c r="G190" t="s">
        <v>151</v>
      </c>
      <c r="H190" t="s">
        <v>104</v>
      </c>
      <c r="I190" t="s">
        <v>105</v>
      </c>
      <c r="J190">
        <v>48.700000762939453</v>
      </c>
      <c r="K190">
        <v>301.17999267578125</v>
      </c>
      <c r="L190">
        <v>179.10000610351563</v>
      </c>
      <c r="M190">
        <v>2089</v>
      </c>
      <c r="N190">
        <v>6.9000000953674316</v>
      </c>
      <c r="O190">
        <v>-2.7000000476837158</v>
      </c>
      <c r="P190">
        <v>-32</v>
      </c>
      <c r="Q190">
        <v>61.400000000000006</v>
      </c>
      <c r="R190">
        <v>10.100000000000001</v>
      </c>
      <c r="S190">
        <v>99</v>
      </c>
      <c r="T190">
        <v>0</v>
      </c>
      <c r="U190">
        <v>3383</v>
      </c>
      <c r="V190">
        <v>10.29</v>
      </c>
      <c r="W190">
        <v>902.9288330078125</v>
      </c>
      <c r="X190">
        <v>623.908203125</v>
      </c>
      <c r="Y190">
        <v>608.06341552734375</v>
      </c>
      <c r="Z190">
        <v>1058</v>
      </c>
      <c r="AA190">
        <v>531</v>
      </c>
      <c r="AB190">
        <v>15.054545402526855</v>
      </c>
      <c r="AC190">
        <v>0</v>
      </c>
      <c r="AD190">
        <v>0</v>
      </c>
      <c r="AE190">
        <v>0</v>
      </c>
      <c r="AF190">
        <v>8.3000000000000007</v>
      </c>
      <c r="AG190">
        <v>0</v>
      </c>
      <c r="AH190">
        <v>21.5</v>
      </c>
      <c r="AI190">
        <v>1.1000000000000001</v>
      </c>
      <c r="AJ190">
        <v>0.45</v>
      </c>
      <c r="AK190">
        <v>1.2</v>
      </c>
      <c r="AL190">
        <v>64.3</v>
      </c>
      <c r="AM190">
        <v>274.2</v>
      </c>
      <c r="AN190">
        <v>43.1</v>
      </c>
      <c r="AO190">
        <v>19.8</v>
      </c>
      <c r="AP190">
        <v>55</v>
      </c>
      <c r="AQ190">
        <v>41</v>
      </c>
      <c r="AR190">
        <v>409</v>
      </c>
      <c r="AS190">
        <v>3.3330000000000002</v>
      </c>
      <c r="AT190">
        <v>7409.93310546875</v>
      </c>
      <c r="AU190">
        <v>10524</v>
      </c>
      <c r="AV190">
        <v>1</v>
      </c>
      <c r="AW190">
        <v>95.527397155761719</v>
      </c>
      <c r="AX190">
        <v>0</v>
      </c>
      <c r="AY190">
        <v>0</v>
      </c>
      <c r="AZ190">
        <v>0</v>
      </c>
      <c r="BA190">
        <v>0</v>
      </c>
      <c r="BB190">
        <v>1</v>
      </c>
      <c r="BC190">
        <v>76.388885498046875</v>
      </c>
      <c r="BD190">
        <v>100</v>
      </c>
      <c r="BE190">
        <v>0</v>
      </c>
      <c r="BF190">
        <v>10386.5810546875</v>
      </c>
      <c r="BG190">
        <v>11552.98828125</v>
      </c>
      <c r="BH190">
        <v>3.4473910331726074</v>
      </c>
      <c r="BI190">
        <v>-5.2271413803100586</v>
      </c>
      <c r="BJ190">
        <v>20.833333969116211</v>
      </c>
      <c r="BL190">
        <v>103.5</v>
      </c>
      <c r="BM190">
        <v>-3</v>
      </c>
      <c r="BN190">
        <v>20384.345703125</v>
      </c>
      <c r="BO190">
        <v>51.123310089111328</v>
      </c>
      <c r="BQ190">
        <v>0.62182861566543579</v>
      </c>
      <c r="BR190">
        <v>9.5739588141441345E-2</v>
      </c>
      <c r="BS190">
        <v>1.1010053157806396</v>
      </c>
      <c r="BT190">
        <v>75.15557861328125</v>
      </c>
      <c r="BU190">
        <v>241.74246215820313</v>
      </c>
      <c r="BV190">
        <v>0</v>
      </c>
      <c r="BW190">
        <v>1</v>
      </c>
      <c r="BX190">
        <v>7428.5712890625</v>
      </c>
      <c r="BY190">
        <v>6678.5712890625</v>
      </c>
      <c r="BZ190">
        <v>0</v>
      </c>
      <c r="CA190">
        <v>9.2867403030395508</v>
      </c>
      <c r="CC190">
        <v>6.7010307312011719</v>
      </c>
      <c r="CD190">
        <v>9.7938146591186523</v>
      </c>
      <c r="CE190">
        <v>0</v>
      </c>
      <c r="CF190">
        <v>1.5463917255401611</v>
      </c>
      <c r="CG190">
        <v>10318.21875</v>
      </c>
      <c r="CJ190" s="8">
        <f>ABS(L190-VLOOKUP('VK_valitsin (FI)'!$C$8,tiedot,11,FALSE))</f>
        <v>40.400009155273438</v>
      </c>
      <c r="CQ190" s="8">
        <f>ABS(S190-VLOOKUP('VK_valitsin (FI)'!$C$8,tiedot,18,FALSE))</f>
        <v>53</v>
      </c>
      <c r="DE190" s="8">
        <f>ABS(AG190-VLOOKUP('VK_valitsin (FI)'!$C$8,tiedot,32,FALSE))</f>
        <v>0</v>
      </c>
      <c r="DJ190" s="8">
        <f>ABS(AL190-VLOOKUP('VK_valitsin (FI)'!$C$8,tiedot,37,FALSE))</f>
        <v>5.5</v>
      </c>
      <c r="EB190" s="55">
        <f>ABS(BD190-VLOOKUP('VK_valitsin (FI)'!$C$8,tiedot,55,FALSE))</f>
        <v>3.98126220703125</v>
      </c>
      <c r="EF190" s="55">
        <f>ABS(BH190-VLOOKUP('VK_valitsin (FI)'!$C$8,tiedot,59,FALSE))</f>
        <v>0.11033463478088379</v>
      </c>
      <c r="EL190" s="8">
        <f>ABS(BN190-VLOOKUP('VK_valitsin (FI)'!$C$8,tiedot,65,FALSE))</f>
        <v>2690.05078125</v>
      </c>
      <c r="FH190" s="4">
        <f>IF($B190='VK_valitsin (FI)'!$C$8,100000,VK!CJ190/VK!L$297*'VK_valitsin (FI)'!D$5)</f>
        <v>0.20529607150489182</v>
      </c>
      <c r="FO190" s="4">
        <f>IF($B190='VK_valitsin (FI)'!$C$8,100000,VK!CQ190/VK!S$297*'VK_valitsin (FI)'!E$5)</f>
        <v>1.0540090509440879E-2</v>
      </c>
      <c r="GC190" s="4">
        <f>IF($B190='VK_valitsin (FI)'!$C$8,100000,VK!DE190/VK!AG$297*'VK_valitsin (FI)'!F$5)</f>
        <v>0</v>
      </c>
      <c r="GH190" s="4">
        <f>IF($B190='VK_valitsin (FI)'!$C$8,100000,VK!DJ190/VK!AL$297*'VK_valitsin (FI)'!G$5)</f>
        <v>9.6807326440056157E-2</v>
      </c>
      <c r="GZ190" s="4">
        <f>IF($B190='VK_valitsin (FI)'!$C$8,100000,VK!EB190/VK!BD$297*'VK_valitsin (FI)'!H$5)</f>
        <v>1.725932443801987E-2</v>
      </c>
      <c r="HA190" s="4">
        <f>IF($B190='VK_valitsin (FI)'!$C$8,100000,VK!EC190/VK!BE$297*'VK_valitsin (FI)'!P$5)</f>
        <v>0</v>
      </c>
      <c r="HD190" s="4">
        <f>IF($B190='VK_valitsin (FI)'!$C$8,100000,VK!EF190/VK!BH$297*'VK_valitsin (FI)'!I$5)</f>
        <v>1.925141650825871E-2</v>
      </c>
      <c r="HJ190" s="4">
        <f>IF($B190='VK_valitsin (FI)'!$C$8,100000,VK!EL190/VK!BN$297*'VK_valitsin (FI)'!J$5)</f>
        <v>0.12232082919473324</v>
      </c>
      <c r="ID190" s="15">
        <f t="shared" si="8"/>
        <v>0.47147507739540068</v>
      </c>
      <c r="IE190" s="15">
        <f t="shared" si="9"/>
        <v>76</v>
      </c>
      <c r="IF190" s="16">
        <f t="shared" si="11"/>
        <v>1.8799999999999983E-8</v>
      </c>
      <c r="IG190" s="51" t="str">
        <f t="shared" si="10"/>
        <v>Pomarkku</v>
      </c>
    </row>
    <row r="191" spans="1:241">
      <c r="A191">
        <v>2019</v>
      </c>
      <c r="B191" t="s">
        <v>196</v>
      </c>
      <c r="C191" t="s">
        <v>581</v>
      </c>
      <c r="D191" t="s">
        <v>196</v>
      </c>
      <c r="E191" t="s">
        <v>197</v>
      </c>
      <c r="F191" t="s">
        <v>150</v>
      </c>
      <c r="G191" t="s">
        <v>151</v>
      </c>
      <c r="H191" t="s">
        <v>144</v>
      </c>
      <c r="I191" t="s">
        <v>145</v>
      </c>
      <c r="J191">
        <v>45.099998474121094</v>
      </c>
      <c r="K191">
        <v>1156.010009765625</v>
      </c>
      <c r="L191">
        <v>150.80000305175781</v>
      </c>
      <c r="M191">
        <v>83934</v>
      </c>
      <c r="N191">
        <v>72.599998474121094</v>
      </c>
      <c r="O191">
        <v>-0.60000002384185791</v>
      </c>
      <c r="P191">
        <v>-164</v>
      </c>
      <c r="Q191">
        <v>93.7</v>
      </c>
      <c r="R191">
        <v>12.600000000000001</v>
      </c>
      <c r="S191">
        <v>463</v>
      </c>
      <c r="T191">
        <v>1</v>
      </c>
      <c r="U191">
        <v>3746.3</v>
      </c>
      <c r="V191">
        <v>10.29</v>
      </c>
      <c r="W191">
        <v>1323</v>
      </c>
      <c r="X191">
        <v>48</v>
      </c>
      <c r="Y191">
        <v>719</v>
      </c>
      <c r="Z191">
        <v>183</v>
      </c>
      <c r="AA191">
        <v>541</v>
      </c>
      <c r="AB191">
        <v>19.211238861083984</v>
      </c>
      <c r="AC191">
        <v>0.7</v>
      </c>
      <c r="AD191">
        <v>1.2</v>
      </c>
      <c r="AE191">
        <v>1.6</v>
      </c>
      <c r="AF191">
        <v>4.8</v>
      </c>
      <c r="AG191">
        <v>1</v>
      </c>
      <c r="AH191">
        <v>20.25</v>
      </c>
      <c r="AI191">
        <v>0.93</v>
      </c>
      <c r="AJ191">
        <v>0.5</v>
      </c>
      <c r="AK191">
        <v>1.1000000000000001</v>
      </c>
      <c r="AL191">
        <v>56.3</v>
      </c>
      <c r="AM191">
        <v>348.7</v>
      </c>
      <c r="AN191">
        <v>45.4</v>
      </c>
      <c r="AO191">
        <v>28.2</v>
      </c>
      <c r="AP191">
        <v>14</v>
      </c>
      <c r="AQ191">
        <v>6</v>
      </c>
      <c r="AR191">
        <v>325</v>
      </c>
      <c r="AS191">
        <v>4.5</v>
      </c>
      <c r="AT191">
        <v>5190</v>
      </c>
      <c r="AU191">
        <v>9786</v>
      </c>
      <c r="AV191">
        <v>1</v>
      </c>
      <c r="AW191">
        <v>104.72955322265625</v>
      </c>
      <c r="AX191">
        <v>0</v>
      </c>
      <c r="AY191">
        <v>1</v>
      </c>
      <c r="AZ191">
        <v>1</v>
      </c>
      <c r="BA191">
        <v>1</v>
      </c>
      <c r="BB191">
        <v>0</v>
      </c>
      <c r="BC191">
        <v>95.2003173828125</v>
      </c>
      <c r="BD191">
        <v>74.629959106445313</v>
      </c>
      <c r="BE191">
        <v>1.3333333730697632</v>
      </c>
      <c r="BF191">
        <v>11948.6875</v>
      </c>
      <c r="BG191">
        <v>15904.875</v>
      </c>
      <c r="BH191">
        <v>3.0184431076049805</v>
      </c>
      <c r="BI191">
        <v>4.0439748764038086</v>
      </c>
      <c r="BJ191">
        <v>22.922252655029297</v>
      </c>
      <c r="BK191">
        <v>9.8684206008911133</v>
      </c>
      <c r="BL191">
        <v>299.61538696289063</v>
      </c>
      <c r="BM191">
        <v>-1.0130027532577515</v>
      </c>
      <c r="BN191">
        <v>23329.671875</v>
      </c>
      <c r="BO191">
        <v>31.107597351074219</v>
      </c>
      <c r="BQ191">
        <v>0.59036862850189209</v>
      </c>
      <c r="BR191">
        <v>0.54566681385040283</v>
      </c>
      <c r="BS191">
        <v>3.4550957679748535</v>
      </c>
      <c r="BT191">
        <v>158.13615417480469</v>
      </c>
      <c r="BU191">
        <v>505.71878051757813</v>
      </c>
      <c r="BV191">
        <v>1</v>
      </c>
      <c r="BW191">
        <v>4</v>
      </c>
      <c r="BX191">
        <v>8954.4443359375</v>
      </c>
      <c r="BY191">
        <v>6727.111328125</v>
      </c>
      <c r="BZ191">
        <v>0.99482929706573486</v>
      </c>
      <c r="CA191">
        <v>7.8001761436462402</v>
      </c>
      <c r="CB191">
        <v>98.682632446289063</v>
      </c>
      <c r="CC191">
        <v>12.433175086975098</v>
      </c>
      <c r="CD191">
        <v>13.670383453369141</v>
      </c>
      <c r="CE191">
        <v>0.35130593180656433</v>
      </c>
      <c r="CF191">
        <v>1.9092714786529541</v>
      </c>
      <c r="CG191">
        <v>9549.1904296875</v>
      </c>
      <c r="CJ191" s="8">
        <f>ABS(L191-VLOOKUP('VK_valitsin (FI)'!$C$8,tiedot,11,FALSE))</f>
        <v>12.100006103515625</v>
      </c>
      <c r="CQ191" s="8">
        <f>ABS(S191-VLOOKUP('VK_valitsin (FI)'!$C$8,tiedot,18,FALSE))</f>
        <v>311</v>
      </c>
      <c r="DE191" s="8">
        <f>ABS(AG191-VLOOKUP('VK_valitsin (FI)'!$C$8,tiedot,32,FALSE))</f>
        <v>1</v>
      </c>
      <c r="DJ191" s="8">
        <f>ABS(AL191-VLOOKUP('VK_valitsin (FI)'!$C$8,tiedot,37,FALSE))</f>
        <v>2.5</v>
      </c>
      <c r="EB191" s="55">
        <f>ABS(BD191-VLOOKUP('VK_valitsin (FI)'!$C$8,tiedot,55,FALSE))</f>
        <v>21.388778686523438</v>
      </c>
      <c r="EF191" s="55">
        <f>ABS(BH191-VLOOKUP('VK_valitsin (FI)'!$C$8,tiedot,59,FALSE))</f>
        <v>0.31861329078674316</v>
      </c>
      <c r="EL191" s="8">
        <f>ABS(BN191-VLOOKUP('VK_valitsin (FI)'!$C$8,tiedot,65,FALSE))</f>
        <v>255.275390625</v>
      </c>
      <c r="FH191" s="4">
        <f>IF($B191='VK_valitsin (FI)'!$C$8,100000,VK!CJ191/VK!L$297*'VK_valitsin (FI)'!D$5)</f>
        <v>6.1487206814474754E-2</v>
      </c>
      <c r="FO191" s="4">
        <f>IF($B191='VK_valitsin (FI)'!$C$8,100000,VK!CQ191/VK!S$297*'VK_valitsin (FI)'!E$5)</f>
        <v>6.1848455630870054E-2</v>
      </c>
      <c r="GC191" s="4">
        <f>IF($B191='VK_valitsin (FI)'!$C$8,100000,VK!DE191/VK!AG$297*'VK_valitsin (FI)'!F$5)</f>
        <v>0.10940897735217005</v>
      </c>
      <c r="GH191" s="4">
        <f>IF($B191='VK_valitsin (FI)'!$C$8,100000,VK!DJ191/VK!AL$297*'VK_valitsin (FI)'!G$5)</f>
        <v>4.4003330200025531E-2</v>
      </c>
      <c r="GZ191" s="4">
        <f>IF($B191='VK_valitsin (FI)'!$C$8,100000,VK!EB191/VK!BD$297*'VK_valitsin (FI)'!H$5)</f>
        <v>9.272332528908836E-2</v>
      </c>
      <c r="HA191" s="4">
        <f>IF($B191='VK_valitsin (FI)'!$C$8,100000,VK!EC191/VK!BE$297*'VK_valitsin (FI)'!P$5)</f>
        <v>0</v>
      </c>
      <c r="HD191" s="4">
        <f>IF($B191='VK_valitsin (FI)'!$C$8,100000,VK!EF191/VK!BH$297*'VK_valitsin (FI)'!I$5)</f>
        <v>5.5592309506291612E-2</v>
      </c>
      <c r="HJ191" s="4">
        <f>IF($B191='VK_valitsin (FI)'!$C$8,100000,VK!EL191/VK!BN$297*'VK_valitsin (FI)'!J$5)</f>
        <v>1.1607772489614383E-2</v>
      </c>
      <c r="ID191" s="15">
        <f t="shared" si="8"/>
        <v>0.4366713961825347</v>
      </c>
      <c r="IE191" s="15">
        <f t="shared" si="9"/>
        <v>63</v>
      </c>
      <c r="IF191" s="16">
        <f t="shared" si="11"/>
        <v>1.8899999999999984E-8</v>
      </c>
      <c r="IG191" s="51" t="str">
        <f t="shared" si="10"/>
        <v>Pori</v>
      </c>
    </row>
    <row r="192" spans="1:241">
      <c r="A192">
        <v>2019</v>
      </c>
      <c r="B192" t="s">
        <v>582</v>
      </c>
      <c r="C192" t="s">
        <v>583</v>
      </c>
      <c r="D192" t="s">
        <v>142</v>
      </c>
      <c r="E192" t="s">
        <v>143</v>
      </c>
      <c r="F192" t="s">
        <v>120</v>
      </c>
      <c r="G192" t="s">
        <v>121</v>
      </c>
      <c r="H192" t="s">
        <v>104</v>
      </c>
      <c r="I192" t="s">
        <v>105</v>
      </c>
      <c r="J192">
        <v>40.299999237060547</v>
      </c>
      <c r="K192">
        <v>146.52000427246094</v>
      </c>
      <c r="L192">
        <v>108.59999847412109</v>
      </c>
      <c r="M192">
        <v>5035</v>
      </c>
      <c r="N192">
        <v>34.400001525878906</v>
      </c>
      <c r="O192">
        <v>-0.69999998807907104</v>
      </c>
      <c r="P192">
        <v>-41</v>
      </c>
      <c r="Q192">
        <v>66.8</v>
      </c>
      <c r="R192">
        <v>4.3</v>
      </c>
      <c r="S192">
        <v>59</v>
      </c>
      <c r="T192">
        <v>0</v>
      </c>
      <c r="U192">
        <v>3972.8</v>
      </c>
      <c r="V192">
        <v>16.3</v>
      </c>
      <c r="W192">
        <v>2686</v>
      </c>
      <c r="X192">
        <v>671</v>
      </c>
      <c r="Y192">
        <v>571</v>
      </c>
      <c r="Z192">
        <v>607</v>
      </c>
      <c r="AA192">
        <v>473</v>
      </c>
      <c r="AB192">
        <v>16.952829360961914</v>
      </c>
      <c r="AC192">
        <v>0</v>
      </c>
      <c r="AD192">
        <v>0</v>
      </c>
      <c r="AE192">
        <v>0</v>
      </c>
      <c r="AF192">
        <v>11.4</v>
      </c>
      <c r="AG192">
        <v>0</v>
      </c>
      <c r="AH192">
        <v>20.5</v>
      </c>
      <c r="AI192">
        <v>1</v>
      </c>
      <c r="AJ192">
        <v>0.5</v>
      </c>
      <c r="AK192">
        <v>1</v>
      </c>
      <c r="AL192">
        <v>55.3</v>
      </c>
      <c r="AM192">
        <v>339.7</v>
      </c>
      <c r="AN192">
        <v>45.3</v>
      </c>
      <c r="AO192">
        <v>25.2</v>
      </c>
      <c r="AP192">
        <v>60</v>
      </c>
      <c r="AQ192">
        <v>51</v>
      </c>
      <c r="AR192">
        <v>379</v>
      </c>
      <c r="AS192">
        <v>2.1669999999999998</v>
      </c>
      <c r="AT192">
        <v>10391</v>
      </c>
      <c r="AU192">
        <v>10405</v>
      </c>
      <c r="AV192">
        <v>1</v>
      </c>
      <c r="AW192">
        <v>41.916435241699219</v>
      </c>
      <c r="AX192">
        <v>0</v>
      </c>
      <c r="AY192">
        <v>0</v>
      </c>
      <c r="AZ192">
        <v>0</v>
      </c>
      <c r="BA192">
        <v>0</v>
      </c>
      <c r="BB192">
        <v>1</v>
      </c>
      <c r="BC192">
        <v>86.702125549316406</v>
      </c>
      <c r="BD192">
        <v>71.482887268066406</v>
      </c>
      <c r="BE192">
        <v>1106.5089111328125</v>
      </c>
      <c r="BF192">
        <v>12861.5302734375</v>
      </c>
      <c r="BG192">
        <v>16900.8203125</v>
      </c>
      <c r="BH192">
        <v>3.7122938632965088</v>
      </c>
      <c r="BI192">
        <v>-0.56443923711776733</v>
      </c>
      <c r="BJ192">
        <v>28.90625</v>
      </c>
      <c r="BK192">
        <v>-6.7567567825317383</v>
      </c>
      <c r="BL192">
        <v>266.33334350585938</v>
      </c>
      <c r="BM192">
        <v>-0.59435361623764038</v>
      </c>
      <c r="BN192">
        <v>25566.88671875</v>
      </c>
      <c r="BO192">
        <v>21.912099838256836</v>
      </c>
      <c r="BQ192">
        <v>0.68222445249557495</v>
      </c>
      <c r="BR192">
        <v>2.2840118408203125</v>
      </c>
      <c r="BS192">
        <v>2.9195630550384521</v>
      </c>
      <c r="BT192">
        <v>68.718963623046875</v>
      </c>
      <c r="BU192">
        <v>190.06951904296875</v>
      </c>
      <c r="BV192">
        <v>0</v>
      </c>
      <c r="BW192">
        <v>0</v>
      </c>
      <c r="BX192">
        <v>9346.154296875</v>
      </c>
      <c r="BY192">
        <v>7112.42626953125</v>
      </c>
      <c r="BZ192">
        <v>1.3704071044921875</v>
      </c>
      <c r="CA192">
        <v>13.286991119384766</v>
      </c>
      <c r="CB192">
        <v>91.304344177246094</v>
      </c>
      <c r="CC192">
        <v>9.2675638198852539</v>
      </c>
      <c r="CD192">
        <v>18.086696624755859</v>
      </c>
      <c r="CE192">
        <v>0</v>
      </c>
      <c r="CF192">
        <v>0</v>
      </c>
      <c r="CG192">
        <v>10634.5615234375</v>
      </c>
      <c r="CJ192" s="8">
        <f>ABS(L192-VLOOKUP('VK_valitsin (FI)'!$C$8,tiedot,11,FALSE))</f>
        <v>30.099998474121094</v>
      </c>
      <c r="CQ192" s="8">
        <f>ABS(S192-VLOOKUP('VK_valitsin (FI)'!$C$8,tiedot,18,FALSE))</f>
        <v>93</v>
      </c>
      <c r="DE192" s="8">
        <f>ABS(AG192-VLOOKUP('VK_valitsin (FI)'!$C$8,tiedot,32,FALSE))</f>
        <v>0</v>
      </c>
      <c r="DJ192" s="8">
        <f>ABS(AL192-VLOOKUP('VK_valitsin (FI)'!$C$8,tiedot,37,FALSE))</f>
        <v>3.5</v>
      </c>
      <c r="EB192" s="55">
        <f>ABS(BD192-VLOOKUP('VK_valitsin (FI)'!$C$8,tiedot,55,FALSE))</f>
        <v>24.535850524902344</v>
      </c>
      <c r="EF192" s="55">
        <f>ABS(BH192-VLOOKUP('VK_valitsin (FI)'!$C$8,tiedot,59,FALSE))</f>
        <v>0.37523746490478516</v>
      </c>
      <c r="EL192" s="8">
        <f>ABS(BN192-VLOOKUP('VK_valitsin (FI)'!$C$8,tiedot,65,FALSE))</f>
        <v>2492.490234375</v>
      </c>
      <c r="FH192" s="4">
        <f>IF($B192='VK_valitsin (FI)'!$C$8,100000,VK!CJ192/VK!L$297*'VK_valitsin (FI)'!D$5)</f>
        <v>0.15295569402695783</v>
      </c>
      <c r="FO192" s="4">
        <f>IF($B192='VK_valitsin (FI)'!$C$8,100000,VK!CQ192/VK!S$297*'VK_valitsin (FI)'!E$5)</f>
        <v>1.8494875799584937E-2</v>
      </c>
      <c r="GC192" s="4">
        <f>IF($B192='VK_valitsin (FI)'!$C$8,100000,VK!DE192/VK!AG$297*'VK_valitsin (FI)'!F$5)</f>
        <v>0</v>
      </c>
      <c r="GH192" s="4">
        <f>IF($B192='VK_valitsin (FI)'!$C$8,100000,VK!DJ192/VK!AL$297*'VK_valitsin (FI)'!G$5)</f>
        <v>6.1604662280035742E-2</v>
      </c>
      <c r="GZ192" s="4">
        <f>IF($B192='VK_valitsin (FI)'!$C$8,100000,VK!EB192/VK!BD$297*'VK_valitsin (FI)'!H$5)</f>
        <v>0.10636631865747538</v>
      </c>
      <c r="HA192" s="4">
        <f>IF($B192='VK_valitsin (FI)'!$C$8,100000,VK!EC192/VK!BE$297*'VK_valitsin (FI)'!P$5)</f>
        <v>0</v>
      </c>
      <c r="HD192" s="4">
        <f>IF($B192='VK_valitsin (FI)'!$C$8,100000,VK!EF192/VK!BH$297*'VK_valitsin (FI)'!I$5)</f>
        <v>6.547221315166496E-2</v>
      </c>
      <c r="HJ192" s="4">
        <f>IF($B192='VK_valitsin (FI)'!$C$8,100000,VK!EL192/VK!BN$297*'VK_valitsin (FI)'!J$5)</f>
        <v>0.11333744119389938</v>
      </c>
      <c r="ID192" s="15">
        <f t="shared" si="8"/>
        <v>0.5182312241096183</v>
      </c>
      <c r="IE192" s="15">
        <f t="shared" si="9"/>
        <v>97</v>
      </c>
      <c r="IF192" s="16">
        <f t="shared" si="11"/>
        <v>1.8999999999999985E-8</v>
      </c>
      <c r="IG192" s="51" t="str">
        <f t="shared" si="10"/>
        <v>Pornainen</v>
      </c>
    </row>
    <row r="193" spans="1:241">
      <c r="A193">
        <v>2019</v>
      </c>
      <c r="B193" t="s">
        <v>118</v>
      </c>
      <c r="C193" t="s">
        <v>584</v>
      </c>
      <c r="D193" t="s">
        <v>118</v>
      </c>
      <c r="E193" t="s">
        <v>119</v>
      </c>
      <c r="F193" t="s">
        <v>120</v>
      </c>
      <c r="G193" t="s">
        <v>121</v>
      </c>
      <c r="H193" t="s">
        <v>144</v>
      </c>
      <c r="I193" t="s">
        <v>145</v>
      </c>
      <c r="J193">
        <v>42.900001525878906</v>
      </c>
      <c r="K193">
        <v>654.53997802734375</v>
      </c>
      <c r="L193">
        <v>121</v>
      </c>
      <c r="M193">
        <v>50380</v>
      </c>
      <c r="N193">
        <v>77</v>
      </c>
      <c r="O193">
        <v>0.20000000298023224</v>
      </c>
      <c r="P193">
        <v>14</v>
      </c>
      <c r="Q193">
        <v>84.800000000000011</v>
      </c>
      <c r="R193">
        <v>8.2000000000000011</v>
      </c>
      <c r="S193">
        <v>310</v>
      </c>
      <c r="T193">
        <v>0</v>
      </c>
      <c r="U193">
        <v>4822.3999999999996</v>
      </c>
      <c r="V193">
        <v>16.3</v>
      </c>
      <c r="W193">
        <v>641</v>
      </c>
      <c r="X193">
        <v>241</v>
      </c>
      <c r="Y193">
        <v>236</v>
      </c>
      <c r="Z193">
        <v>334</v>
      </c>
      <c r="AA193">
        <v>605</v>
      </c>
      <c r="AB193">
        <v>17.967819213867188</v>
      </c>
      <c r="AC193">
        <v>0.3</v>
      </c>
      <c r="AD193">
        <v>0.4</v>
      </c>
      <c r="AE193">
        <v>0.7</v>
      </c>
      <c r="AF193">
        <v>5.5</v>
      </c>
      <c r="AG193">
        <v>0</v>
      </c>
      <c r="AH193">
        <v>19.75</v>
      </c>
      <c r="AI193">
        <v>1.3</v>
      </c>
      <c r="AJ193">
        <v>0.5</v>
      </c>
      <c r="AK193">
        <v>1.3</v>
      </c>
      <c r="AL193">
        <v>82.2</v>
      </c>
      <c r="AM193">
        <v>374.9</v>
      </c>
      <c r="AN193">
        <v>38.6</v>
      </c>
      <c r="AO193">
        <v>33.200000000000003</v>
      </c>
      <c r="AP193">
        <v>75</v>
      </c>
      <c r="AQ193">
        <v>38</v>
      </c>
      <c r="AR193">
        <v>338</v>
      </c>
      <c r="AS193">
        <v>3.3330000000000002</v>
      </c>
      <c r="AT193">
        <v>3928</v>
      </c>
      <c r="AU193">
        <v>10409</v>
      </c>
      <c r="AV193">
        <v>1</v>
      </c>
      <c r="AW193">
        <v>47.415992736816406</v>
      </c>
      <c r="AX193">
        <v>0</v>
      </c>
      <c r="AY193">
        <v>1</v>
      </c>
      <c r="AZ193">
        <v>0</v>
      </c>
      <c r="BA193">
        <v>1</v>
      </c>
      <c r="BB193">
        <v>1</v>
      </c>
      <c r="BC193">
        <v>96.023391723632813</v>
      </c>
      <c r="BD193">
        <v>86.421829223632813</v>
      </c>
      <c r="BE193">
        <v>1438.0404052734375</v>
      </c>
      <c r="BF193">
        <v>11417.5263671875</v>
      </c>
      <c r="BG193">
        <v>13787.509765625</v>
      </c>
      <c r="BH193">
        <v>5.0954861640930176</v>
      </c>
      <c r="BI193">
        <v>15.05443286895752</v>
      </c>
      <c r="BJ193">
        <v>26.241134643554688</v>
      </c>
      <c r="BK193">
        <v>-3.9182283878326416</v>
      </c>
      <c r="BL193">
        <v>236.75</v>
      </c>
      <c r="BM193">
        <v>0.34782609343528748</v>
      </c>
      <c r="BN193">
        <v>27071.013671875</v>
      </c>
      <c r="BO193">
        <v>18.268562316894531</v>
      </c>
      <c r="BQ193">
        <v>0.59188169240951538</v>
      </c>
      <c r="BR193">
        <v>28.924177169799805</v>
      </c>
      <c r="BS193">
        <v>7.0583562850952148</v>
      </c>
      <c r="BT193">
        <v>123.24334716796875</v>
      </c>
      <c r="BU193">
        <v>383.3465576171875</v>
      </c>
      <c r="BV193">
        <v>0</v>
      </c>
      <c r="BW193">
        <v>4</v>
      </c>
      <c r="BX193">
        <v>11333.3330078125</v>
      </c>
      <c r="BY193">
        <v>9385.2060546875</v>
      </c>
      <c r="BZ193">
        <v>1.1194918155670166</v>
      </c>
      <c r="CA193">
        <v>10.307662010192871</v>
      </c>
      <c r="CB193">
        <v>70.2127685546875</v>
      </c>
      <c r="CC193">
        <v>7.5678796768188477</v>
      </c>
      <c r="CD193">
        <v>10.591180801391602</v>
      </c>
      <c r="CE193">
        <v>0.36587715148925781</v>
      </c>
      <c r="CF193">
        <v>1.1554014682769775</v>
      </c>
      <c r="CG193">
        <v>10382.66796875</v>
      </c>
      <c r="CJ193" s="8">
        <f>ABS(L193-VLOOKUP('VK_valitsin (FI)'!$C$8,tiedot,11,FALSE))</f>
        <v>17.699996948242188</v>
      </c>
      <c r="CQ193" s="8">
        <f>ABS(S193-VLOOKUP('VK_valitsin (FI)'!$C$8,tiedot,18,FALSE))</f>
        <v>158</v>
      </c>
      <c r="DE193" s="8">
        <f>ABS(AG193-VLOOKUP('VK_valitsin (FI)'!$C$8,tiedot,32,FALSE))</f>
        <v>0</v>
      </c>
      <c r="DJ193" s="8">
        <f>ABS(AL193-VLOOKUP('VK_valitsin (FI)'!$C$8,tiedot,37,FALSE))</f>
        <v>23.400000000000006</v>
      </c>
      <c r="EB193" s="55">
        <f>ABS(BD193-VLOOKUP('VK_valitsin (FI)'!$C$8,tiedot,55,FALSE))</f>
        <v>9.5969085693359375</v>
      </c>
      <c r="EF193" s="55">
        <f>ABS(BH193-VLOOKUP('VK_valitsin (FI)'!$C$8,tiedot,59,FALSE))</f>
        <v>1.7584297657012939</v>
      </c>
      <c r="EL193" s="8">
        <f>ABS(BN193-VLOOKUP('VK_valitsin (FI)'!$C$8,tiedot,65,FALSE))</f>
        <v>3996.6171875</v>
      </c>
      <c r="FH193" s="4">
        <f>IF($B193='VK_valitsin (FI)'!$C$8,100000,VK!CJ193/VK!L$297*'VK_valitsin (FI)'!D$5)</f>
        <v>8.9944035041100504E-2</v>
      </c>
      <c r="FO193" s="4">
        <f>IF($B193='VK_valitsin (FI)'!$C$8,100000,VK!CQ193/VK!S$297*'VK_valitsin (FI)'!E$5)</f>
        <v>3.1421401896069026E-2</v>
      </c>
      <c r="GC193" s="4">
        <f>IF($B193='VK_valitsin (FI)'!$C$8,100000,VK!DE193/VK!AG$297*'VK_valitsin (FI)'!F$5)</f>
        <v>0</v>
      </c>
      <c r="GH193" s="4">
        <f>IF($B193='VK_valitsin (FI)'!$C$8,100000,VK!DJ193/VK!AL$297*'VK_valitsin (FI)'!G$5)</f>
        <v>0.41187117067223905</v>
      </c>
      <c r="GZ193" s="4">
        <f>IF($B193='VK_valitsin (FI)'!$C$8,100000,VK!EB193/VK!BD$297*'VK_valitsin (FI)'!H$5)</f>
        <v>4.1603931112011258E-2</v>
      </c>
      <c r="HA193" s="4">
        <f>IF($B193='VK_valitsin (FI)'!$C$8,100000,VK!EC193/VK!BE$297*'VK_valitsin (FI)'!P$5)</f>
        <v>0</v>
      </c>
      <c r="HD193" s="4">
        <f>IF($B193='VK_valitsin (FI)'!$C$8,100000,VK!EF193/VK!BH$297*'VK_valitsin (FI)'!I$5)</f>
        <v>0.30681448202790912</v>
      </c>
      <c r="HJ193" s="4">
        <f>IF($B193='VK_valitsin (FI)'!$C$8,100000,VK!EL193/VK!BN$297*'VK_valitsin (FI)'!J$5)</f>
        <v>0.18173245343783326</v>
      </c>
      <c r="ID193" s="15">
        <f t="shared" si="8"/>
        <v>1.0633874932871623</v>
      </c>
      <c r="IE193" s="15">
        <f t="shared" si="9"/>
        <v>276</v>
      </c>
      <c r="IF193" s="16">
        <f t="shared" si="11"/>
        <v>1.9099999999999986E-8</v>
      </c>
      <c r="IG193" s="51" t="str">
        <f t="shared" si="10"/>
        <v>Porvoo</v>
      </c>
    </row>
    <row r="194" spans="1:241">
      <c r="A194">
        <v>2019</v>
      </c>
      <c r="B194" t="s">
        <v>585</v>
      </c>
      <c r="C194" t="s">
        <v>586</v>
      </c>
      <c r="D194" t="s">
        <v>351</v>
      </c>
      <c r="E194" t="s">
        <v>352</v>
      </c>
      <c r="F194" t="s">
        <v>138</v>
      </c>
      <c r="G194" t="s">
        <v>139</v>
      </c>
      <c r="H194" t="s">
        <v>104</v>
      </c>
      <c r="I194" t="s">
        <v>105</v>
      </c>
      <c r="J194">
        <v>54.900001525878906</v>
      </c>
      <c r="K194">
        <v>3039.7900390625</v>
      </c>
      <c r="L194">
        <v>216.69999694824219</v>
      </c>
      <c r="M194">
        <v>3183</v>
      </c>
      <c r="N194">
        <v>1</v>
      </c>
      <c r="O194">
        <v>-1.7000000476837158</v>
      </c>
      <c r="P194">
        <v>-26</v>
      </c>
      <c r="Q194">
        <v>40.6</v>
      </c>
      <c r="R194">
        <v>16.2</v>
      </c>
      <c r="S194">
        <v>512</v>
      </c>
      <c r="T194">
        <v>0</v>
      </c>
      <c r="U194">
        <v>3134.5</v>
      </c>
      <c r="V194">
        <v>11.36</v>
      </c>
      <c r="W194">
        <v>1951</v>
      </c>
      <c r="X194">
        <v>2244</v>
      </c>
      <c r="Y194">
        <v>878</v>
      </c>
      <c r="Z194">
        <v>2160</v>
      </c>
      <c r="AA194">
        <v>1098</v>
      </c>
      <c r="AB194">
        <v>9.6292133331298828</v>
      </c>
      <c r="AC194">
        <v>0</v>
      </c>
      <c r="AD194">
        <v>0</v>
      </c>
      <c r="AE194">
        <v>0</v>
      </c>
      <c r="AF194">
        <v>6.9</v>
      </c>
      <c r="AG194">
        <v>0</v>
      </c>
      <c r="AH194">
        <v>21.75</v>
      </c>
      <c r="AI194">
        <v>1</v>
      </c>
      <c r="AJ194">
        <v>0.6</v>
      </c>
      <c r="AK194">
        <v>1.1000000000000001</v>
      </c>
      <c r="AL194">
        <v>65.900000000000006</v>
      </c>
      <c r="AM194">
        <v>262.60000000000002</v>
      </c>
      <c r="AN194">
        <v>47.5</v>
      </c>
      <c r="AO194">
        <v>16.899999999999999</v>
      </c>
      <c r="AP194">
        <v>132</v>
      </c>
      <c r="AQ194">
        <v>145</v>
      </c>
      <c r="AR194">
        <v>1388</v>
      </c>
      <c r="AS194">
        <v>1</v>
      </c>
      <c r="AT194">
        <v>7960</v>
      </c>
      <c r="AU194">
        <v>16960</v>
      </c>
      <c r="AV194">
        <v>0</v>
      </c>
      <c r="AW194">
        <v>118.07720947265625</v>
      </c>
      <c r="AX194">
        <v>0</v>
      </c>
      <c r="AY194">
        <v>0</v>
      </c>
      <c r="AZ194">
        <v>0</v>
      </c>
      <c r="BA194">
        <v>0</v>
      </c>
      <c r="BB194">
        <v>1</v>
      </c>
      <c r="BC194">
        <v>100</v>
      </c>
      <c r="BD194">
        <v>100</v>
      </c>
      <c r="BE194">
        <v>857.14288330078125</v>
      </c>
      <c r="BF194">
        <v>12573.1630859375</v>
      </c>
      <c r="BG194">
        <v>14090.61328125</v>
      </c>
      <c r="BH194">
        <v>1.8840402364730835</v>
      </c>
      <c r="BI194">
        <v>-4.7748346328735352</v>
      </c>
      <c r="BJ194">
        <v>29.629629135131836</v>
      </c>
      <c r="BK194">
        <v>19.047618865966797</v>
      </c>
      <c r="BL194">
        <v>213</v>
      </c>
      <c r="BM194">
        <v>-5.2941174507141113</v>
      </c>
      <c r="BN194">
        <v>19830.384765625</v>
      </c>
      <c r="BO194">
        <v>62.828784942626953</v>
      </c>
      <c r="BQ194">
        <v>0.57964181900024414</v>
      </c>
      <c r="BR194">
        <v>0.18850141763687134</v>
      </c>
      <c r="BS194">
        <v>1.0995916128158569</v>
      </c>
      <c r="BT194">
        <v>107.13163757324219</v>
      </c>
      <c r="BU194">
        <v>265.15866088867188</v>
      </c>
      <c r="BV194">
        <v>0</v>
      </c>
      <c r="BW194">
        <v>1</v>
      </c>
      <c r="BX194">
        <v>9285.7138671875</v>
      </c>
      <c r="BY194">
        <v>8285.7138671875</v>
      </c>
      <c r="BZ194">
        <v>0.78542256355285645</v>
      </c>
      <c r="CA194">
        <v>5.0581212043762207</v>
      </c>
      <c r="CB194">
        <v>120</v>
      </c>
      <c r="CC194">
        <v>16.770185470581055</v>
      </c>
      <c r="CD194">
        <v>12.422360420227051</v>
      </c>
      <c r="CE194">
        <v>0</v>
      </c>
      <c r="CF194">
        <v>5.590062141418457</v>
      </c>
      <c r="CG194">
        <v>15901.3037109375</v>
      </c>
      <c r="CJ194" s="8">
        <f>ABS(L194-VLOOKUP('VK_valitsin (FI)'!$C$8,tiedot,11,FALSE))</f>
        <v>78</v>
      </c>
      <c r="CQ194" s="8">
        <f>ABS(S194-VLOOKUP('VK_valitsin (FI)'!$C$8,tiedot,18,FALSE))</f>
        <v>360</v>
      </c>
      <c r="DE194" s="8">
        <f>ABS(AG194-VLOOKUP('VK_valitsin (FI)'!$C$8,tiedot,32,FALSE))</f>
        <v>0</v>
      </c>
      <c r="DJ194" s="8">
        <f>ABS(AL194-VLOOKUP('VK_valitsin (FI)'!$C$8,tiedot,37,FALSE))</f>
        <v>7.1000000000000085</v>
      </c>
      <c r="EB194" s="55">
        <f>ABS(BD194-VLOOKUP('VK_valitsin (FI)'!$C$8,tiedot,55,FALSE))</f>
        <v>3.98126220703125</v>
      </c>
      <c r="EF194" s="55">
        <f>ABS(BH194-VLOOKUP('VK_valitsin (FI)'!$C$8,tiedot,59,FALSE))</f>
        <v>1.4530161619186401</v>
      </c>
      <c r="EL194" s="8">
        <f>ABS(BN194-VLOOKUP('VK_valitsin (FI)'!$C$8,tiedot,65,FALSE))</f>
        <v>3244.01171875</v>
      </c>
      <c r="FH194" s="4">
        <f>IF($B194='VK_valitsin (FI)'!$C$8,100000,VK!CJ194/VK!L$297*'VK_valitsin (FI)'!D$5)</f>
        <v>0.39636361258822544</v>
      </c>
      <c r="FO194" s="4">
        <f>IF($B194='VK_valitsin (FI)'!$C$8,100000,VK!CQ194/VK!S$297*'VK_valitsin (FI)'!E$5)</f>
        <v>7.1593067611296524E-2</v>
      </c>
      <c r="GC194" s="4">
        <f>IF($B194='VK_valitsin (FI)'!$C$8,100000,VK!DE194/VK!AG$297*'VK_valitsin (FI)'!F$5)</f>
        <v>0</v>
      </c>
      <c r="GH194" s="4">
        <f>IF($B194='VK_valitsin (FI)'!$C$8,100000,VK!DJ194/VK!AL$297*'VK_valitsin (FI)'!G$5)</f>
        <v>0.12496945776807265</v>
      </c>
      <c r="GZ194" s="4">
        <f>IF($B194='VK_valitsin (FI)'!$C$8,100000,VK!EB194/VK!BD$297*'VK_valitsin (FI)'!H$5)</f>
        <v>1.725932443801987E-2</v>
      </c>
      <c r="HA194" s="4">
        <f>IF($B194='VK_valitsin (FI)'!$C$8,100000,VK!EC194/VK!BE$297*'VK_valitsin (FI)'!P$5)</f>
        <v>0</v>
      </c>
      <c r="HD194" s="4">
        <f>IF($B194='VK_valitsin (FI)'!$C$8,100000,VK!EF194/VK!BH$297*'VK_valitsin (FI)'!I$5)</f>
        <v>0.25352528135774155</v>
      </c>
      <c r="HJ194" s="4">
        <f>IF($B194='VK_valitsin (FI)'!$C$8,100000,VK!EL194/VK!BN$297*'VK_valitsin (FI)'!J$5)</f>
        <v>0.14751030208081939</v>
      </c>
      <c r="ID194" s="15">
        <f t="shared" si="8"/>
        <v>1.0112210650441755</v>
      </c>
      <c r="IE194" s="15">
        <f t="shared" si="9"/>
        <v>268</v>
      </c>
      <c r="IF194" s="16">
        <f t="shared" si="11"/>
        <v>1.9199999999999987E-8</v>
      </c>
      <c r="IG194" s="51" t="str">
        <f t="shared" si="10"/>
        <v>Posio</v>
      </c>
    </row>
    <row r="195" spans="1:241">
      <c r="A195">
        <v>2019</v>
      </c>
      <c r="B195" t="s">
        <v>587</v>
      </c>
      <c r="C195" t="s">
        <v>588</v>
      </c>
      <c r="D195" t="s">
        <v>238</v>
      </c>
      <c r="E195" t="s">
        <v>239</v>
      </c>
      <c r="F195" t="s">
        <v>102</v>
      </c>
      <c r="G195" t="s">
        <v>103</v>
      </c>
      <c r="H195" t="s">
        <v>104</v>
      </c>
      <c r="I195" t="s">
        <v>105</v>
      </c>
      <c r="J195">
        <v>48.299999237060547</v>
      </c>
      <c r="K195">
        <v>5638.27978515625</v>
      </c>
      <c r="L195">
        <v>209.30000305175781</v>
      </c>
      <c r="M195">
        <v>7873</v>
      </c>
      <c r="N195">
        <v>1.3999999761581421</v>
      </c>
      <c r="O195">
        <v>-1.5</v>
      </c>
      <c r="P195">
        <v>-106</v>
      </c>
      <c r="Q195">
        <v>50.7</v>
      </c>
      <c r="R195">
        <v>12.9</v>
      </c>
      <c r="S195">
        <v>834</v>
      </c>
      <c r="T195">
        <v>0</v>
      </c>
      <c r="U195">
        <v>2909.4</v>
      </c>
      <c r="V195">
        <v>11.72</v>
      </c>
      <c r="W195">
        <v>1444</v>
      </c>
      <c r="X195">
        <v>1049</v>
      </c>
      <c r="Y195">
        <v>938</v>
      </c>
      <c r="Z195">
        <v>1195</v>
      </c>
      <c r="AA195">
        <v>1131</v>
      </c>
      <c r="AB195">
        <v>16.727272033691406</v>
      </c>
      <c r="AC195">
        <v>0</v>
      </c>
      <c r="AD195">
        <v>0.9</v>
      </c>
      <c r="AE195">
        <v>0</v>
      </c>
      <c r="AF195">
        <v>3.9</v>
      </c>
      <c r="AG195">
        <v>0</v>
      </c>
      <c r="AH195">
        <v>20.5</v>
      </c>
      <c r="AI195">
        <v>0.98</v>
      </c>
      <c r="AJ195">
        <v>0.41</v>
      </c>
      <c r="AK195">
        <v>1.05</v>
      </c>
      <c r="AL195">
        <v>61.1</v>
      </c>
      <c r="AM195">
        <v>265.10000000000002</v>
      </c>
      <c r="AN195">
        <v>48.6</v>
      </c>
      <c r="AO195">
        <v>16</v>
      </c>
      <c r="AP195">
        <v>198</v>
      </c>
      <c r="AQ195">
        <v>112</v>
      </c>
      <c r="AR195">
        <v>1037</v>
      </c>
      <c r="AS195">
        <v>5</v>
      </c>
      <c r="AT195">
        <v>9950</v>
      </c>
      <c r="AU195">
        <v>13095</v>
      </c>
      <c r="AV195">
        <v>0</v>
      </c>
      <c r="AW195">
        <v>81.305381774902344</v>
      </c>
      <c r="AX195">
        <v>0</v>
      </c>
      <c r="AY195">
        <v>0</v>
      </c>
      <c r="AZ195">
        <v>0</v>
      </c>
      <c r="BA195">
        <v>0</v>
      </c>
      <c r="BB195">
        <v>1</v>
      </c>
      <c r="BC195">
        <v>69.396553039550781</v>
      </c>
      <c r="BD195">
        <v>85.294120788574219</v>
      </c>
      <c r="BE195">
        <v>580</v>
      </c>
      <c r="BF195">
        <v>9616.2939453125</v>
      </c>
      <c r="BG195">
        <v>11860.337890625</v>
      </c>
      <c r="BH195">
        <v>3.4923157691955566</v>
      </c>
      <c r="BI195">
        <v>9.0361871719360352</v>
      </c>
      <c r="BJ195">
        <v>27.272727966308594</v>
      </c>
      <c r="BK195">
        <v>-8.0459766387939453</v>
      </c>
      <c r="BL195">
        <v>154.66667175292969</v>
      </c>
      <c r="BM195">
        <v>3.457106351852417</v>
      </c>
      <c r="BN195">
        <v>18852.416015625</v>
      </c>
      <c r="BO195">
        <v>61.40509033203125</v>
      </c>
      <c r="BQ195">
        <v>0.54959988594055176</v>
      </c>
      <c r="BR195">
        <v>0.11431474983692169</v>
      </c>
      <c r="BS195">
        <v>2.4768195152282715</v>
      </c>
      <c r="BT195">
        <v>91.324783325195313</v>
      </c>
      <c r="BU195">
        <v>562.301513671875</v>
      </c>
      <c r="BV195">
        <v>0</v>
      </c>
      <c r="BW195">
        <v>1</v>
      </c>
      <c r="BX195">
        <v>7246.66650390625</v>
      </c>
      <c r="BY195">
        <v>5875.5556640625</v>
      </c>
      <c r="BZ195">
        <v>1.0161310434341431</v>
      </c>
      <c r="CA195">
        <v>10.262924194335938</v>
      </c>
      <c r="CB195">
        <v>52.5</v>
      </c>
      <c r="CC195">
        <v>4.9504952430725098</v>
      </c>
      <c r="CD195">
        <v>12.747525215148926</v>
      </c>
      <c r="CE195">
        <v>0.8663366436958313</v>
      </c>
      <c r="CF195">
        <v>1.6089109182357788</v>
      </c>
      <c r="CG195">
        <v>13638.0380859375</v>
      </c>
      <c r="CJ195" s="8">
        <f>ABS(L195-VLOOKUP('VK_valitsin (FI)'!$C$8,tiedot,11,FALSE))</f>
        <v>70.600006103515625</v>
      </c>
      <c r="CQ195" s="8">
        <f>ABS(S195-VLOOKUP('VK_valitsin (FI)'!$C$8,tiedot,18,FALSE))</f>
        <v>682</v>
      </c>
      <c r="DE195" s="8">
        <f>ABS(AG195-VLOOKUP('VK_valitsin (FI)'!$C$8,tiedot,32,FALSE))</f>
        <v>0</v>
      </c>
      <c r="DJ195" s="8">
        <f>ABS(AL195-VLOOKUP('VK_valitsin (FI)'!$C$8,tiedot,37,FALSE))</f>
        <v>2.3000000000000043</v>
      </c>
      <c r="EB195" s="55">
        <f>ABS(BD195-VLOOKUP('VK_valitsin (FI)'!$C$8,tiedot,55,FALSE))</f>
        <v>10.724617004394531</v>
      </c>
      <c r="EF195" s="55">
        <f>ABS(BH195-VLOOKUP('VK_valitsin (FI)'!$C$8,tiedot,59,FALSE))</f>
        <v>0.15525937080383301</v>
      </c>
      <c r="EL195" s="8">
        <f>ABS(BN195-VLOOKUP('VK_valitsin (FI)'!$C$8,tiedot,65,FALSE))</f>
        <v>4221.98046875</v>
      </c>
      <c r="FH195" s="4">
        <f>IF($B195='VK_valitsin (FI)'!$C$8,100000,VK!CJ195/VK!L$297*'VK_valitsin (FI)'!D$5)</f>
        <v>0.35875991625564385</v>
      </c>
      <c r="FO195" s="4">
        <f>IF($B195='VK_valitsin (FI)'!$C$8,100000,VK!CQ195/VK!S$297*'VK_valitsin (FI)'!E$5)</f>
        <v>0.13562908919695621</v>
      </c>
      <c r="GC195" s="4">
        <f>IF($B195='VK_valitsin (FI)'!$C$8,100000,VK!DE195/VK!AG$297*'VK_valitsin (FI)'!F$5)</f>
        <v>0</v>
      </c>
      <c r="GH195" s="4">
        <f>IF($B195='VK_valitsin (FI)'!$C$8,100000,VK!DJ195/VK!AL$297*'VK_valitsin (FI)'!G$5)</f>
        <v>4.0483063784023561E-2</v>
      </c>
      <c r="GZ195" s="4">
        <f>IF($B195='VK_valitsin (FI)'!$C$8,100000,VK!EB195/VK!BD$297*'VK_valitsin (FI)'!H$5)</f>
        <v>4.6492703752455226E-2</v>
      </c>
      <c r="HA195" s="4">
        <f>IF($B195='VK_valitsin (FI)'!$C$8,100000,VK!EC195/VK!BE$297*'VK_valitsin (FI)'!P$5)</f>
        <v>0</v>
      </c>
      <c r="HD195" s="4">
        <f>IF($B195='VK_valitsin (FI)'!$C$8,100000,VK!EF195/VK!BH$297*'VK_valitsin (FI)'!I$5)</f>
        <v>2.7089977866792458E-2</v>
      </c>
      <c r="HJ195" s="4">
        <f>IF($B195='VK_valitsin (FI)'!$C$8,100000,VK!EL195/VK!BN$297*'VK_valitsin (FI)'!J$5)</f>
        <v>0.19198007538783091</v>
      </c>
      <c r="ID195" s="15">
        <f t="shared" ref="ID195:ID258" si="12">SUM(FF195:IC195)+IF195</f>
        <v>0.80043484554370226</v>
      </c>
      <c r="IE195" s="15">
        <f t="shared" si="9"/>
        <v>219</v>
      </c>
      <c r="IF195" s="16">
        <f t="shared" si="11"/>
        <v>1.9299999999999988E-8</v>
      </c>
      <c r="IG195" s="51" t="str">
        <f t="shared" si="10"/>
        <v>Pudasjärvi</v>
      </c>
    </row>
    <row r="196" spans="1:241">
      <c r="A196">
        <v>2019</v>
      </c>
      <c r="B196" t="s">
        <v>589</v>
      </c>
      <c r="C196" t="s">
        <v>590</v>
      </c>
      <c r="D196" t="s">
        <v>118</v>
      </c>
      <c r="E196" t="s">
        <v>119</v>
      </c>
      <c r="F196" t="s">
        <v>120</v>
      </c>
      <c r="G196" t="s">
        <v>121</v>
      </c>
      <c r="H196" t="s">
        <v>104</v>
      </c>
      <c r="I196" t="s">
        <v>105</v>
      </c>
      <c r="J196">
        <v>45.200000762939453</v>
      </c>
      <c r="K196">
        <v>145.07000732421875</v>
      </c>
      <c r="L196">
        <v>129.60000610351563</v>
      </c>
      <c r="M196">
        <v>1860</v>
      </c>
      <c r="N196">
        <v>12.800000190734863</v>
      </c>
      <c r="O196">
        <v>-2.0999999046325684</v>
      </c>
      <c r="P196">
        <v>-37</v>
      </c>
      <c r="Q196">
        <v>39.900000000000006</v>
      </c>
      <c r="R196">
        <v>9.2000000000000011</v>
      </c>
      <c r="S196">
        <v>64</v>
      </c>
      <c r="T196">
        <v>0</v>
      </c>
      <c r="U196">
        <v>3634.9</v>
      </c>
      <c r="V196">
        <v>16.3</v>
      </c>
      <c r="W196">
        <v>0</v>
      </c>
      <c r="X196">
        <v>1389</v>
      </c>
      <c r="Y196">
        <v>667</v>
      </c>
      <c r="Z196">
        <v>1420</v>
      </c>
      <c r="AA196">
        <v>820</v>
      </c>
      <c r="AB196">
        <v>7.3684210777282715</v>
      </c>
      <c r="AC196">
        <v>0</v>
      </c>
      <c r="AD196">
        <v>0</v>
      </c>
      <c r="AE196">
        <v>0</v>
      </c>
      <c r="AF196">
        <v>8.3000000000000007</v>
      </c>
      <c r="AG196">
        <v>0</v>
      </c>
      <c r="AH196">
        <v>21.5</v>
      </c>
      <c r="AI196">
        <v>1.1499999999999999</v>
      </c>
      <c r="AJ196">
        <v>0.65</v>
      </c>
      <c r="AK196">
        <v>1.25</v>
      </c>
      <c r="AL196">
        <v>63.6</v>
      </c>
      <c r="AM196">
        <v>292.5</v>
      </c>
      <c r="AN196">
        <v>49.2</v>
      </c>
      <c r="AO196">
        <v>19.600000000000001</v>
      </c>
      <c r="AP196">
        <v>79</v>
      </c>
      <c r="AQ196">
        <v>52</v>
      </c>
      <c r="AR196">
        <v>453</v>
      </c>
      <c r="AS196">
        <v>1.5</v>
      </c>
      <c r="AT196">
        <v>9500</v>
      </c>
      <c r="AU196">
        <v>13847</v>
      </c>
      <c r="AV196">
        <v>0</v>
      </c>
      <c r="AW196">
        <v>63.832546234130859</v>
      </c>
      <c r="AX196">
        <v>0</v>
      </c>
      <c r="AY196">
        <v>0</v>
      </c>
      <c r="AZ196">
        <v>0</v>
      </c>
      <c r="BA196">
        <v>0</v>
      </c>
      <c r="BB196">
        <v>1</v>
      </c>
      <c r="BC196">
        <v>88.059700012207031</v>
      </c>
      <c r="BD196">
        <v>98.529411315917969</v>
      </c>
      <c r="BE196">
        <v>869.15887451171875</v>
      </c>
      <c r="BF196">
        <v>12608.005859375</v>
      </c>
      <c r="BG196">
        <v>13710.1044921875</v>
      </c>
      <c r="BH196">
        <v>3.6587097644805908</v>
      </c>
      <c r="BI196">
        <v>-13.872398376464844</v>
      </c>
      <c r="BJ196">
        <v>18.032787322998047</v>
      </c>
      <c r="BK196">
        <v>-50</v>
      </c>
      <c r="BL196">
        <v>147</v>
      </c>
      <c r="BM196">
        <v>-10.769230842590332</v>
      </c>
      <c r="BN196">
        <v>23526.880859375</v>
      </c>
      <c r="BO196">
        <v>33.605495452880859</v>
      </c>
      <c r="BQ196">
        <v>0.69516128301620483</v>
      </c>
      <c r="BR196">
        <v>0.91397851705551147</v>
      </c>
      <c r="BS196">
        <v>2.9569892883300781</v>
      </c>
      <c r="BT196">
        <v>90.860214233398438</v>
      </c>
      <c r="BU196">
        <v>319.35482788085938</v>
      </c>
      <c r="BV196">
        <v>0</v>
      </c>
      <c r="BW196">
        <v>0</v>
      </c>
      <c r="BX196">
        <v>8719.6259765625</v>
      </c>
      <c r="BY196">
        <v>8018.69140625</v>
      </c>
      <c r="BZ196">
        <v>0.96774190664291382</v>
      </c>
      <c r="CA196">
        <v>6.2365589141845703</v>
      </c>
      <c r="CB196">
        <v>77.777778625488281</v>
      </c>
      <c r="CC196">
        <v>11.206896781921387</v>
      </c>
      <c r="CD196">
        <v>12.068965911865234</v>
      </c>
      <c r="CE196">
        <v>0</v>
      </c>
      <c r="CF196">
        <v>0</v>
      </c>
      <c r="CG196">
        <v>13177.78515625</v>
      </c>
      <c r="CJ196" s="8">
        <f>ABS(L196-VLOOKUP('VK_valitsin (FI)'!$C$8,tiedot,11,FALSE))</f>
        <v>9.0999908447265625</v>
      </c>
      <c r="CQ196" s="8">
        <f>ABS(S196-VLOOKUP('VK_valitsin (FI)'!$C$8,tiedot,18,FALSE))</f>
        <v>88</v>
      </c>
      <c r="DE196" s="8">
        <f>ABS(AG196-VLOOKUP('VK_valitsin (FI)'!$C$8,tiedot,32,FALSE))</f>
        <v>0</v>
      </c>
      <c r="DJ196" s="8">
        <f>ABS(AL196-VLOOKUP('VK_valitsin (FI)'!$C$8,tiedot,37,FALSE))</f>
        <v>4.8000000000000043</v>
      </c>
      <c r="EB196" s="55">
        <f>ABS(BD196-VLOOKUP('VK_valitsin (FI)'!$C$8,tiedot,55,FALSE))</f>
        <v>2.5106735229492188</v>
      </c>
      <c r="EF196" s="55">
        <f>ABS(BH196-VLOOKUP('VK_valitsin (FI)'!$C$8,tiedot,59,FALSE))</f>
        <v>0.32165336608886719</v>
      </c>
      <c r="EL196" s="8">
        <f>ABS(BN196-VLOOKUP('VK_valitsin (FI)'!$C$8,tiedot,65,FALSE))</f>
        <v>452.484375</v>
      </c>
      <c r="FH196" s="4">
        <f>IF($B196='VK_valitsin (FI)'!$C$8,100000,VK!CJ196/VK!L$297*'VK_valitsin (FI)'!D$5)</f>
        <v>4.6242374945328173E-2</v>
      </c>
      <c r="FO196" s="4">
        <f>IF($B196='VK_valitsin (FI)'!$C$8,100000,VK!CQ196/VK!S$297*'VK_valitsin (FI)'!E$5)</f>
        <v>1.7500527638316929E-2</v>
      </c>
      <c r="GC196" s="4">
        <f>IF($B196='VK_valitsin (FI)'!$C$8,100000,VK!DE196/VK!AG$297*'VK_valitsin (FI)'!F$5)</f>
        <v>0</v>
      </c>
      <c r="GH196" s="4">
        <f>IF($B196='VK_valitsin (FI)'!$C$8,100000,VK!DJ196/VK!AL$297*'VK_valitsin (FI)'!G$5)</f>
        <v>8.4486393984049085E-2</v>
      </c>
      <c r="GZ196" s="4">
        <f>IF($B196='VK_valitsin (FI)'!$C$8,100000,VK!EB196/VK!BD$297*'VK_valitsin (FI)'!H$5)</f>
        <v>1.0884118311523902E-2</v>
      </c>
      <c r="HA196" s="4">
        <f>IF($B196='VK_valitsin (FI)'!$C$8,100000,VK!EC196/VK!BE$297*'VK_valitsin (FI)'!P$5)</f>
        <v>0</v>
      </c>
      <c r="HD196" s="4">
        <f>IF($B196='VK_valitsin (FI)'!$C$8,100000,VK!EF196/VK!BH$297*'VK_valitsin (FI)'!I$5)</f>
        <v>5.6122748166589798E-2</v>
      </c>
      <c r="HJ196" s="4">
        <f>IF($B196='VK_valitsin (FI)'!$C$8,100000,VK!EL196/VK!BN$297*'VK_valitsin (FI)'!J$5)</f>
        <v>2.0575174392039416E-2</v>
      </c>
      <c r="ID196" s="21">
        <f t="shared" si="12"/>
        <v>0.23581135683784732</v>
      </c>
      <c r="IE196" s="15">
        <f t="shared" ref="IE196:IE259" si="13">_xlfn.RANK.EQ(ID196,$ID$3:$ID$295,1)</f>
        <v>7</v>
      </c>
      <c r="IF196" s="16">
        <f t="shared" si="11"/>
        <v>1.9399999999999988E-8</v>
      </c>
      <c r="IG196" s="51" t="str">
        <f t="shared" ref="IG196:IG259" si="14">B196</f>
        <v>Pukkila</v>
      </c>
    </row>
    <row r="197" spans="1:241">
      <c r="A197">
        <v>2019</v>
      </c>
      <c r="B197" t="s">
        <v>591</v>
      </c>
      <c r="C197" t="s">
        <v>592</v>
      </c>
      <c r="D197" t="s">
        <v>593</v>
      </c>
      <c r="E197" t="s">
        <v>594</v>
      </c>
      <c r="F197" t="s">
        <v>88</v>
      </c>
      <c r="G197" t="s">
        <v>89</v>
      </c>
      <c r="H197" t="s">
        <v>104</v>
      </c>
      <c r="I197" t="s">
        <v>105</v>
      </c>
      <c r="J197">
        <v>50.700000762939453</v>
      </c>
      <c r="K197">
        <v>361.07998657226563</v>
      </c>
      <c r="L197">
        <v>177.89999389648438</v>
      </c>
      <c r="M197">
        <v>2828</v>
      </c>
      <c r="N197">
        <v>7.8000001907348633</v>
      </c>
      <c r="O197">
        <v>-2.2999999523162842</v>
      </c>
      <c r="P197">
        <v>-116</v>
      </c>
      <c r="Q197">
        <v>41.2</v>
      </c>
      <c r="R197">
        <v>7</v>
      </c>
      <c r="S197">
        <v>154</v>
      </c>
      <c r="T197">
        <v>0</v>
      </c>
      <c r="U197">
        <v>3162.7</v>
      </c>
      <c r="V197">
        <v>13.28</v>
      </c>
      <c r="W197">
        <v>1000</v>
      </c>
      <c r="X197">
        <v>640</v>
      </c>
      <c r="Y197">
        <v>720</v>
      </c>
      <c r="Z197">
        <v>951</v>
      </c>
      <c r="AA197">
        <v>706</v>
      </c>
      <c r="AB197">
        <v>13.933961868286133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22</v>
      </c>
      <c r="AI197">
        <v>1.05</v>
      </c>
      <c r="AJ197">
        <v>0.6</v>
      </c>
      <c r="AK197">
        <v>1.05</v>
      </c>
      <c r="AL197">
        <v>59.5</v>
      </c>
      <c r="AM197">
        <v>284.8</v>
      </c>
      <c r="AN197">
        <v>45.1</v>
      </c>
      <c r="AO197">
        <v>20.399999999999999</v>
      </c>
      <c r="AP197">
        <v>101</v>
      </c>
      <c r="AQ197">
        <v>95</v>
      </c>
      <c r="AR197">
        <v>459</v>
      </c>
      <c r="AS197">
        <v>3.5</v>
      </c>
      <c r="AT197">
        <v>5667</v>
      </c>
      <c r="AU197">
        <v>11245</v>
      </c>
      <c r="AV197">
        <v>1</v>
      </c>
      <c r="AW197">
        <v>55.582714080810547</v>
      </c>
      <c r="AX197">
        <v>0</v>
      </c>
      <c r="AY197">
        <v>0</v>
      </c>
      <c r="AZ197">
        <v>0</v>
      </c>
      <c r="BA197">
        <v>0</v>
      </c>
      <c r="BB197">
        <v>1</v>
      </c>
      <c r="BC197">
        <v>55.128204345703125</v>
      </c>
      <c r="BD197">
        <v>100</v>
      </c>
      <c r="BE197">
        <v>682.5396728515625</v>
      </c>
      <c r="BF197">
        <v>11884.75390625</v>
      </c>
      <c r="BG197">
        <v>13685.474609375</v>
      </c>
      <c r="BH197">
        <v>2.6509902477264404</v>
      </c>
      <c r="BI197">
        <v>-2.7071201801300049</v>
      </c>
      <c r="BJ197">
        <v>23.636363983154297</v>
      </c>
      <c r="BK197">
        <v>17.391304016113281</v>
      </c>
      <c r="BL197">
        <v>101.66666412353516</v>
      </c>
      <c r="BM197">
        <v>-2.9304029941558838</v>
      </c>
      <c r="BN197">
        <v>20524.4375</v>
      </c>
      <c r="BO197">
        <v>52.588893890380859</v>
      </c>
      <c r="BQ197">
        <v>0.70403110980987549</v>
      </c>
      <c r="BR197">
        <v>0.10608203709125519</v>
      </c>
      <c r="BS197">
        <v>2.9349362850189209</v>
      </c>
      <c r="BT197">
        <v>78.147102355957031</v>
      </c>
      <c r="BU197">
        <v>292.07919311523438</v>
      </c>
      <c r="BV197">
        <v>0</v>
      </c>
      <c r="BW197">
        <v>1</v>
      </c>
      <c r="BX197">
        <v>8142.85693359375</v>
      </c>
      <c r="BY197">
        <v>7071.4287109375</v>
      </c>
      <c r="BZ197">
        <v>0.9547383189201355</v>
      </c>
      <c r="CA197">
        <v>9.370579719543457</v>
      </c>
      <c r="CB197">
        <v>48.148147583007813</v>
      </c>
      <c r="CC197">
        <v>4.9056601524353027</v>
      </c>
      <c r="CD197">
        <v>8.3018865585327148</v>
      </c>
      <c r="CE197">
        <v>3.7735848426818848</v>
      </c>
      <c r="CF197">
        <v>1.1320754289627075</v>
      </c>
      <c r="CG197">
        <v>11143.8271484375</v>
      </c>
      <c r="CJ197" s="8">
        <f>ABS(L197-VLOOKUP('VK_valitsin (FI)'!$C$8,tiedot,11,FALSE))</f>
        <v>39.199996948242188</v>
      </c>
      <c r="CQ197" s="8">
        <f>ABS(S197-VLOOKUP('VK_valitsin (FI)'!$C$8,tiedot,18,FALSE))</f>
        <v>2</v>
      </c>
      <c r="DE197" s="8">
        <f>ABS(AG197-VLOOKUP('VK_valitsin (FI)'!$C$8,tiedot,32,FALSE))</f>
        <v>0</v>
      </c>
      <c r="DJ197" s="8">
        <f>ABS(AL197-VLOOKUP('VK_valitsin (FI)'!$C$8,tiedot,37,FALSE))</f>
        <v>0.70000000000000284</v>
      </c>
      <c r="EB197" s="55">
        <f>ABS(BD197-VLOOKUP('VK_valitsin (FI)'!$C$8,tiedot,55,FALSE))</f>
        <v>3.98126220703125</v>
      </c>
      <c r="EF197" s="55">
        <f>ABS(BH197-VLOOKUP('VK_valitsin (FI)'!$C$8,tiedot,59,FALSE))</f>
        <v>0.6860661506652832</v>
      </c>
      <c r="EL197" s="8">
        <f>ABS(BN197-VLOOKUP('VK_valitsin (FI)'!$C$8,tiedot,65,FALSE))</f>
        <v>2549.958984375</v>
      </c>
      <c r="FH197" s="4">
        <f>IF($B197='VK_valitsin (FI)'!$C$8,100000,VK!CJ197/VK!L$297*'VK_valitsin (FI)'!D$5)</f>
        <v>0.1991981077417011</v>
      </c>
      <c r="FO197" s="4">
        <f>IF($B197='VK_valitsin (FI)'!$C$8,100000,VK!CQ197/VK!S$297*'VK_valitsin (FI)'!E$5)</f>
        <v>3.9773926450720291E-4</v>
      </c>
      <c r="GC197" s="4">
        <f>IF($B197='VK_valitsin (FI)'!$C$8,100000,VK!DE197/VK!AG$297*'VK_valitsin (FI)'!F$5)</f>
        <v>0</v>
      </c>
      <c r="GH197" s="4">
        <f>IF($B197='VK_valitsin (FI)'!$C$8,100000,VK!DJ197/VK!AL$297*'VK_valitsin (FI)'!G$5)</f>
        <v>1.2320932456007197E-2</v>
      </c>
      <c r="GZ197" s="4">
        <f>IF($B197='VK_valitsin (FI)'!$C$8,100000,VK!EB197/VK!BD$297*'VK_valitsin (FI)'!H$5)</f>
        <v>1.725932443801987E-2</v>
      </c>
      <c r="HA197" s="4">
        <f>IF($B197='VK_valitsin (FI)'!$C$8,100000,VK!EC197/VK!BE$297*'VK_valitsin (FI)'!P$5)</f>
        <v>0</v>
      </c>
      <c r="HD197" s="4">
        <f>IF($B197='VK_valitsin (FI)'!$C$8,100000,VK!EF197/VK!BH$297*'VK_valitsin (FI)'!I$5)</f>
        <v>0.11970624858553906</v>
      </c>
      <c r="HJ197" s="4">
        <f>IF($B197='VK_valitsin (FI)'!$C$8,100000,VK!EL197/VK!BN$297*'VK_valitsin (FI)'!J$5)</f>
        <v>0.11595063541379376</v>
      </c>
      <c r="ID197" s="15">
        <f t="shared" si="12"/>
        <v>0.46483300739956818</v>
      </c>
      <c r="IE197" s="15">
        <f t="shared" si="13"/>
        <v>72</v>
      </c>
      <c r="IF197" s="16">
        <f t="shared" ref="IF197:IF260" si="15">IF196+0.0000000001</f>
        <v>1.9499999999999989E-8</v>
      </c>
      <c r="IG197" s="51" t="str">
        <f t="shared" si="14"/>
        <v>Punkalaidun</v>
      </c>
    </row>
    <row r="198" spans="1:241">
      <c r="A198">
        <v>2019</v>
      </c>
      <c r="B198" t="s">
        <v>595</v>
      </c>
      <c r="C198" t="s">
        <v>596</v>
      </c>
      <c r="D198" t="s">
        <v>225</v>
      </c>
      <c r="E198" t="s">
        <v>226</v>
      </c>
      <c r="F198" t="s">
        <v>227</v>
      </c>
      <c r="G198" t="s">
        <v>228</v>
      </c>
      <c r="H198" t="s">
        <v>104</v>
      </c>
      <c r="I198" t="s">
        <v>105</v>
      </c>
      <c r="J198">
        <v>54.599998474121094</v>
      </c>
      <c r="K198">
        <v>2461.280029296875</v>
      </c>
      <c r="L198">
        <v>233.80000305175781</v>
      </c>
      <c r="M198">
        <v>2528</v>
      </c>
      <c r="N198">
        <v>1</v>
      </c>
      <c r="O198">
        <v>-2.7000000476837158</v>
      </c>
      <c r="P198">
        <v>-26</v>
      </c>
      <c r="Q198">
        <v>56.7</v>
      </c>
      <c r="R198">
        <v>18.400000000000002</v>
      </c>
      <c r="S198">
        <v>455</v>
      </c>
      <c r="T198">
        <v>0</v>
      </c>
      <c r="U198">
        <v>3350.5</v>
      </c>
      <c r="V198">
        <v>11.07</v>
      </c>
      <c r="W198">
        <v>0</v>
      </c>
      <c r="X198">
        <v>1786</v>
      </c>
      <c r="Y198">
        <v>0</v>
      </c>
      <c r="Z198">
        <v>2245</v>
      </c>
      <c r="AA198">
        <v>921</v>
      </c>
      <c r="AB198">
        <v>13.780488014221191</v>
      </c>
      <c r="AC198">
        <v>0</v>
      </c>
      <c r="AD198">
        <v>0</v>
      </c>
      <c r="AE198">
        <v>0</v>
      </c>
      <c r="AF198">
        <v>9.6</v>
      </c>
      <c r="AG198">
        <v>1</v>
      </c>
      <c r="AH198">
        <v>21.5</v>
      </c>
      <c r="AI198">
        <v>0.93</v>
      </c>
      <c r="AJ198">
        <v>0.55000000000000004</v>
      </c>
      <c r="AK198">
        <v>1.1000000000000001</v>
      </c>
      <c r="AL198">
        <v>0</v>
      </c>
      <c r="AM198">
        <v>261</v>
      </c>
      <c r="AN198">
        <v>46.8</v>
      </c>
      <c r="AO198">
        <v>17.100000000000001</v>
      </c>
      <c r="AP198">
        <v>121</v>
      </c>
      <c r="AQ198">
        <v>121</v>
      </c>
      <c r="AR198">
        <v>1092</v>
      </c>
      <c r="AS198">
        <v>2.5</v>
      </c>
      <c r="AT198">
        <v>6125</v>
      </c>
      <c r="AU198">
        <v>16210</v>
      </c>
      <c r="AV198">
        <v>0</v>
      </c>
      <c r="AW198">
        <v>105.07777404785156</v>
      </c>
      <c r="AX198">
        <v>0</v>
      </c>
      <c r="AY198">
        <v>0</v>
      </c>
      <c r="AZ198">
        <v>0</v>
      </c>
      <c r="BA198">
        <v>0</v>
      </c>
      <c r="BB198">
        <v>1</v>
      </c>
      <c r="BC198">
        <v>87.801094055175781</v>
      </c>
      <c r="BD198">
        <v>0</v>
      </c>
      <c r="BE198">
        <v>0</v>
      </c>
      <c r="BH198">
        <v>0</v>
      </c>
      <c r="BJ198">
        <v>25.404497146606445</v>
      </c>
      <c r="BK198">
        <v>23.076923370361328</v>
      </c>
      <c r="BL198">
        <v>168</v>
      </c>
      <c r="BM198">
        <v>-4.2944784164428711</v>
      </c>
      <c r="BN198">
        <v>19776.6640625</v>
      </c>
      <c r="BO198">
        <v>62.609783172607422</v>
      </c>
      <c r="BQ198">
        <v>0.58702534437179565</v>
      </c>
      <c r="BR198">
        <v>0.15822784602642059</v>
      </c>
      <c r="BS198">
        <v>1.5427215099334717</v>
      </c>
      <c r="BT198">
        <v>80.696205139160156</v>
      </c>
      <c r="BU198">
        <v>298.65505981445313</v>
      </c>
      <c r="BV198">
        <v>0</v>
      </c>
      <c r="BW198">
        <v>1</v>
      </c>
      <c r="BX198">
        <v>8297.296875</v>
      </c>
      <c r="BY198">
        <v>-216.21621704101563</v>
      </c>
      <c r="BZ198">
        <v>0.63291138410568237</v>
      </c>
      <c r="CA198">
        <v>6.1708860397338867</v>
      </c>
      <c r="CB198">
        <v>75</v>
      </c>
      <c r="CC198">
        <v>7.6923074722290039</v>
      </c>
      <c r="CD198">
        <v>14.102563858032227</v>
      </c>
      <c r="CE198">
        <v>0</v>
      </c>
      <c r="CF198">
        <v>3.2051281929016113</v>
      </c>
      <c r="CG198">
        <v>17015.404296875</v>
      </c>
      <c r="CJ198" s="8">
        <f>ABS(L198-VLOOKUP('VK_valitsin (FI)'!$C$8,tiedot,11,FALSE))</f>
        <v>95.100006103515625</v>
      </c>
      <c r="CQ198" s="8">
        <f>ABS(S198-VLOOKUP('VK_valitsin (FI)'!$C$8,tiedot,18,FALSE))</f>
        <v>303</v>
      </c>
      <c r="DE198" s="8">
        <f>ABS(AG198-VLOOKUP('VK_valitsin (FI)'!$C$8,tiedot,32,FALSE))</f>
        <v>1</v>
      </c>
      <c r="DJ198" s="8">
        <f>ABS(AL198-VLOOKUP('VK_valitsin (FI)'!$C$8,tiedot,37,FALSE))</f>
        <v>58.8</v>
      </c>
      <c r="EB198" s="55">
        <f>ABS(BD198-VLOOKUP('VK_valitsin (FI)'!$C$8,tiedot,55,FALSE))</f>
        <v>96.01873779296875</v>
      </c>
      <c r="EF198" s="55">
        <f>ABS(BH198-VLOOKUP('VK_valitsin (FI)'!$C$8,tiedot,59,FALSE))</f>
        <v>3.3370563983917236</v>
      </c>
      <c r="EL198" s="8">
        <f>ABS(BN198-VLOOKUP('VK_valitsin (FI)'!$C$8,tiedot,65,FALSE))</f>
        <v>3297.732421875</v>
      </c>
      <c r="FH198" s="4">
        <f>IF($B198='VK_valitsin (FI)'!$C$8,100000,VK!CJ198/VK!L$297*'VK_valitsin (FI)'!D$5)</f>
        <v>0.48325874328656082</v>
      </c>
      <c r="FO198" s="4">
        <f>IF($B198='VK_valitsin (FI)'!$C$8,100000,VK!CQ198/VK!S$297*'VK_valitsin (FI)'!E$5)</f>
        <v>6.0257498572841246E-2</v>
      </c>
      <c r="GC198" s="4">
        <f>IF($B198='VK_valitsin (FI)'!$C$8,100000,VK!DE198/VK!AG$297*'VK_valitsin (FI)'!F$5)</f>
        <v>0.10940897735217005</v>
      </c>
      <c r="GH198" s="4">
        <f>IF($B198='VK_valitsin (FI)'!$C$8,100000,VK!DJ198/VK!AL$297*'VK_valitsin (FI)'!G$5)</f>
        <v>1.0349583263046005</v>
      </c>
      <c r="GZ198" s="4">
        <f>IF($B198='VK_valitsin (FI)'!$C$8,100000,VK!EB198/VK!BD$297*'VK_valitsin (FI)'!H$5)</f>
        <v>0.41625455986576759</v>
      </c>
      <c r="HA198" s="4">
        <f>IF($B198='VK_valitsin (FI)'!$C$8,100000,VK!EC198/VK!BE$297*'VK_valitsin (FI)'!P$5)</f>
        <v>0</v>
      </c>
      <c r="HD198" s="4">
        <f>IF($B198='VK_valitsin (FI)'!$C$8,100000,VK!EF198/VK!BH$297*'VK_valitsin (FI)'!I$5)</f>
        <v>0.58225653952243217</v>
      </c>
      <c r="HJ198" s="4">
        <f>IF($B198='VK_valitsin (FI)'!$C$8,100000,VK!EL198/VK!BN$297*'VK_valitsin (FI)'!J$5)</f>
        <v>0.14995306672934422</v>
      </c>
      <c r="ID198" s="15">
        <f t="shared" si="12"/>
        <v>2.8363477312337162</v>
      </c>
      <c r="IE198" s="15">
        <f t="shared" si="13"/>
        <v>292</v>
      </c>
      <c r="IF198" s="16">
        <f t="shared" si="15"/>
        <v>1.959999999999999E-8</v>
      </c>
      <c r="IG198" s="51" t="str">
        <f t="shared" si="14"/>
        <v>Puolanka</v>
      </c>
    </row>
    <row r="199" spans="1:241">
      <c r="A199">
        <v>2019</v>
      </c>
      <c r="B199" t="s">
        <v>597</v>
      </c>
      <c r="C199" t="s">
        <v>598</v>
      </c>
      <c r="D199" t="s">
        <v>216</v>
      </c>
      <c r="E199" t="s">
        <v>217</v>
      </c>
      <c r="F199" t="s">
        <v>132</v>
      </c>
      <c r="G199" t="s">
        <v>133</v>
      </c>
      <c r="H199" t="s">
        <v>104</v>
      </c>
      <c r="I199" t="s">
        <v>105</v>
      </c>
      <c r="J199">
        <v>56.200000762939453</v>
      </c>
      <c r="K199">
        <v>794.17999267578125</v>
      </c>
      <c r="L199">
        <v>191.39999389648438</v>
      </c>
      <c r="M199">
        <v>2151</v>
      </c>
      <c r="N199">
        <v>2.7000000476837158</v>
      </c>
      <c r="O199">
        <v>-2.0999999046325684</v>
      </c>
      <c r="P199">
        <v>-16</v>
      </c>
      <c r="Q199">
        <v>50.400000000000006</v>
      </c>
      <c r="R199">
        <v>11.200000000000001</v>
      </c>
      <c r="S199">
        <v>249</v>
      </c>
      <c r="T199">
        <v>0</v>
      </c>
      <c r="U199">
        <v>4354.3</v>
      </c>
      <c r="V199">
        <v>11.04</v>
      </c>
      <c r="W199">
        <v>1263</v>
      </c>
      <c r="X199">
        <v>2105</v>
      </c>
      <c r="Y199">
        <v>947</v>
      </c>
      <c r="Z199">
        <v>1342</v>
      </c>
      <c r="AA199">
        <v>1158</v>
      </c>
      <c r="AB199">
        <v>12.913043022155762</v>
      </c>
      <c r="AC199">
        <v>0</v>
      </c>
      <c r="AD199">
        <v>0</v>
      </c>
      <c r="AE199">
        <v>0</v>
      </c>
      <c r="AF199">
        <v>0</v>
      </c>
      <c r="AG199">
        <v>1</v>
      </c>
      <c r="AH199">
        <v>20</v>
      </c>
      <c r="AI199">
        <v>0.95</v>
      </c>
      <c r="AJ199">
        <v>0.48</v>
      </c>
      <c r="AK199">
        <v>1.08</v>
      </c>
      <c r="AL199">
        <v>65</v>
      </c>
      <c r="AM199">
        <v>292</v>
      </c>
      <c r="AN199">
        <v>43.5</v>
      </c>
      <c r="AO199">
        <v>22.5</v>
      </c>
      <c r="AP199">
        <v>121</v>
      </c>
      <c r="AQ199">
        <v>66</v>
      </c>
      <c r="AR199">
        <v>895</v>
      </c>
      <c r="AS199">
        <v>1.667</v>
      </c>
      <c r="AT199">
        <v>14714</v>
      </c>
      <c r="AU199">
        <v>19610</v>
      </c>
      <c r="AV199">
        <v>0</v>
      </c>
      <c r="AW199">
        <v>51.589126586914063</v>
      </c>
      <c r="AX199">
        <v>1</v>
      </c>
      <c r="AY199">
        <v>0</v>
      </c>
      <c r="AZ199">
        <v>0</v>
      </c>
      <c r="BA199">
        <v>0</v>
      </c>
      <c r="BB199">
        <v>1</v>
      </c>
      <c r="BC199">
        <v>100</v>
      </c>
      <c r="BD199">
        <v>100</v>
      </c>
      <c r="BE199">
        <v>1425</v>
      </c>
      <c r="BF199">
        <v>18346.154296875</v>
      </c>
      <c r="BG199">
        <v>21192.30859375</v>
      </c>
      <c r="BH199">
        <v>1.2087401151657104</v>
      </c>
      <c r="BI199">
        <v>-25.697303771972656</v>
      </c>
      <c r="BJ199">
        <v>19.047618865966797</v>
      </c>
      <c r="BK199">
        <v>-41.666667938232422</v>
      </c>
      <c r="BL199">
        <v>121</v>
      </c>
      <c r="BM199">
        <v>-8.3333330154418945</v>
      </c>
      <c r="BN199">
        <v>21609.634765625</v>
      </c>
      <c r="BO199">
        <v>46.458038330078125</v>
      </c>
      <c r="BQ199">
        <v>0.62064158916473389</v>
      </c>
      <c r="BR199">
        <v>0.18596002459526062</v>
      </c>
      <c r="BS199">
        <v>1.8596001863479614</v>
      </c>
      <c r="BT199">
        <v>132.0316162109375</v>
      </c>
      <c r="BU199">
        <v>408.64715576171875</v>
      </c>
      <c r="BV199">
        <v>0</v>
      </c>
      <c r="BW199">
        <v>0</v>
      </c>
      <c r="BX199">
        <v>13775</v>
      </c>
      <c r="BY199">
        <v>11925</v>
      </c>
      <c r="BZ199">
        <v>0.32543003559112549</v>
      </c>
      <c r="CA199">
        <v>4.6025104522705078</v>
      </c>
      <c r="CB199">
        <v>214.28572082519531</v>
      </c>
      <c r="CC199">
        <v>15.151515007019043</v>
      </c>
      <c r="CD199">
        <v>6.0606060028076172</v>
      </c>
      <c r="CE199">
        <v>0</v>
      </c>
      <c r="CF199">
        <v>7.070706844329834</v>
      </c>
      <c r="CG199">
        <v>18570.0703125</v>
      </c>
      <c r="CJ199" s="8">
        <f>ABS(L199-VLOOKUP('VK_valitsin (FI)'!$C$8,tiedot,11,FALSE))</f>
        <v>52.699996948242188</v>
      </c>
      <c r="CQ199" s="8">
        <f>ABS(S199-VLOOKUP('VK_valitsin (FI)'!$C$8,tiedot,18,FALSE))</f>
        <v>97</v>
      </c>
      <c r="DE199" s="8">
        <f>ABS(AG199-VLOOKUP('VK_valitsin (FI)'!$C$8,tiedot,32,FALSE))</f>
        <v>1</v>
      </c>
      <c r="DJ199" s="8">
        <f>ABS(AL199-VLOOKUP('VK_valitsin (FI)'!$C$8,tiedot,37,FALSE))</f>
        <v>6.2000000000000028</v>
      </c>
      <c r="EB199" s="55">
        <f>ABS(BD199-VLOOKUP('VK_valitsin (FI)'!$C$8,tiedot,55,FALSE))</f>
        <v>3.98126220703125</v>
      </c>
      <c r="EF199" s="55">
        <f>ABS(BH199-VLOOKUP('VK_valitsin (FI)'!$C$8,tiedot,59,FALSE))</f>
        <v>2.1283162832260132</v>
      </c>
      <c r="EL199" s="8">
        <f>ABS(BN199-VLOOKUP('VK_valitsin (FI)'!$C$8,tiedot,65,FALSE))</f>
        <v>1464.76171875</v>
      </c>
      <c r="FH199" s="4">
        <f>IF($B199='VK_valitsin (FI)'!$C$8,100000,VK!CJ199/VK!L$297*'VK_valitsin (FI)'!D$5)</f>
        <v>0.26779950222812476</v>
      </c>
      <c r="FO199" s="4">
        <f>IF($B199='VK_valitsin (FI)'!$C$8,100000,VK!CQ199/VK!S$297*'VK_valitsin (FI)'!E$5)</f>
        <v>1.9290354328599345E-2</v>
      </c>
      <c r="GC199" s="4">
        <f>IF($B199='VK_valitsin (FI)'!$C$8,100000,VK!DE199/VK!AG$297*'VK_valitsin (FI)'!F$5)</f>
        <v>0.10940897735217005</v>
      </c>
      <c r="GH199" s="4">
        <f>IF($B199='VK_valitsin (FI)'!$C$8,100000,VK!DJ199/VK!AL$297*'VK_valitsin (FI)'!G$5)</f>
        <v>0.10912825889606337</v>
      </c>
      <c r="GZ199" s="4">
        <f>IF($B199='VK_valitsin (FI)'!$C$8,100000,VK!EB199/VK!BD$297*'VK_valitsin (FI)'!H$5)</f>
        <v>1.725932443801987E-2</v>
      </c>
      <c r="HA199" s="4">
        <f>IF($B199='VK_valitsin (FI)'!$C$8,100000,VK!EC199/VK!BE$297*'VK_valitsin (FI)'!P$5)</f>
        <v>0</v>
      </c>
      <c r="HD199" s="4">
        <f>IF($B199='VK_valitsin (FI)'!$C$8,100000,VK!EF199/VK!BH$297*'VK_valitsin (FI)'!I$5)</f>
        <v>0.37135305075385044</v>
      </c>
      <c r="HJ199" s="4">
        <f>IF($B199='VK_valitsin (FI)'!$C$8,100000,VK!EL199/VK!BN$297*'VK_valitsin (FI)'!J$5)</f>
        <v>6.6605013280435679E-2</v>
      </c>
      <c r="ID199" s="15">
        <f t="shared" si="12"/>
        <v>0.96084450097726359</v>
      </c>
      <c r="IE199" s="15">
        <f t="shared" si="13"/>
        <v>255</v>
      </c>
      <c r="IF199" s="16">
        <f t="shared" si="15"/>
        <v>1.9699999999999991E-8</v>
      </c>
      <c r="IG199" s="51" t="str">
        <f t="shared" si="14"/>
        <v>Puumala</v>
      </c>
    </row>
    <row r="200" spans="1:241">
      <c r="A200">
        <v>2019</v>
      </c>
      <c r="B200" t="s">
        <v>599</v>
      </c>
      <c r="C200" t="s">
        <v>600</v>
      </c>
      <c r="D200" t="s">
        <v>180</v>
      </c>
      <c r="E200" t="s">
        <v>181</v>
      </c>
      <c r="F200" t="s">
        <v>182</v>
      </c>
      <c r="G200" t="s">
        <v>183</v>
      </c>
      <c r="H200" t="s">
        <v>104</v>
      </c>
      <c r="I200" t="s">
        <v>105</v>
      </c>
      <c r="J200">
        <v>46.299999237060547</v>
      </c>
      <c r="K200">
        <v>324.6300048828125</v>
      </c>
      <c r="L200">
        <v>143.80000305175781</v>
      </c>
      <c r="M200">
        <v>5140</v>
      </c>
      <c r="N200">
        <v>15.800000190734863</v>
      </c>
      <c r="O200">
        <v>-0.89999997615814209</v>
      </c>
      <c r="P200">
        <v>-11</v>
      </c>
      <c r="Q200">
        <v>74.400000000000006</v>
      </c>
      <c r="R200">
        <v>9.6000000000000014</v>
      </c>
      <c r="S200">
        <v>146</v>
      </c>
      <c r="T200">
        <v>0</v>
      </c>
      <c r="U200">
        <v>4070.8</v>
      </c>
      <c r="V200">
        <v>10.59</v>
      </c>
      <c r="W200">
        <v>2676</v>
      </c>
      <c r="X200">
        <v>317</v>
      </c>
      <c r="Y200">
        <v>691</v>
      </c>
      <c r="Z200">
        <v>442</v>
      </c>
      <c r="AA200">
        <v>621</v>
      </c>
      <c r="AB200">
        <v>15.266129493713379</v>
      </c>
      <c r="AC200">
        <v>0</v>
      </c>
      <c r="AD200">
        <v>0</v>
      </c>
      <c r="AE200">
        <v>0</v>
      </c>
      <c r="AF200">
        <v>4.0999999999999996</v>
      </c>
      <c r="AG200">
        <v>0</v>
      </c>
      <c r="AH200">
        <v>20.25</v>
      </c>
      <c r="AI200">
        <v>1.3</v>
      </c>
      <c r="AJ200">
        <v>0.62</v>
      </c>
      <c r="AK200">
        <v>1.55</v>
      </c>
      <c r="AL200">
        <v>42.6</v>
      </c>
      <c r="AM200">
        <v>335.7</v>
      </c>
      <c r="AN200">
        <v>43.6</v>
      </c>
      <c r="AO200">
        <v>27.8</v>
      </c>
      <c r="AP200">
        <v>82</v>
      </c>
      <c r="AQ200">
        <v>36</v>
      </c>
      <c r="AR200">
        <v>466</v>
      </c>
      <c r="AS200">
        <v>2.3330000000000002</v>
      </c>
      <c r="AT200">
        <v>10177</v>
      </c>
      <c r="AU200">
        <v>9300</v>
      </c>
      <c r="AV200">
        <v>1</v>
      </c>
      <c r="AW200">
        <v>95.578369140625</v>
      </c>
      <c r="AX200">
        <v>0</v>
      </c>
      <c r="AY200">
        <v>1</v>
      </c>
      <c r="AZ200">
        <v>0</v>
      </c>
      <c r="BA200">
        <v>0</v>
      </c>
      <c r="BB200">
        <v>1</v>
      </c>
      <c r="BC200">
        <v>95.2608642578125</v>
      </c>
      <c r="BD200">
        <v>89.139305114746094</v>
      </c>
      <c r="BE200">
        <v>848.591552734375</v>
      </c>
      <c r="BF200">
        <v>15944.2568359375</v>
      </c>
      <c r="BG200">
        <v>23217.9453125</v>
      </c>
      <c r="BH200">
        <v>2.3537743091583252</v>
      </c>
      <c r="BI200">
        <v>-18.721403121948242</v>
      </c>
      <c r="BJ200">
        <v>23.728813171386719</v>
      </c>
      <c r="BK200">
        <v>-24.390243530273438</v>
      </c>
      <c r="BL200">
        <v>158.75</v>
      </c>
      <c r="BM200">
        <v>7.407407283782959</v>
      </c>
      <c r="BN200">
        <v>24909.560546875</v>
      </c>
      <c r="BO200">
        <v>29.624507904052734</v>
      </c>
      <c r="BQ200">
        <v>0.68871593475341797</v>
      </c>
      <c r="BR200">
        <v>7.1789884567260742</v>
      </c>
      <c r="BS200">
        <v>3.4241244792938232</v>
      </c>
      <c r="BT200">
        <v>87.548637390136719</v>
      </c>
      <c r="BU200">
        <v>314.98052978515625</v>
      </c>
      <c r="BV200">
        <v>0</v>
      </c>
      <c r="BW200">
        <v>0</v>
      </c>
      <c r="BX200">
        <v>9890.8447265625</v>
      </c>
      <c r="BY200">
        <v>6792.25341796875</v>
      </c>
      <c r="BZ200">
        <v>1.2062256336212158</v>
      </c>
      <c r="CA200">
        <v>10.155641555786133</v>
      </c>
      <c r="CB200">
        <v>85.483871459960938</v>
      </c>
      <c r="CC200">
        <v>9.7701148986816406</v>
      </c>
      <c r="CD200">
        <v>11.685823440551758</v>
      </c>
      <c r="CE200">
        <v>0</v>
      </c>
      <c r="CF200">
        <v>3.6398468017578125</v>
      </c>
      <c r="CG200">
        <v>9608.666015625</v>
      </c>
      <c r="CJ200" s="8">
        <f>ABS(L200-VLOOKUP('VK_valitsin (FI)'!$C$8,tiedot,11,FALSE))</f>
        <v>5.100006103515625</v>
      </c>
      <c r="CQ200" s="8">
        <f>ABS(S200-VLOOKUP('VK_valitsin (FI)'!$C$8,tiedot,18,FALSE))</f>
        <v>6</v>
      </c>
      <c r="DE200" s="8">
        <f>ABS(AG200-VLOOKUP('VK_valitsin (FI)'!$C$8,tiedot,32,FALSE))</f>
        <v>0</v>
      </c>
      <c r="DJ200" s="8">
        <f>ABS(AL200-VLOOKUP('VK_valitsin (FI)'!$C$8,tiedot,37,FALSE))</f>
        <v>16.199999999999996</v>
      </c>
      <c r="EB200" s="55">
        <f>ABS(BD200-VLOOKUP('VK_valitsin (FI)'!$C$8,tiedot,55,FALSE))</f>
        <v>6.8794326782226563</v>
      </c>
      <c r="EF200" s="55">
        <f>ABS(BH200-VLOOKUP('VK_valitsin (FI)'!$C$8,tiedot,59,FALSE))</f>
        <v>0.98328208923339844</v>
      </c>
      <c r="EL200" s="8">
        <f>ABS(BN200-VLOOKUP('VK_valitsin (FI)'!$C$8,tiedot,65,FALSE))</f>
        <v>1835.1640625</v>
      </c>
      <c r="FH200" s="4">
        <f>IF($B200='VK_valitsin (FI)'!$C$8,100000,VK!CJ200/VK!L$297*'VK_valitsin (FI)'!D$5)</f>
        <v>2.5916113377069904E-2</v>
      </c>
      <c r="FO200" s="4">
        <f>IF($B200='VK_valitsin (FI)'!$C$8,100000,VK!CQ200/VK!S$297*'VK_valitsin (FI)'!E$5)</f>
        <v>1.1932177935216088E-3</v>
      </c>
      <c r="GC200" s="4">
        <f>IF($B200='VK_valitsin (FI)'!$C$8,100000,VK!DE200/VK!AG$297*'VK_valitsin (FI)'!F$5)</f>
        <v>0</v>
      </c>
      <c r="GH200" s="4">
        <f>IF($B200='VK_valitsin (FI)'!$C$8,100000,VK!DJ200/VK!AL$297*'VK_valitsin (FI)'!G$5)</f>
        <v>0.28514157969616538</v>
      </c>
      <c r="GZ200" s="4">
        <f>IF($B200='VK_valitsin (FI)'!$C$8,100000,VK!EB200/VK!BD$297*'VK_valitsin (FI)'!H$5)</f>
        <v>2.9823295821427113E-2</v>
      </c>
      <c r="HA200" s="4">
        <f>IF($B200='VK_valitsin (FI)'!$C$8,100000,VK!EC200/VK!BE$297*'VK_valitsin (FI)'!P$5)</f>
        <v>0</v>
      </c>
      <c r="HD200" s="4">
        <f>IF($B200='VK_valitsin (FI)'!$C$8,100000,VK!EF200/VK!BH$297*'VK_valitsin (FI)'!I$5)</f>
        <v>0.1715651035827114</v>
      </c>
      <c r="HJ200" s="4">
        <f>IF($B200='VK_valitsin (FI)'!$C$8,100000,VK!EL200/VK!BN$297*'VK_valitsin (FI)'!J$5)</f>
        <v>8.3447788940647985E-2</v>
      </c>
      <c r="ID200" s="15">
        <f t="shared" si="12"/>
        <v>0.59708711901154332</v>
      </c>
      <c r="IE200" s="15">
        <f t="shared" si="13"/>
        <v>131</v>
      </c>
      <c r="IF200" s="16">
        <f t="shared" si="15"/>
        <v>1.9799999999999992E-8</v>
      </c>
      <c r="IG200" s="51" t="str">
        <f t="shared" si="14"/>
        <v>Pyhtää</v>
      </c>
    </row>
    <row r="201" spans="1:241">
      <c r="A201">
        <v>2019</v>
      </c>
      <c r="B201" t="s">
        <v>601</v>
      </c>
      <c r="C201" t="s">
        <v>602</v>
      </c>
      <c r="D201" t="s">
        <v>603</v>
      </c>
      <c r="E201" t="s">
        <v>604</v>
      </c>
      <c r="F201" t="s">
        <v>102</v>
      </c>
      <c r="G201" t="s">
        <v>103</v>
      </c>
      <c r="H201" t="s">
        <v>104</v>
      </c>
      <c r="I201" t="s">
        <v>105</v>
      </c>
      <c r="J201">
        <v>45.700000762939453</v>
      </c>
      <c r="K201">
        <v>543.1099853515625</v>
      </c>
      <c r="L201">
        <v>173.30000305175781</v>
      </c>
      <c r="M201">
        <v>3077</v>
      </c>
      <c r="N201">
        <v>5.6999998092651367</v>
      </c>
      <c r="O201">
        <v>-2.2000000476837158</v>
      </c>
      <c r="P201">
        <v>-57</v>
      </c>
      <c r="Q201">
        <v>70.100000000000009</v>
      </c>
      <c r="R201">
        <v>8.9</v>
      </c>
      <c r="S201">
        <v>122</v>
      </c>
      <c r="T201">
        <v>0</v>
      </c>
      <c r="U201">
        <v>3649.7</v>
      </c>
      <c r="V201">
        <v>11.72</v>
      </c>
      <c r="W201">
        <v>756</v>
      </c>
      <c r="X201">
        <v>927</v>
      </c>
      <c r="Y201">
        <v>585</v>
      </c>
      <c r="Z201">
        <v>728</v>
      </c>
      <c r="AA201">
        <v>618</v>
      </c>
      <c r="AB201">
        <v>16.527273178100586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20.75</v>
      </c>
      <c r="AI201">
        <v>1.1499999999999999</v>
      </c>
      <c r="AJ201">
        <v>0.5</v>
      </c>
      <c r="AK201">
        <v>1.3</v>
      </c>
      <c r="AL201">
        <v>76.400000000000006</v>
      </c>
      <c r="AM201">
        <v>308.2</v>
      </c>
      <c r="AN201">
        <v>50.8</v>
      </c>
      <c r="AO201">
        <v>20.399999999999999</v>
      </c>
      <c r="AP201">
        <v>114</v>
      </c>
      <c r="AQ201">
        <v>99</v>
      </c>
      <c r="AR201">
        <v>765</v>
      </c>
      <c r="AS201">
        <v>2.1669999999999998</v>
      </c>
      <c r="AT201">
        <v>7255</v>
      </c>
      <c r="AU201">
        <v>13975</v>
      </c>
      <c r="AV201">
        <v>0</v>
      </c>
      <c r="AW201">
        <v>84.112442016601563</v>
      </c>
      <c r="AX201">
        <v>0</v>
      </c>
      <c r="AY201">
        <v>0</v>
      </c>
      <c r="AZ201">
        <v>0</v>
      </c>
      <c r="BA201">
        <v>0</v>
      </c>
      <c r="BB201">
        <v>1</v>
      </c>
      <c r="BC201">
        <v>38.255035400390625</v>
      </c>
      <c r="BD201">
        <v>100</v>
      </c>
      <c r="BE201">
        <v>774.35894775390625</v>
      </c>
      <c r="BF201">
        <v>9497.9189453125</v>
      </c>
      <c r="BG201">
        <v>10437.642578125</v>
      </c>
      <c r="BH201">
        <v>4.841728687286377</v>
      </c>
      <c r="BI201">
        <v>26.216793060302734</v>
      </c>
      <c r="BJ201">
        <v>18.75</v>
      </c>
      <c r="BK201">
        <v>50</v>
      </c>
      <c r="BL201">
        <v>101</v>
      </c>
      <c r="BM201">
        <v>-10.249307632446289</v>
      </c>
      <c r="BN201">
        <v>22114.9765625</v>
      </c>
      <c r="BO201">
        <v>47.582115173339844</v>
      </c>
      <c r="BQ201">
        <v>0.62268441915512085</v>
      </c>
      <c r="BR201">
        <v>0.25999349355697632</v>
      </c>
      <c r="BS201">
        <v>2.4699382781982422</v>
      </c>
      <c r="BT201">
        <v>131.6217041015625</v>
      </c>
      <c r="BU201">
        <v>437.11407470703125</v>
      </c>
      <c r="BV201">
        <v>0</v>
      </c>
      <c r="BW201">
        <v>1</v>
      </c>
      <c r="BX201">
        <v>7974.35888671875</v>
      </c>
      <c r="BY201">
        <v>7256.41015625</v>
      </c>
      <c r="BZ201">
        <v>1.6574585437774658</v>
      </c>
      <c r="CA201">
        <v>10.529736518859863</v>
      </c>
      <c r="CB201">
        <v>60.784313201904297</v>
      </c>
      <c r="CC201">
        <v>8.9506168365478516</v>
      </c>
      <c r="CD201">
        <v>20.061727523803711</v>
      </c>
      <c r="CE201">
        <v>0</v>
      </c>
      <c r="CF201">
        <v>3.7037036418914795</v>
      </c>
      <c r="CG201">
        <v>13450.1103515625</v>
      </c>
      <c r="CJ201" s="8">
        <f>ABS(L201-VLOOKUP('VK_valitsin (FI)'!$C$8,tiedot,11,FALSE))</f>
        <v>34.600006103515625</v>
      </c>
      <c r="CQ201" s="8">
        <f>ABS(S201-VLOOKUP('VK_valitsin (FI)'!$C$8,tiedot,18,FALSE))</f>
        <v>30</v>
      </c>
      <c r="DE201" s="8">
        <f>ABS(AG201-VLOOKUP('VK_valitsin (FI)'!$C$8,tiedot,32,FALSE))</f>
        <v>0</v>
      </c>
      <c r="DJ201" s="8">
        <f>ABS(AL201-VLOOKUP('VK_valitsin (FI)'!$C$8,tiedot,37,FALSE))</f>
        <v>17.600000000000009</v>
      </c>
      <c r="EB201" s="55">
        <f>ABS(BD201-VLOOKUP('VK_valitsin (FI)'!$C$8,tiedot,55,FALSE))</f>
        <v>3.98126220703125</v>
      </c>
      <c r="EF201" s="55">
        <f>ABS(BH201-VLOOKUP('VK_valitsin (FI)'!$C$8,tiedot,59,FALSE))</f>
        <v>1.5046722888946533</v>
      </c>
      <c r="EL201" s="8">
        <f>ABS(BN201-VLOOKUP('VK_valitsin (FI)'!$C$8,tiedot,65,FALSE))</f>
        <v>959.419921875</v>
      </c>
      <c r="FH201" s="4">
        <f>IF($B201='VK_valitsin (FI)'!$C$8,100000,VK!CJ201/VK!L$297*'VK_valitsin (FI)'!D$5)</f>
        <v>0.17582286429184746</v>
      </c>
      <c r="FO201" s="4">
        <f>IF($B201='VK_valitsin (FI)'!$C$8,100000,VK!CQ201/VK!S$297*'VK_valitsin (FI)'!E$5)</f>
        <v>5.9660889676080436E-3</v>
      </c>
      <c r="GC201" s="4">
        <f>IF($B201='VK_valitsin (FI)'!$C$8,100000,VK!DE201/VK!AG$297*'VK_valitsin (FI)'!F$5)</f>
        <v>0</v>
      </c>
      <c r="GH201" s="4">
        <f>IF($B201='VK_valitsin (FI)'!$C$8,100000,VK!DJ201/VK!AL$297*'VK_valitsin (FI)'!G$5)</f>
        <v>0.30978344460817991</v>
      </c>
      <c r="GZ201" s="4">
        <f>IF($B201='VK_valitsin (FI)'!$C$8,100000,VK!EB201/VK!BD$297*'VK_valitsin (FI)'!H$5)</f>
        <v>1.725932443801987E-2</v>
      </c>
      <c r="HA201" s="4">
        <f>IF($B201='VK_valitsin (FI)'!$C$8,100000,VK!EC201/VK!BE$297*'VK_valitsin (FI)'!P$5)</f>
        <v>0</v>
      </c>
      <c r="HD201" s="4">
        <f>IF($B201='VK_valitsin (FI)'!$C$8,100000,VK!EF201/VK!BH$297*'VK_valitsin (FI)'!I$5)</f>
        <v>0.26253834980713314</v>
      </c>
      <c r="HJ201" s="4">
        <f>IF($B201='VK_valitsin (FI)'!$C$8,100000,VK!EL201/VK!BN$297*'VK_valitsin (FI)'!J$5)</f>
        <v>4.3626328992630858E-2</v>
      </c>
      <c r="ID201" s="15">
        <f t="shared" si="12"/>
        <v>0.81499642100541936</v>
      </c>
      <c r="IE201" s="15">
        <f t="shared" si="13"/>
        <v>222</v>
      </c>
      <c r="IF201" s="16">
        <f t="shared" si="15"/>
        <v>1.9899999999999993E-8</v>
      </c>
      <c r="IG201" s="51" t="str">
        <f t="shared" si="14"/>
        <v>Pyhäjoki</v>
      </c>
    </row>
    <row r="202" spans="1:241">
      <c r="A202">
        <v>2019</v>
      </c>
      <c r="B202" t="s">
        <v>605</v>
      </c>
      <c r="C202" t="s">
        <v>606</v>
      </c>
      <c r="D202" t="s">
        <v>163</v>
      </c>
      <c r="E202" t="s">
        <v>164</v>
      </c>
      <c r="F202" t="s">
        <v>102</v>
      </c>
      <c r="G202" t="s">
        <v>103</v>
      </c>
      <c r="H202" t="s">
        <v>104</v>
      </c>
      <c r="I202" t="s">
        <v>105</v>
      </c>
      <c r="J202">
        <v>49.799999237060547</v>
      </c>
      <c r="K202">
        <v>1310.800048828125</v>
      </c>
      <c r="L202">
        <v>206.69999694824219</v>
      </c>
      <c r="M202">
        <v>5131</v>
      </c>
      <c r="N202">
        <v>3.9000000953674316</v>
      </c>
      <c r="O202">
        <v>-2.2000000476837158</v>
      </c>
      <c r="P202">
        <v>-64</v>
      </c>
      <c r="Q202">
        <v>54.7</v>
      </c>
      <c r="R202">
        <v>12.200000000000001</v>
      </c>
      <c r="S202">
        <v>348</v>
      </c>
      <c r="T202">
        <v>0</v>
      </c>
      <c r="U202">
        <v>3846</v>
      </c>
      <c r="V202">
        <v>11.72</v>
      </c>
      <c r="W202">
        <v>317</v>
      </c>
      <c r="X202">
        <v>1683</v>
      </c>
      <c r="Y202">
        <v>970</v>
      </c>
      <c r="Z202">
        <v>1088</v>
      </c>
      <c r="AA202">
        <v>686</v>
      </c>
      <c r="AB202">
        <v>12.34375</v>
      </c>
      <c r="AC202">
        <v>0</v>
      </c>
      <c r="AD202">
        <v>0</v>
      </c>
      <c r="AE202">
        <v>3</v>
      </c>
      <c r="AF202">
        <v>4.7</v>
      </c>
      <c r="AG202">
        <v>1</v>
      </c>
      <c r="AH202">
        <v>20.75</v>
      </c>
      <c r="AI202">
        <v>1.3</v>
      </c>
      <c r="AJ202">
        <v>0.5</v>
      </c>
      <c r="AK202">
        <v>1.3</v>
      </c>
      <c r="AL202">
        <v>57.5</v>
      </c>
      <c r="AM202">
        <v>276.10000000000002</v>
      </c>
      <c r="AN202">
        <v>47.5</v>
      </c>
      <c r="AO202">
        <v>18.600000000000001</v>
      </c>
      <c r="AP202">
        <v>116</v>
      </c>
      <c r="AQ202">
        <v>137</v>
      </c>
      <c r="AR202">
        <v>944</v>
      </c>
      <c r="AS202">
        <v>2.8330000000000002</v>
      </c>
      <c r="AT202">
        <v>8800</v>
      </c>
      <c r="AU202">
        <v>11410</v>
      </c>
      <c r="AV202">
        <v>1</v>
      </c>
      <c r="AW202">
        <v>122.55829620361328</v>
      </c>
      <c r="AX202">
        <v>0</v>
      </c>
      <c r="AY202">
        <v>0</v>
      </c>
      <c r="AZ202">
        <v>0</v>
      </c>
      <c r="BA202">
        <v>0</v>
      </c>
      <c r="BB202">
        <v>1</v>
      </c>
      <c r="BC202">
        <v>84.076431274414063</v>
      </c>
      <c r="BD202">
        <v>100</v>
      </c>
      <c r="BE202">
        <v>917.91046142578125</v>
      </c>
      <c r="BF202">
        <v>12147.9560546875</v>
      </c>
      <c r="BG202">
        <v>14432.1865234375</v>
      </c>
      <c r="BH202">
        <v>3.0033133029937744</v>
      </c>
      <c r="BI202">
        <v>14.023153305053711</v>
      </c>
      <c r="BJ202">
        <v>30.909090042114258</v>
      </c>
      <c r="BK202">
        <v>-13.793103218078613</v>
      </c>
      <c r="BL202">
        <v>273</v>
      </c>
      <c r="BM202">
        <v>-1.298701286315918</v>
      </c>
      <c r="BN202">
        <v>21002.333984375</v>
      </c>
      <c r="BO202">
        <v>45.666454315185547</v>
      </c>
      <c r="BQ202">
        <v>0.59052819013595581</v>
      </c>
      <c r="BR202">
        <v>0.23387253284454346</v>
      </c>
      <c r="BS202">
        <v>1.1693626642227173</v>
      </c>
      <c r="BT202">
        <v>97.251998901367188</v>
      </c>
      <c r="BU202">
        <v>328.59091186523438</v>
      </c>
      <c r="BV202">
        <v>0</v>
      </c>
      <c r="BW202">
        <v>1</v>
      </c>
      <c r="BX202">
        <v>8298.5078125</v>
      </c>
      <c r="BY202">
        <v>6985.07470703125</v>
      </c>
      <c r="BZ202">
        <v>0.9744688868522644</v>
      </c>
      <c r="CA202">
        <v>8.8871564865112305</v>
      </c>
      <c r="CB202">
        <v>88</v>
      </c>
      <c r="CC202">
        <v>8.7719297409057617</v>
      </c>
      <c r="CD202">
        <v>10.087718963623047</v>
      </c>
      <c r="CE202">
        <v>0</v>
      </c>
      <c r="CF202">
        <v>2.8508772850036621</v>
      </c>
      <c r="CG202">
        <v>12308.96875</v>
      </c>
      <c r="CJ202" s="8">
        <f>ABS(L202-VLOOKUP('VK_valitsin (FI)'!$C$8,tiedot,11,FALSE))</f>
        <v>68</v>
      </c>
      <c r="CQ202" s="8">
        <f>ABS(S202-VLOOKUP('VK_valitsin (FI)'!$C$8,tiedot,18,FALSE))</f>
        <v>196</v>
      </c>
      <c r="DE202" s="8">
        <f>ABS(AG202-VLOOKUP('VK_valitsin (FI)'!$C$8,tiedot,32,FALSE))</f>
        <v>1</v>
      </c>
      <c r="DJ202" s="8">
        <f>ABS(AL202-VLOOKUP('VK_valitsin (FI)'!$C$8,tiedot,37,FALSE))</f>
        <v>1.2999999999999972</v>
      </c>
      <c r="EB202" s="55">
        <f>ABS(BD202-VLOOKUP('VK_valitsin (FI)'!$C$8,tiedot,55,FALSE))</f>
        <v>3.98126220703125</v>
      </c>
      <c r="EF202" s="55">
        <f>ABS(BH202-VLOOKUP('VK_valitsin (FI)'!$C$8,tiedot,59,FALSE))</f>
        <v>0.33374309539794922</v>
      </c>
      <c r="EL202" s="8">
        <f>ABS(BN202-VLOOKUP('VK_valitsin (FI)'!$C$8,tiedot,65,FALSE))</f>
        <v>2072.0625</v>
      </c>
      <c r="FH202" s="4">
        <f>IF($B202='VK_valitsin (FI)'!$C$8,100000,VK!CJ202/VK!L$297*'VK_valitsin (FI)'!D$5)</f>
        <v>0.34554776482050426</v>
      </c>
      <c r="FO202" s="4">
        <f>IF($B202='VK_valitsin (FI)'!$C$8,100000,VK!CQ202/VK!S$297*'VK_valitsin (FI)'!E$5)</f>
        <v>3.8978447921705885E-2</v>
      </c>
      <c r="GC202" s="4">
        <f>IF($B202='VK_valitsin (FI)'!$C$8,100000,VK!DE202/VK!AG$297*'VK_valitsin (FI)'!F$5)</f>
        <v>0.10940897735217005</v>
      </c>
      <c r="GH202" s="4">
        <f>IF($B202='VK_valitsin (FI)'!$C$8,100000,VK!DJ202/VK!AL$297*'VK_valitsin (FI)'!G$5)</f>
        <v>2.2881731704013229E-2</v>
      </c>
      <c r="GZ202" s="4">
        <f>IF($B202='VK_valitsin (FI)'!$C$8,100000,VK!EB202/VK!BD$297*'VK_valitsin (FI)'!H$5)</f>
        <v>1.725932443801987E-2</v>
      </c>
      <c r="HA202" s="4">
        <f>IF($B202='VK_valitsin (FI)'!$C$8,100000,VK!EC202/VK!BE$297*'VK_valitsin (FI)'!P$5)</f>
        <v>0</v>
      </c>
      <c r="HD202" s="4">
        <f>IF($B202='VK_valitsin (FI)'!$C$8,100000,VK!EF202/VK!BH$297*'VK_valitsin (FI)'!I$5)</f>
        <v>5.8232189276024318E-2</v>
      </c>
      <c r="HJ202" s="4">
        <f>IF($B202='VK_valitsin (FI)'!$C$8,100000,VK!EL202/VK!BN$297*'VK_valitsin (FI)'!J$5)</f>
        <v>9.4219932541770454E-2</v>
      </c>
      <c r="ID202" s="15">
        <f t="shared" si="12"/>
        <v>0.68652838805420813</v>
      </c>
      <c r="IE202" s="15">
        <f t="shared" si="13"/>
        <v>175</v>
      </c>
      <c r="IF202" s="16">
        <f t="shared" si="15"/>
        <v>1.9999999999999994E-8</v>
      </c>
      <c r="IG202" s="51" t="str">
        <f t="shared" si="14"/>
        <v>Pyhäjärvi</v>
      </c>
    </row>
    <row r="203" spans="1:241">
      <c r="A203">
        <v>2019</v>
      </c>
      <c r="B203" t="s">
        <v>607</v>
      </c>
      <c r="C203" t="s">
        <v>608</v>
      </c>
      <c r="D203" t="s">
        <v>166</v>
      </c>
      <c r="E203" t="s">
        <v>167</v>
      </c>
      <c r="F203" t="s">
        <v>102</v>
      </c>
      <c r="G203" t="s">
        <v>103</v>
      </c>
      <c r="H203" t="s">
        <v>104</v>
      </c>
      <c r="I203" t="s">
        <v>105</v>
      </c>
      <c r="J203">
        <v>41.799999237060547</v>
      </c>
      <c r="K203">
        <v>810.66998291015625</v>
      </c>
      <c r="L203">
        <v>172.69999694824219</v>
      </c>
      <c r="M203">
        <v>1578</v>
      </c>
      <c r="N203">
        <v>1.8999999761581421</v>
      </c>
      <c r="O203">
        <v>1.2999999523162842</v>
      </c>
      <c r="P203">
        <v>3</v>
      </c>
      <c r="Q203">
        <v>56.900000000000006</v>
      </c>
      <c r="R203">
        <v>10.9</v>
      </c>
      <c r="S203">
        <v>173</v>
      </c>
      <c r="T203">
        <v>0</v>
      </c>
      <c r="U203">
        <v>3023.4</v>
      </c>
      <c r="V203">
        <v>11.72</v>
      </c>
      <c r="W203">
        <v>851</v>
      </c>
      <c r="X203">
        <v>596</v>
      </c>
      <c r="Y203">
        <v>553</v>
      </c>
      <c r="Z203">
        <v>641</v>
      </c>
      <c r="AA203">
        <v>510</v>
      </c>
      <c r="AB203">
        <v>13.803921699523926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19.75</v>
      </c>
      <c r="AI203">
        <v>1.05</v>
      </c>
      <c r="AJ203">
        <v>0.6</v>
      </c>
      <c r="AK203">
        <v>1.2</v>
      </c>
      <c r="AL203">
        <v>55.7</v>
      </c>
      <c r="AM203">
        <v>291.8</v>
      </c>
      <c r="AN203">
        <v>49.6</v>
      </c>
      <c r="AO203">
        <v>18</v>
      </c>
      <c r="AP203">
        <v>111</v>
      </c>
      <c r="AQ203">
        <v>128</v>
      </c>
      <c r="AR203">
        <v>869</v>
      </c>
      <c r="AS203">
        <v>1.833</v>
      </c>
      <c r="AT203">
        <v>9391</v>
      </c>
      <c r="AU203">
        <v>9966</v>
      </c>
      <c r="AV203">
        <v>0</v>
      </c>
      <c r="AW203">
        <v>109.88068389892578</v>
      </c>
      <c r="AX203">
        <v>0</v>
      </c>
      <c r="AY203">
        <v>0</v>
      </c>
      <c r="AZ203">
        <v>0</v>
      </c>
      <c r="BA203">
        <v>0</v>
      </c>
      <c r="BB203">
        <v>1</v>
      </c>
      <c r="BC203">
        <v>89.333335876464844</v>
      </c>
      <c r="BD203">
        <v>100</v>
      </c>
      <c r="BE203">
        <v>274.80917358398438</v>
      </c>
      <c r="BF203">
        <v>9470.0341796875</v>
      </c>
      <c r="BG203">
        <v>11183.1376953125</v>
      </c>
      <c r="BH203">
        <v>4.6240177154541016</v>
      </c>
      <c r="BI203">
        <v>13.996686935424805</v>
      </c>
      <c r="BJ203">
        <v>25.862068176269531</v>
      </c>
      <c r="BK203">
        <v>-14.814814567565918</v>
      </c>
      <c r="BL203">
        <v>268</v>
      </c>
      <c r="BM203">
        <v>0.8888888955116272</v>
      </c>
      <c r="BN203">
        <v>19073.267578125</v>
      </c>
      <c r="BO203">
        <v>53.733856201171875</v>
      </c>
      <c r="BQ203">
        <v>0.54245883226394653</v>
      </c>
      <c r="BR203">
        <v>0</v>
      </c>
      <c r="BS203">
        <v>1.9011406898498535</v>
      </c>
      <c r="BT203">
        <v>177.43980407714844</v>
      </c>
      <c r="BU203">
        <v>284.53738403320313</v>
      </c>
      <c r="BV203">
        <v>0</v>
      </c>
      <c r="BW203">
        <v>0</v>
      </c>
      <c r="BX203">
        <v>6229.0078125</v>
      </c>
      <c r="BY203">
        <v>5274.80908203125</v>
      </c>
      <c r="BZ203">
        <v>1.4575412273406982</v>
      </c>
      <c r="CA203">
        <v>14.385297775268555</v>
      </c>
      <c r="CB203">
        <v>82.608695983886719</v>
      </c>
      <c r="CC203">
        <v>7.9295153617858887</v>
      </c>
      <c r="CD203">
        <v>1.7621145248413086</v>
      </c>
      <c r="CE203">
        <v>0</v>
      </c>
      <c r="CF203">
        <v>5.726872444152832</v>
      </c>
      <c r="CG203">
        <v>10458.7578125</v>
      </c>
      <c r="CJ203" s="8">
        <f>ABS(L203-VLOOKUP('VK_valitsin (FI)'!$C$8,tiedot,11,FALSE))</f>
        <v>34</v>
      </c>
      <c r="CQ203" s="8">
        <f>ABS(S203-VLOOKUP('VK_valitsin (FI)'!$C$8,tiedot,18,FALSE))</f>
        <v>21</v>
      </c>
      <c r="DE203" s="8">
        <f>ABS(AG203-VLOOKUP('VK_valitsin (FI)'!$C$8,tiedot,32,FALSE))</f>
        <v>0</v>
      </c>
      <c r="DJ203" s="8">
        <f>ABS(AL203-VLOOKUP('VK_valitsin (FI)'!$C$8,tiedot,37,FALSE))</f>
        <v>3.0999999999999943</v>
      </c>
      <c r="EB203" s="55">
        <f>ABS(BD203-VLOOKUP('VK_valitsin (FI)'!$C$8,tiedot,55,FALSE))</f>
        <v>3.98126220703125</v>
      </c>
      <c r="EF203" s="55">
        <f>ABS(BH203-VLOOKUP('VK_valitsin (FI)'!$C$8,tiedot,59,FALSE))</f>
        <v>1.2869613170623779</v>
      </c>
      <c r="EL203" s="8">
        <f>ABS(BN203-VLOOKUP('VK_valitsin (FI)'!$C$8,tiedot,65,FALSE))</f>
        <v>4001.12890625</v>
      </c>
      <c r="FH203" s="4">
        <f>IF($B203='VK_valitsin (FI)'!$C$8,100000,VK!CJ203/VK!L$297*'VK_valitsin (FI)'!D$5)</f>
        <v>0.17277388241025213</v>
      </c>
      <c r="FO203" s="4">
        <f>IF($B203='VK_valitsin (FI)'!$C$8,100000,VK!CQ203/VK!S$297*'VK_valitsin (FI)'!E$5)</f>
        <v>4.1762622773256304E-3</v>
      </c>
      <c r="GC203" s="4">
        <f>IF($B203='VK_valitsin (FI)'!$C$8,100000,VK!DE203/VK!AG$297*'VK_valitsin (FI)'!F$5)</f>
        <v>0</v>
      </c>
      <c r="GH203" s="4">
        <f>IF($B203='VK_valitsin (FI)'!$C$8,100000,VK!DJ203/VK!AL$297*'VK_valitsin (FI)'!G$5)</f>
        <v>5.4564129448031559E-2</v>
      </c>
      <c r="GZ203" s="4">
        <f>IF($B203='VK_valitsin (FI)'!$C$8,100000,VK!EB203/VK!BD$297*'VK_valitsin (FI)'!H$5)</f>
        <v>1.725932443801987E-2</v>
      </c>
      <c r="HA203" s="4">
        <f>IF($B203='VK_valitsin (FI)'!$C$8,100000,VK!EC203/VK!BE$297*'VK_valitsin (FI)'!P$5)</f>
        <v>0</v>
      </c>
      <c r="HD203" s="4">
        <f>IF($B203='VK_valitsin (FI)'!$C$8,100000,VK!EF203/VK!BH$297*'VK_valitsin (FI)'!I$5)</f>
        <v>0.22455168672999143</v>
      </c>
      <c r="HJ203" s="4">
        <f>IF($B203='VK_valitsin (FI)'!$C$8,100000,VK!EL203/VK!BN$297*'VK_valitsin (FI)'!J$5)</f>
        <v>0.18193760836741305</v>
      </c>
      <c r="ID203" s="15">
        <f t="shared" si="12"/>
        <v>0.65526291377103363</v>
      </c>
      <c r="IE203" s="15">
        <f t="shared" si="13"/>
        <v>163</v>
      </c>
      <c r="IF203" s="16">
        <f t="shared" si="15"/>
        <v>2.0099999999999995E-8</v>
      </c>
      <c r="IG203" s="51" t="str">
        <f t="shared" si="14"/>
        <v>Pyhäntä</v>
      </c>
    </row>
    <row r="204" spans="1:241">
      <c r="A204">
        <v>2019</v>
      </c>
      <c r="B204" t="s">
        <v>609</v>
      </c>
      <c r="C204" t="s">
        <v>610</v>
      </c>
      <c r="D204" t="s">
        <v>421</v>
      </c>
      <c r="E204" t="s">
        <v>422</v>
      </c>
      <c r="F204" t="s">
        <v>126</v>
      </c>
      <c r="G204" t="s">
        <v>127</v>
      </c>
      <c r="H204" t="s">
        <v>104</v>
      </c>
      <c r="I204" t="s">
        <v>105</v>
      </c>
      <c r="J204">
        <v>47.299999237060547</v>
      </c>
      <c r="K204">
        <v>143.52999877929688</v>
      </c>
      <c r="L204">
        <v>131.19999694824219</v>
      </c>
      <c r="M204">
        <v>2004</v>
      </c>
      <c r="N204">
        <v>14</v>
      </c>
      <c r="O204">
        <v>-1.2000000476837158</v>
      </c>
      <c r="P204">
        <v>-11</v>
      </c>
      <c r="Q204">
        <v>42.6</v>
      </c>
      <c r="R204">
        <v>6.6000000000000005</v>
      </c>
      <c r="S204">
        <v>56</v>
      </c>
      <c r="T204">
        <v>0</v>
      </c>
      <c r="U204">
        <v>4172.2</v>
      </c>
      <c r="V204">
        <v>12.51</v>
      </c>
      <c r="W204">
        <v>1268</v>
      </c>
      <c r="X204">
        <v>585</v>
      </c>
      <c r="Y204">
        <v>1024</v>
      </c>
      <c r="Z204">
        <v>776</v>
      </c>
      <c r="AA204">
        <v>904</v>
      </c>
      <c r="AB204">
        <v>15.89707088470459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21.75</v>
      </c>
      <c r="AI204">
        <v>1.8</v>
      </c>
      <c r="AJ204">
        <v>0.7</v>
      </c>
      <c r="AK204">
        <v>1.8</v>
      </c>
      <c r="AL204">
        <v>52</v>
      </c>
      <c r="AM204">
        <v>298.3</v>
      </c>
      <c r="AN204">
        <v>46.1</v>
      </c>
      <c r="AO204">
        <v>21.8</v>
      </c>
      <c r="AP204">
        <v>121</v>
      </c>
      <c r="AQ204">
        <v>52</v>
      </c>
      <c r="AR204">
        <v>481</v>
      </c>
      <c r="AS204">
        <v>2.1669999999999998</v>
      </c>
      <c r="AT204">
        <v>6722</v>
      </c>
      <c r="AU204">
        <v>10685</v>
      </c>
      <c r="AV204">
        <v>0</v>
      </c>
      <c r="AW204">
        <v>71.428260803222656</v>
      </c>
      <c r="AX204">
        <v>0</v>
      </c>
      <c r="AY204">
        <v>0</v>
      </c>
      <c r="AZ204">
        <v>0</v>
      </c>
      <c r="BA204">
        <v>0</v>
      </c>
      <c r="BB204">
        <v>1</v>
      </c>
      <c r="BC204">
        <v>90.196075439453125</v>
      </c>
      <c r="BD204">
        <v>100</v>
      </c>
      <c r="BE204">
        <v>10.204081535339355</v>
      </c>
      <c r="BF204">
        <v>11145.9970703125</v>
      </c>
      <c r="BG204">
        <v>13520.408203125</v>
      </c>
      <c r="BH204">
        <v>2.5429141521453857</v>
      </c>
      <c r="BI204">
        <v>10.804283142089844</v>
      </c>
      <c r="BJ204">
        <v>29.629629135131836</v>
      </c>
      <c r="BK204">
        <v>-25</v>
      </c>
      <c r="BL204">
        <v>49.666667938232422</v>
      </c>
      <c r="BM204">
        <v>3.361344575881958</v>
      </c>
      <c r="BN204">
        <v>24519.939453125</v>
      </c>
      <c r="BO204">
        <v>29.156267166137695</v>
      </c>
      <c r="BQ204">
        <v>0.73702597618103027</v>
      </c>
      <c r="BR204">
        <v>0.34930139780044556</v>
      </c>
      <c r="BS204">
        <v>2.0459082126617432</v>
      </c>
      <c r="BT204">
        <v>64.870262145996094</v>
      </c>
      <c r="BU204">
        <v>192.61477661132813</v>
      </c>
      <c r="BV204">
        <v>0</v>
      </c>
      <c r="BW204">
        <v>0</v>
      </c>
      <c r="BX204">
        <v>7030.6123046875</v>
      </c>
      <c r="BY204">
        <v>5795.91845703125</v>
      </c>
      <c r="BZ204">
        <v>0.89820361137390137</v>
      </c>
      <c r="CA204">
        <v>6.1377243995666504</v>
      </c>
      <c r="CB204">
        <v>44.444442749023438</v>
      </c>
      <c r="CC204">
        <v>6.5040650367736816</v>
      </c>
      <c r="CD204">
        <v>10.569106101989746</v>
      </c>
      <c r="CE204">
        <v>0</v>
      </c>
      <c r="CF204">
        <v>0.81300812959671021</v>
      </c>
      <c r="CG204">
        <v>11456.3154296875</v>
      </c>
      <c r="CJ204" s="8">
        <f>ABS(L204-VLOOKUP('VK_valitsin (FI)'!$C$8,tiedot,11,FALSE))</f>
        <v>7.5</v>
      </c>
      <c r="CQ204" s="8">
        <f>ABS(S204-VLOOKUP('VK_valitsin (FI)'!$C$8,tiedot,18,FALSE))</f>
        <v>96</v>
      </c>
      <c r="DE204" s="8">
        <f>ABS(AG204-VLOOKUP('VK_valitsin (FI)'!$C$8,tiedot,32,FALSE))</f>
        <v>0</v>
      </c>
      <c r="DJ204" s="8">
        <f>ABS(AL204-VLOOKUP('VK_valitsin (FI)'!$C$8,tiedot,37,FALSE))</f>
        <v>6.7999999999999972</v>
      </c>
      <c r="EB204" s="55">
        <f>ABS(BD204-VLOOKUP('VK_valitsin (FI)'!$C$8,tiedot,55,FALSE))</f>
        <v>3.98126220703125</v>
      </c>
      <c r="EF204" s="55">
        <f>ABS(BH204-VLOOKUP('VK_valitsin (FI)'!$C$8,tiedot,59,FALSE))</f>
        <v>0.79414224624633789</v>
      </c>
      <c r="EL204" s="8">
        <f>ABS(BN204-VLOOKUP('VK_valitsin (FI)'!$C$8,tiedot,65,FALSE))</f>
        <v>1445.54296875</v>
      </c>
      <c r="FH204" s="4">
        <f>IF($B204='VK_valitsin (FI)'!$C$8,100000,VK!CJ204/VK!L$297*'VK_valitsin (FI)'!D$5)</f>
        <v>3.8111885825790906E-2</v>
      </c>
      <c r="FO204" s="4">
        <f>IF($B204='VK_valitsin (FI)'!$C$8,100000,VK!CQ204/VK!S$297*'VK_valitsin (FI)'!E$5)</f>
        <v>1.909148469634574E-2</v>
      </c>
      <c r="GC204" s="4">
        <f>IF($B204='VK_valitsin (FI)'!$C$8,100000,VK!DE204/VK!AG$297*'VK_valitsin (FI)'!F$5)</f>
        <v>0</v>
      </c>
      <c r="GH204" s="4">
        <f>IF($B204='VK_valitsin (FI)'!$C$8,100000,VK!DJ204/VK!AL$297*'VK_valitsin (FI)'!G$5)</f>
        <v>0.1196890581440694</v>
      </c>
      <c r="GZ204" s="4">
        <f>IF($B204='VK_valitsin (FI)'!$C$8,100000,VK!EB204/VK!BD$297*'VK_valitsin (FI)'!H$5)</f>
        <v>1.725932443801987E-2</v>
      </c>
      <c r="HA204" s="4">
        <f>IF($B204='VK_valitsin (FI)'!$C$8,100000,VK!EC204/VK!BE$297*'VK_valitsin (FI)'!P$5)</f>
        <v>0</v>
      </c>
      <c r="HD204" s="4">
        <f>IF($B204='VK_valitsin (FI)'!$C$8,100000,VK!EF204/VK!BH$297*'VK_valitsin (FI)'!I$5)</f>
        <v>0.13856359047776728</v>
      </c>
      <c r="HJ204" s="4">
        <f>IF($B204='VK_valitsin (FI)'!$C$8,100000,VK!EL204/VK!BN$297*'VK_valitsin (FI)'!J$5)</f>
        <v>6.5731106567420441E-2</v>
      </c>
      <c r="ID204" s="15">
        <f t="shared" si="12"/>
        <v>0.39844647034941361</v>
      </c>
      <c r="IE204" s="15">
        <f t="shared" si="13"/>
        <v>48</v>
      </c>
      <c r="IF204" s="16">
        <f t="shared" si="15"/>
        <v>2.0199999999999996E-8</v>
      </c>
      <c r="IG204" s="51" t="str">
        <f t="shared" si="14"/>
        <v>Pyhäranta</v>
      </c>
    </row>
    <row r="205" spans="1:241">
      <c r="A205">
        <v>2019</v>
      </c>
      <c r="B205" t="s">
        <v>611</v>
      </c>
      <c r="C205" t="s">
        <v>612</v>
      </c>
      <c r="D205" t="s">
        <v>233</v>
      </c>
      <c r="E205" t="s">
        <v>234</v>
      </c>
      <c r="F205" t="s">
        <v>88</v>
      </c>
      <c r="G205" t="s">
        <v>89</v>
      </c>
      <c r="H205" t="s">
        <v>104</v>
      </c>
      <c r="I205" t="s">
        <v>105</v>
      </c>
      <c r="J205">
        <v>47.900001525878906</v>
      </c>
      <c r="K205">
        <v>560.719970703125</v>
      </c>
      <c r="L205">
        <v>150.60000610351563</v>
      </c>
      <c r="M205">
        <v>6435</v>
      </c>
      <c r="N205">
        <v>11.5</v>
      </c>
      <c r="O205">
        <v>-1</v>
      </c>
      <c r="P205">
        <v>0</v>
      </c>
      <c r="Q205">
        <v>56.300000000000004</v>
      </c>
      <c r="R205">
        <v>7.9</v>
      </c>
      <c r="S205">
        <v>243</v>
      </c>
      <c r="T205">
        <v>0</v>
      </c>
      <c r="U205">
        <v>3635.1</v>
      </c>
      <c r="V205">
        <v>13.28</v>
      </c>
      <c r="W205">
        <v>1318</v>
      </c>
      <c r="X205">
        <v>729</v>
      </c>
      <c r="Y205">
        <v>744</v>
      </c>
      <c r="Z205">
        <v>1071</v>
      </c>
      <c r="AA205">
        <v>752</v>
      </c>
      <c r="AB205">
        <v>14.680672645568848</v>
      </c>
      <c r="AC205">
        <v>0</v>
      </c>
      <c r="AD205">
        <v>0</v>
      </c>
      <c r="AE205">
        <v>2.1</v>
      </c>
      <c r="AF205">
        <v>2.7</v>
      </c>
      <c r="AG205">
        <v>0</v>
      </c>
      <c r="AH205">
        <v>21.5</v>
      </c>
      <c r="AI205">
        <v>1.1000000000000001</v>
      </c>
      <c r="AJ205">
        <v>0.48</v>
      </c>
      <c r="AK205">
        <v>1.1000000000000001</v>
      </c>
      <c r="AL205">
        <v>73.099999999999994</v>
      </c>
      <c r="AM205">
        <v>323</v>
      </c>
      <c r="AN205">
        <v>45.6</v>
      </c>
      <c r="AO205">
        <v>24.5</v>
      </c>
      <c r="AP205">
        <v>84</v>
      </c>
      <c r="AQ205">
        <v>57</v>
      </c>
      <c r="AR205">
        <v>248</v>
      </c>
      <c r="AS205">
        <v>3.6669999999999998</v>
      </c>
      <c r="AT205">
        <v>6795</v>
      </c>
      <c r="AU205">
        <v>10168</v>
      </c>
      <c r="AV205">
        <v>1</v>
      </c>
      <c r="AW205">
        <v>32.563785552978516</v>
      </c>
      <c r="AX205">
        <v>0</v>
      </c>
      <c r="AY205">
        <v>0</v>
      </c>
      <c r="AZ205">
        <v>0</v>
      </c>
      <c r="BA205">
        <v>0</v>
      </c>
      <c r="BB205">
        <v>1</v>
      </c>
      <c r="BC205">
        <v>82.142860412597656</v>
      </c>
      <c r="BD205">
        <v>95.726493835449219</v>
      </c>
      <c r="BE205">
        <v>1087.378662109375</v>
      </c>
      <c r="BF205">
        <v>12258.775390625</v>
      </c>
      <c r="BG205">
        <v>13378.8447265625</v>
      </c>
      <c r="BH205">
        <v>3.5101630687713623</v>
      </c>
      <c r="BI205">
        <v>3.0921361446380615</v>
      </c>
      <c r="BJ205">
        <v>27.388534545898438</v>
      </c>
      <c r="BK205">
        <v>-25.333333969116211</v>
      </c>
      <c r="BL205">
        <v>118.14286041259766</v>
      </c>
      <c r="BM205">
        <v>1.5761821269989014</v>
      </c>
      <c r="BN205">
        <v>22250.259765625</v>
      </c>
      <c r="BO205">
        <v>41.012577056884766</v>
      </c>
      <c r="BQ205">
        <v>0.66371405124664307</v>
      </c>
      <c r="BR205">
        <v>0.43512043356895447</v>
      </c>
      <c r="BS205">
        <v>2.5485625267028809</v>
      </c>
      <c r="BT205">
        <v>95.260292053222656</v>
      </c>
      <c r="BU205">
        <v>335.042724609375</v>
      </c>
      <c r="BV205">
        <v>0</v>
      </c>
      <c r="BW205">
        <v>1</v>
      </c>
      <c r="BX205">
        <v>9779.935546875</v>
      </c>
      <c r="BY205">
        <v>8961.1650390625</v>
      </c>
      <c r="BZ205">
        <v>0.87024086713790894</v>
      </c>
      <c r="CA205">
        <v>9.013209342956543</v>
      </c>
      <c r="CB205">
        <v>96.428573608398438</v>
      </c>
      <c r="CC205">
        <v>9.3103446960449219</v>
      </c>
      <c r="CD205">
        <v>27.068965911865234</v>
      </c>
      <c r="CE205">
        <v>0</v>
      </c>
      <c r="CF205">
        <v>1.3793103694915771</v>
      </c>
      <c r="CG205">
        <v>10907.39453125</v>
      </c>
      <c r="CJ205" s="8">
        <f>ABS(L205-VLOOKUP('VK_valitsin (FI)'!$C$8,tiedot,11,FALSE))</f>
        <v>11.900009155273438</v>
      </c>
      <c r="CQ205" s="8">
        <f>ABS(S205-VLOOKUP('VK_valitsin (FI)'!$C$8,tiedot,18,FALSE))</f>
        <v>91</v>
      </c>
      <c r="DE205" s="8">
        <f>ABS(AG205-VLOOKUP('VK_valitsin (FI)'!$C$8,tiedot,32,FALSE))</f>
        <v>0</v>
      </c>
      <c r="DJ205" s="8">
        <f>ABS(AL205-VLOOKUP('VK_valitsin (FI)'!$C$8,tiedot,37,FALSE))</f>
        <v>14.299999999999997</v>
      </c>
      <c r="EB205" s="55">
        <f>ABS(BD205-VLOOKUP('VK_valitsin (FI)'!$C$8,tiedot,55,FALSE))</f>
        <v>0.29224395751953125</v>
      </c>
      <c r="EF205" s="55">
        <f>ABS(BH205-VLOOKUP('VK_valitsin (FI)'!$C$8,tiedot,59,FALSE))</f>
        <v>0.17310667037963867</v>
      </c>
      <c r="EL205" s="8">
        <f>ABS(BN205-VLOOKUP('VK_valitsin (FI)'!$C$8,tiedot,65,FALSE))</f>
        <v>824.13671875</v>
      </c>
      <c r="FH205" s="4">
        <f>IF($B205='VK_valitsin (FI)'!$C$8,100000,VK!CJ205/VK!L$297*'VK_valitsin (FI)'!D$5)</f>
        <v>6.0470905366886367E-2</v>
      </c>
      <c r="FO205" s="4">
        <f>IF($B205='VK_valitsin (FI)'!$C$8,100000,VK!CQ205/VK!S$297*'VK_valitsin (FI)'!E$5)</f>
        <v>1.8097136535077732E-2</v>
      </c>
      <c r="GC205" s="4">
        <f>IF($B205='VK_valitsin (FI)'!$C$8,100000,VK!DE205/VK!AG$297*'VK_valitsin (FI)'!F$5)</f>
        <v>0</v>
      </c>
      <c r="GH205" s="4">
        <f>IF($B205='VK_valitsin (FI)'!$C$8,100000,VK!DJ205/VK!AL$297*'VK_valitsin (FI)'!G$5)</f>
        <v>0.251699048744146</v>
      </c>
      <c r="GZ205" s="4">
        <f>IF($B205='VK_valitsin (FI)'!$C$8,100000,VK!EB205/VK!BD$297*'VK_valitsin (FI)'!H$5)</f>
        <v>1.2669181318860304E-3</v>
      </c>
      <c r="HA205" s="4">
        <f>IF($B205='VK_valitsin (FI)'!$C$8,100000,VK!EC205/VK!BE$297*'VK_valitsin (FI)'!P$5)</f>
        <v>0</v>
      </c>
      <c r="HD205" s="4">
        <f>IF($B205='VK_valitsin (FI)'!$C$8,100000,VK!EF205/VK!BH$297*'VK_valitsin (FI)'!I$5)</f>
        <v>3.0204011808753106E-2</v>
      </c>
      <c r="HJ205" s="4">
        <f>IF($B205='VK_valitsin (FI)'!$C$8,100000,VK!EL205/VK!BN$297*'VK_valitsin (FI)'!J$5)</f>
        <v>3.7474789513260852E-2</v>
      </c>
      <c r="ID205" s="15">
        <f t="shared" si="12"/>
        <v>0.39921283040001004</v>
      </c>
      <c r="IE205" s="15">
        <f t="shared" si="13"/>
        <v>49</v>
      </c>
      <c r="IF205" s="16">
        <f t="shared" si="15"/>
        <v>2.0299999999999996E-8</v>
      </c>
      <c r="IG205" s="51" t="str">
        <f t="shared" si="14"/>
        <v>Pälkäne</v>
      </c>
    </row>
    <row r="206" spans="1:241">
      <c r="A206">
        <v>2019</v>
      </c>
      <c r="B206" t="s">
        <v>613</v>
      </c>
      <c r="C206" t="s">
        <v>614</v>
      </c>
      <c r="D206" t="s">
        <v>124</v>
      </c>
      <c r="E206" t="s">
        <v>125</v>
      </c>
      <c r="F206" t="s">
        <v>126</v>
      </c>
      <c r="G206" t="s">
        <v>127</v>
      </c>
      <c r="H206" t="s">
        <v>104</v>
      </c>
      <c r="I206" t="s">
        <v>105</v>
      </c>
      <c r="J206">
        <v>44.400001525878906</v>
      </c>
      <c r="K206">
        <v>750.08001708984375</v>
      </c>
      <c r="L206">
        <v>143.19999694824219</v>
      </c>
      <c r="M206">
        <v>8276</v>
      </c>
      <c r="N206">
        <v>11</v>
      </c>
      <c r="O206">
        <v>-0.69999998807907104</v>
      </c>
      <c r="P206">
        <v>-69</v>
      </c>
      <c r="Q206">
        <v>51.7</v>
      </c>
      <c r="R206">
        <v>7.9</v>
      </c>
      <c r="S206">
        <v>336</v>
      </c>
      <c r="T206">
        <v>0</v>
      </c>
      <c r="U206">
        <v>3340.9</v>
      </c>
      <c r="V206">
        <v>12.51</v>
      </c>
      <c r="W206">
        <v>495</v>
      </c>
      <c r="X206">
        <v>505</v>
      </c>
      <c r="Y206">
        <v>306</v>
      </c>
      <c r="Z206">
        <v>913</v>
      </c>
      <c r="AA206">
        <v>577</v>
      </c>
      <c r="AB206">
        <v>16.404668807983398</v>
      </c>
      <c r="AC206">
        <v>0</v>
      </c>
      <c r="AD206">
        <v>0</v>
      </c>
      <c r="AE206">
        <v>0</v>
      </c>
      <c r="AF206">
        <v>8.1999999999999993</v>
      </c>
      <c r="AG206">
        <v>0</v>
      </c>
      <c r="AH206">
        <v>21.25</v>
      </c>
      <c r="AI206">
        <v>1.05</v>
      </c>
      <c r="AJ206">
        <v>0.5</v>
      </c>
      <c r="AK206">
        <v>1.1000000000000001</v>
      </c>
      <c r="AL206">
        <v>61.4</v>
      </c>
      <c r="AM206">
        <v>293.5</v>
      </c>
      <c r="AN206">
        <v>45</v>
      </c>
      <c r="AO206">
        <v>20.8</v>
      </c>
      <c r="AP206">
        <v>56</v>
      </c>
      <c r="AQ206">
        <v>37</v>
      </c>
      <c r="AR206">
        <v>508</v>
      </c>
      <c r="AS206">
        <v>2.8330000000000002</v>
      </c>
      <c r="AT206">
        <v>3971</v>
      </c>
      <c r="AU206">
        <v>10393</v>
      </c>
      <c r="AV206">
        <v>0</v>
      </c>
      <c r="AW206">
        <v>35.160739898681641</v>
      </c>
      <c r="AX206">
        <v>0</v>
      </c>
      <c r="AY206">
        <v>0</v>
      </c>
      <c r="AZ206">
        <v>0</v>
      </c>
      <c r="BA206">
        <v>0</v>
      </c>
      <c r="BB206">
        <v>1</v>
      </c>
      <c r="BC206">
        <v>96.142433166503906</v>
      </c>
      <c r="BD206">
        <v>63.227016448974609</v>
      </c>
      <c r="BE206">
        <v>463.95562744140625</v>
      </c>
      <c r="BF206">
        <v>7760.99267578125</v>
      </c>
      <c r="BG206">
        <v>11903.400390625</v>
      </c>
      <c r="BH206">
        <v>4.013702392578125</v>
      </c>
      <c r="BI206">
        <v>24.061254501342773</v>
      </c>
      <c r="BJ206">
        <v>28.654970169067383</v>
      </c>
      <c r="BK206">
        <v>-16.260162353515625</v>
      </c>
      <c r="BL206">
        <v>330.66665649414063</v>
      </c>
      <c r="BM206">
        <v>-0.33860045671463013</v>
      </c>
      <c r="BN206">
        <v>21478.748046875</v>
      </c>
      <c r="BO206">
        <v>43.251461029052734</v>
      </c>
      <c r="BQ206">
        <v>0.70251327753067017</v>
      </c>
      <c r="BR206">
        <v>0.61623972654342651</v>
      </c>
      <c r="BS206">
        <v>3.6370227336883545</v>
      </c>
      <c r="BT206">
        <v>89.89849853515625</v>
      </c>
      <c r="BU206">
        <v>182.33445739746094</v>
      </c>
      <c r="BV206">
        <v>0</v>
      </c>
      <c r="BW206">
        <v>1</v>
      </c>
      <c r="BX206">
        <v>7308.6875</v>
      </c>
      <c r="BY206">
        <v>4765.24951171875</v>
      </c>
      <c r="BZ206">
        <v>1.2445626258850098</v>
      </c>
      <c r="CA206">
        <v>10.669405937194824</v>
      </c>
      <c r="CB206">
        <v>105.82524108886719</v>
      </c>
      <c r="CC206">
        <v>12.344281196594238</v>
      </c>
      <c r="CD206">
        <v>13.70328426361084</v>
      </c>
      <c r="CE206">
        <v>0.45300114154815674</v>
      </c>
      <c r="CF206">
        <v>1.1325027942657471</v>
      </c>
      <c r="CG206">
        <v>10625.2099609375</v>
      </c>
      <c r="CJ206" s="8">
        <f>ABS(L206-VLOOKUP('VK_valitsin (FI)'!$C$8,tiedot,11,FALSE))</f>
        <v>4.5</v>
      </c>
      <c r="CQ206" s="8">
        <f>ABS(S206-VLOOKUP('VK_valitsin (FI)'!$C$8,tiedot,18,FALSE))</f>
        <v>184</v>
      </c>
      <c r="DE206" s="8">
        <f>ABS(AG206-VLOOKUP('VK_valitsin (FI)'!$C$8,tiedot,32,FALSE))</f>
        <v>0</v>
      </c>
      <c r="DJ206" s="8">
        <f>ABS(AL206-VLOOKUP('VK_valitsin (FI)'!$C$8,tiedot,37,FALSE))</f>
        <v>2.6000000000000014</v>
      </c>
      <c r="EB206" s="55">
        <f>ABS(BD206-VLOOKUP('VK_valitsin (FI)'!$C$8,tiedot,55,FALSE))</f>
        <v>32.791721343994141</v>
      </c>
      <c r="EF206" s="55">
        <f>ABS(BH206-VLOOKUP('VK_valitsin (FI)'!$C$8,tiedot,59,FALSE))</f>
        <v>0.67664599418640137</v>
      </c>
      <c r="EL206" s="8">
        <f>ABS(BN206-VLOOKUP('VK_valitsin (FI)'!$C$8,tiedot,65,FALSE))</f>
        <v>1595.6484375</v>
      </c>
      <c r="FH206" s="4">
        <f>IF($B206='VK_valitsin (FI)'!$C$8,100000,VK!CJ206/VK!L$297*'VK_valitsin (FI)'!D$5)</f>
        <v>2.2867131495474546E-2</v>
      </c>
      <c r="FO206" s="4">
        <f>IF($B206='VK_valitsin (FI)'!$C$8,100000,VK!CQ206/VK!S$297*'VK_valitsin (FI)'!E$5)</f>
        <v>3.6592012334662673E-2</v>
      </c>
      <c r="GC206" s="4">
        <f>IF($B206='VK_valitsin (FI)'!$C$8,100000,VK!DE206/VK!AG$297*'VK_valitsin (FI)'!F$5)</f>
        <v>0</v>
      </c>
      <c r="GH206" s="4">
        <f>IF($B206='VK_valitsin (FI)'!$C$8,100000,VK!DJ206/VK!AL$297*'VK_valitsin (FI)'!G$5)</f>
        <v>4.5763463408026575E-2</v>
      </c>
      <c r="GZ206" s="4">
        <f>IF($B206='VK_valitsin (FI)'!$C$8,100000,VK!EB206/VK!BD$297*'VK_valitsin (FI)'!H$5)</f>
        <v>0.14215666492842313</v>
      </c>
      <c r="HA206" s="4">
        <f>IF($B206='VK_valitsin (FI)'!$C$8,100000,VK!EC206/VK!BE$297*'VK_valitsin (FI)'!P$5)</f>
        <v>0</v>
      </c>
      <c r="HD206" s="4">
        <f>IF($B206='VK_valitsin (FI)'!$C$8,100000,VK!EF206/VK!BH$297*'VK_valitsin (FI)'!I$5)</f>
        <v>0.11806260009467238</v>
      </c>
      <c r="HJ206" s="4">
        <f>IF($B206='VK_valitsin (FI)'!$C$8,100000,VK!EL206/VK!BN$297*'VK_valitsin (FI)'!J$5)</f>
        <v>7.2556637718037678E-2</v>
      </c>
      <c r="ID206" s="15">
        <f t="shared" si="12"/>
        <v>0.43799853037929698</v>
      </c>
      <c r="IE206" s="15">
        <f t="shared" si="13"/>
        <v>64</v>
      </c>
      <c r="IF206" s="16">
        <f t="shared" si="15"/>
        <v>2.0399999999999997E-8</v>
      </c>
      <c r="IG206" s="51" t="str">
        <f t="shared" si="14"/>
        <v>Pöytyä</v>
      </c>
    </row>
    <row r="207" spans="1:241">
      <c r="A207">
        <v>2019</v>
      </c>
      <c r="B207" t="s">
        <v>603</v>
      </c>
      <c r="C207" t="s">
        <v>615</v>
      </c>
      <c r="D207" t="s">
        <v>603</v>
      </c>
      <c r="E207" t="s">
        <v>604</v>
      </c>
      <c r="F207" t="s">
        <v>102</v>
      </c>
      <c r="G207" t="s">
        <v>103</v>
      </c>
      <c r="H207" t="s">
        <v>144</v>
      </c>
      <c r="I207" t="s">
        <v>145</v>
      </c>
      <c r="J207">
        <v>43.400001525878906</v>
      </c>
      <c r="K207">
        <v>1015.4299926757813</v>
      </c>
      <c r="L207">
        <v>168.69999694824219</v>
      </c>
      <c r="M207">
        <v>24679</v>
      </c>
      <c r="N207">
        <v>24.299999237060547</v>
      </c>
      <c r="O207">
        <v>-0.5</v>
      </c>
      <c r="P207">
        <v>-201</v>
      </c>
      <c r="Q207">
        <v>87.300000000000011</v>
      </c>
      <c r="R207">
        <v>9.8000000000000007</v>
      </c>
      <c r="S207">
        <v>333</v>
      </c>
      <c r="T207">
        <v>1</v>
      </c>
      <c r="U207">
        <v>3759.4</v>
      </c>
      <c r="V207">
        <v>11.72</v>
      </c>
      <c r="W207">
        <v>259</v>
      </c>
      <c r="X207">
        <v>93</v>
      </c>
      <c r="Y207">
        <v>196</v>
      </c>
      <c r="Z207">
        <v>291</v>
      </c>
      <c r="AA207">
        <v>0</v>
      </c>
      <c r="AB207">
        <v>16.434579849243164</v>
      </c>
      <c r="AC207">
        <v>0</v>
      </c>
      <c r="AD207">
        <v>1.3</v>
      </c>
      <c r="AE207">
        <v>1.3</v>
      </c>
      <c r="AF207">
        <v>4.2</v>
      </c>
      <c r="AG207">
        <v>0</v>
      </c>
      <c r="AH207">
        <v>21</v>
      </c>
      <c r="AI207">
        <v>1</v>
      </c>
      <c r="AJ207">
        <v>0.5</v>
      </c>
      <c r="AK207">
        <v>1</v>
      </c>
      <c r="AL207">
        <v>53.2</v>
      </c>
      <c r="AM207">
        <v>318.60000000000002</v>
      </c>
      <c r="AN207">
        <v>49.2</v>
      </c>
      <c r="AO207">
        <v>22.5</v>
      </c>
      <c r="AP207">
        <v>91</v>
      </c>
      <c r="AQ207">
        <v>59</v>
      </c>
      <c r="AR207">
        <v>761</v>
      </c>
      <c r="AS207">
        <v>2.8330000000000002</v>
      </c>
      <c r="AT207">
        <v>6000</v>
      </c>
      <c r="AU207">
        <v>8991</v>
      </c>
      <c r="AV207">
        <v>1</v>
      </c>
      <c r="AW207">
        <v>59.514663696289063</v>
      </c>
      <c r="AX207">
        <v>0</v>
      </c>
      <c r="AY207">
        <v>0</v>
      </c>
      <c r="AZ207">
        <v>0</v>
      </c>
      <c r="BA207">
        <v>1</v>
      </c>
      <c r="BB207">
        <v>1</v>
      </c>
      <c r="BC207">
        <v>86.643440246582031</v>
      </c>
      <c r="BD207">
        <v>77.56756591796875</v>
      </c>
      <c r="BE207">
        <v>426.7320556640625</v>
      </c>
      <c r="BF207">
        <v>12082.6279296875</v>
      </c>
      <c r="BG207">
        <v>15439.810546875</v>
      </c>
      <c r="BH207">
        <v>3.5159122943878174</v>
      </c>
      <c r="BI207">
        <v>-3.5542013645172119</v>
      </c>
      <c r="BJ207">
        <v>25.153373718261719</v>
      </c>
      <c r="BK207">
        <v>-16.216217041015625</v>
      </c>
      <c r="BL207">
        <v>210.33332824707031</v>
      </c>
      <c r="BM207">
        <v>0.24831500649452209</v>
      </c>
      <c r="BN207">
        <v>22485.37109375</v>
      </c>
      <c r="BO207">
        <v>38.596977233886719</v>
      </c>
      <c r="BQ207">
        <v>0.5804935097694397</v>
      </c>
      <c r="BR207">
        <v>6.4832448959350586E-2</v>
      </c>
      <c r="BS207">
        <v>3.067385196685791</v>
      </c>
      <c r="BT207">
        <v>116.61737060546875</v>
      </c>
      <c r="BU207">
        <v>405.00021362304688</v>
      </c>
      <c r="BV207">
        <v>0</v>
      </c>
      <c r="BW207">
        <v>4</v>
      </c>
      <c r="BX207">
        <v>8213.9794921875</v>
      </c>
      <c r="BY207">
        <v>6427.95849609375</v>
      </c>
      <c r="BZ207">
        <v>1.2561286687850952</v>
      </c>
      <c r="CA207">
        <v>11.451031684875488</v>
      </c>
      <c r="CB207">
        <v>78.06451416015625</v>
      </c>
      <c r="CC207">
        <v>8.3864116668701172</v>
      </c>
      <c r="CD207">
        <v>18.542108535766602</v>
      </c>
      <c r="CE207">
        <v>0.49539986252784729</v>
      </c>
      <c r="CF207">
        <v>1.8046709299087524</v>
      </c>
      <c r="CG207">
        <v>8719.8876953125</v>
      </c>
      <c r="CJ207" s="8">
        <f>ABS(L207-VLOOKUP('VK_valitsin (FI)'!$C$8,tiedot,11,FALSE))</f>
        <v>30</v>
      </c>
      <c r="CQ207" s="8">
        <f>ABS(S207-VLOOKUP('VK_valitsin (FI)'!$C$8,tiedot,18,FALSE))</f>
        <v>181</v>
      </c>
      <c r="DE207" s="8">
        <f>ABS(AG207-VLOOKUP('VK_valitsin (FI)'!$C$8,tiedot,32,FALSE))</f>
        <v>0</v>
      </c>
      <c r="DJ207" s="8">
        <f>ABS(AL207-VLOOKUP('VK_valitsin (FI)'!$C$8,tiedot,37,FALSE))</f>
        <v>5.5999999999999943</v>
      </c>
      <c r="EB207" s="55">
        <f>ABS(BD207-VLOOKUP('VK_valitsin (FI)'!$C$8,tiedot,55,FALSE))</f>
        <v>18.451171875</v>
      </c>
      <c r="EF207" s="55">
        <f>ABS(BH207-VLOOKUP('VK_valitsin (FI)'!$C$8,tiedot,59,FALSE))</f>
        <v>0.17885589599609375</v>
      </c>
      <c r="EL207" s="8">
        <f>ABS(BN207-VLOOKUP('VK_valitsin (FI)'!$C$8,tiedot,65,FALSE))</f>
        <v>589.025390625</v>
      </c>
      <c r="FH207" s="4">
        <f>IF($B207='VK_valitsin (FI)'!$C$8,100000,VK!CJ207/VK!L$297*'VK_valitsin (FI)'!D$5)</f>
        <v>0.15244754330316362</v>
      </c>
      <c r="FO207" s="4">
        <f>IF($B207='VK_valitsin (FI)'!$C$8,100000,VK!CQ207/VK!S$297*'VK_valitsin (FI)'!E$5)</f>
        <v>3.5995403437901863E-2</v>
      </c>
      <c r="GC207" s="4">
        <f>IF($B207='VK_valitsin (FI)'!$C$8,100000,VK!DE207/VK!AG$297*'VK_valitsin (FI)'!F$5)</f>
        <v>0</v>
      </c>
      <c r="GH207" s="4">
        <f>IF($B207='VK_valitsin (FI)'!$C$8,100000,VK!DJ207/VK!AL$297*'VK_valitsin (FI)'!G$5)</f>
        <v>9.856745964805709E-2</v>
      </c>
      <c r="GZ207" s="4">
        <f>IF($B207='VK_valitsin (FI)'!$C$8,100000,VK!EB207/VK!BD$297*'VK_valitsin (FI)'!H$5)</f>
        <v>7.9988391894880481E-2</v>
      </c>
      <c r="HA207" s="4">
        <f>IF($B207='VK_valitsin (FI)'!$C$8,100000,VK!EC207/VK!BE$297*'VK_valitsin (FI)'!P$5)</f>
        <v>0</v>
      </c>
      <c r="HD207" s="4">
        <f>IF($B207='VK_valitsin (FI)'!$C$8,100000,VK!EF207/VK!BH$297*'VK_valitsin (FI)'!I$5)</f>
        <v>3.1207148649348357E-2</v>
      </c>
      <c r="HJ207" s="4">
        <f>IF($B207='VK_valitsin (FI)'!$C$8,100000,VK!EL207/VK!BN$297*'VK_valitsin (FI)'!J$5)</f>
        <v>2.6783908579049859E-2</v>
      </c>
      <c r="ID207" s="15">
        <f t="shared" si="12"/>
        <v>0.42498987601240129</v>
      </c>
      <c r="IE207" s="15">
        <f t="shared" si="13"/>
        <v>54</v>
      </c>
      <c r="IF207" s="16">
        <f t="shared" si="15"/>
        <v>2.0499999999999998E-8</v>
      </c>
      <c r="IG207" s="51" t="str">
        <f t="shared" si="14"/>
        <v>Raahe</v>
      </c>
    </row>
    <row r="208" spans="1:241">
      <c r="A208">
        <v>2019</v>
      </c>
      <c r="B208" t="s">
        <v>192</v>
      </c>
      <c r="C208" t="s">
        <v>616</v>
      </c>
      <c r="D208" t="s">
        <v>192</v>
      </c>
      <c r="E208" t="s">
        <v>193</v>
      </c>
      <c r="F208" t="s">
        <v>120</v>
      </c>
      <c r="G208" t="s">
        <v>121</v>
      </c>
      <c r="H208" t="s">
        <v>90</v>
      </c>
      <c r="I208" t="s">
        <v>91</v>
      </c>
      <c r="J208">
        <v>46.5</v>
      </c>
      <c r="K208">
        <v>1148.300048828125</v>
      </c>
      <c r="L208">
        <v>139.5</v>
      </c>
      <c r="M208">
        <v>27536</v>
      </c>
      <c r="N208">
        <v>24</v>
      </c>
      <c r="O208">
        <v>-0.20000000298023224</v>
      </c>
      <c r="P208">
        <v>-19</v>
      </c>
      <c r="Q208">
        <v>77.2</v>
      </c>
      <c r="R208">
        <v>8.8000000000000007</v>
      </c>
      <c r="S208">
        <v>484</v>
      </c>
      <c r="T208">
        <v>0</v>
      </c>
      <c r="U208">
        <v>4143.5</v>
      </c>
      <c r="V208">
        <v>16.3</v>
      </c>
      <c r="W208">
        <v>2501</v>
      </c>
      <c r="X208">
        <v>194</v>
      </c>
      <c r="Y208">
        <v>1103</v>
      </c>
      <c r="Z208">
        <v>684</v>
      </c>
      <c r="AA208">
        <v>718</v>
      </c>
      <c r="AB208">
        <v>15.14438533782959</v>
      </c>
      <c r="AC208">
        <v>0</v>
      </c>
      <c r="AD208">
        <v>0.4</v>
      </c>
      <c r="AE208">
        <v>1.2</v>
      </c>
      <c r="AF208">
        <v>4.0999999999999996</v>
      </c>
      <c r="AG208">
        <v>1</v>
      </c>
      <c r="AH208">
        <v>22</v>
      </c>
      <c r="AI208">
        <v>1.35</v>
      </c>
      <c r="AJ208">
        <v>0.41</v>
      </c>
      <c r="AK208">
        <v>1.8</v>
      </c>
      <c r="AL208">
        <v>78</v>
      </c>
      <c r="AM208">
        <v>336.6</v>
      </c>
      <c r="AN208">
        <v>39.1</v>
      </c>
      <c r="AO208">
        <v>29.1</v>
      </c>
      <c r="AP208">
        <v>94</v>
      </c>
      <c r="AQ208">
        <v>66</v>
      </c>
      <c r="AR208">
        <v>544</v>
      </c>
      <c r="AS208">
        <v>4.6669999999999998</v>
      </c>
      <c r="AT208">
        <v>7690</v>
      </c>
      <c r="AU208">
        <v>12850</v>
      </c>
      <c r="AV208">
        <v>1</v>
      </c>
      <c r="AW208">
        <v>72.657302856445313</v>
      </c>
      <c r="AX208">
        <v>0</v>
      </c>
      <c r="AY208">
        <v>1</v>
      </c>
      <c r="AZ208">
        <v>0</v>
      </c>
      <c r="BA208">
        <v>1</v>
      </c>
      <c r="BB208">
        <v>1</v>
      </c>
      <c r="BC208">
        <v>92.902069091796875</v>
      </c>
      <c r="BD208">
        <v>94.322036743164063</v>
      </c>
      <c r="BE208">
        <v>1359.1549072265625</v>
      </c>
      <c r="BF208">
        <v>12527.0859375</v>
      </c>
      <c r="BG208">
        <v>13776.6337890625</v>
      </c>
      <c r="BH208">
        <v>4.0223708152770996</v>
      </c>
      <c r="BI208">
        <v>-3.2306301593780518</v>
      </c>
      <c r="BJ208">
        <v>27.931488037109375</v>
      </c>
      <c r="BK208">
        <v>-7.5268816947937012</v>
      </c>
      <c r="BL208">
        <v>137</v>
      </c>
      <c r="BM208">
        <v>-1.938144326210022</v>
      </c>
      <c r="BN208">
        <v>23604.416015625</v>
      </c>
      <c r="BO208">
        <v>32.325607299804688</v>
      </c>
      <c r="BQ208">
        <v>0.63469642400741577</v>
      </c>
      <c r="BR208">
        <v>64.562751770019531</v>
      </c>
      <c r="BS208">
        <v>4.739250659942627</v>
      </c>
      <c r="BT208">
        <v>112.50726318359375</v>
      </c>
      <c r="BU208">
        <v>332.21963500976563</v>
      </c>
      <c r="BV208">
        <v>0</v>
      </c>
      <c r="BW208">
        <v>4</v>
      </c>
      <c r="BX208">
        <v>10745.7744140625</v>
      </c>
      <c r="BY208">
        <v>9771.126953125</v>
      </c>
      <c r="BZ208">
        <v>0.93695527315139771</v>
      </c>
      <c r="CA208">
        <v>8.6359672546386719</v>
      </c>
      <c r="CB208">
        <v>88.372093200683594</v>
      </c>
      <c r="CC208">
        <v>9.5878887176513672</v>
      </c>
      <c r="CD208">
        <v>12.405383110046387</v>
      </c>
      <c r="CE208">
        <v>0.25231286883354187</v>
      </c>
      <c r="CF208">
        <v>1.4297729730606079</v>
      </c>
      <c r="CG208">
        <v>12064.9931640625</v>
      </c>
      <c r="CJ208" s="8">
        <f>ABS(L208-VLOOKUP('VK_valitsin (FI)'!$C$8,tiedot,11,FALSE))</f>
        <v>0.8000030517578125</v>
      </c>
      <c r="CQ208" s="8">
        <f>ABS(S208-VLOOKUP('VK_valitsin (FI)'!$C$8,tiedot,18,FALSE))</f>
        <v>332</v>
      </c>
      <c r="DE208" s="8">
        <f>ABS(AG208-VLOOKUP('VK_valitsin (FI)'!$C$8,tiedot,32,FALSE))</f>
        <v>1</v>
      </c>
      <c r="DJ208" s="8">
        <f>ABS(AL208-VLOOKUP('VK_valitsin (FI)'!$C$8,tiedot,37,FALSE))</f>
        <v>19.200000000000003</v>
      </c>
      <c r="EB208" s="55">
        <f>ABS(BD208-VLOOKUP('VK_valitsin (FI)'!$C$8,tiedot,55,FALSE))</f>
        <v>1.6967010498046875</v>
      </c>
      <c r="EF208" s="55">
        <f>ABS(BH208-VLOOKUP('VK_valitsin (FI)'!$C$8,tiedot,59,FALSE))</f>
        <v>0.68531441688537598</v>
      </c>
      <c r="EL208" s="8">
        <f>ABS(BN208-VLOOKUP('VK_valitsin (FI)'!$C$8,tiedot,65,FALSE))</f>
        <v>530.01953125</v>
      </c>
      <c r="FH208" s="4">
        <f>IF($B208='VK_valitsin (FI)'!$C$8,100000,VK!CJ208/VK!L$297*'VK_valitsin (FI)'!D$5)</f>
        <v>4.0652833291837396E-3</v>
      </c>
      <c r="FO208" s="4">
        <f>IF($B208='VK_valitsin (FI)'!$C$8,100000,VK!CQ208/VK!S$297*'VK_valitsin (FI)'!E$5)</f>
        <v>6.6024717908195682E-2</v>
      </c>
      <c r="GC208" s="4">
        <f>IF($B208='VK_valitsin (FI)'!$C$8,100000,VK!DE208/VK!AG$297*'VK_valitsin (FI)'!F$5)</f>
        <v>0.10940897735217005</v>
      </c>
      <c r="GH208" s="4">
        <f>IF($B208='VK_valitsin (FI)'!$C$8,100000,VK!DJ208/VK!AL$297*'VK_valitsin (FI)'!G$5)</f>
        <v>0.33794557593619612</v>
      </c>
      <c r="GZ208" s="4">
        <f>IF($B208='VK_valitsin (FI)'!$C$8,100000,VK!EB208/VK!BD$297*'VK_valitsin (FI)'!H$5)</f>
        <v>7.3554346260314403E-3</v>
      </c>
      <c r="HA208" s="4">
        <f>IF($B208='VK_valitsin (FI)'!$C$8,100000,VK!EC208/VK!BE$297*'VK_valitsin (FI)'!P$5)</f>
        <v>0</v>
      </c>
      <c r="HD208" s="4">
        <f>IF($B208='VK_valitsin (FI)'!$C$8,100000,VK!EF208/VK!BH$297*'VK_valitsin (FI)'!I$5)</f>
        <v>0.11957508451245302</v>
      </c>
      <c r="HJ208" s="4">
        <f>IF($B208='VK_valitsin (FI)'!$C$8,100000,VK!EL208/VK!BN$297*'VK_valitsin (FI)'!J$5)</f>
        <v>2.4100819584445838E-2</v>
      </c>
      <c r="ID208" s="15">
        <f t="shared" si="12"/>
        <v>0.66847591384867588</v>
      </c>
      <c r="IE208" s="15">
        <f t="shared" si="13"/>
        <v>166</v>
      </c>
      <c r="IF208" s="16">
        <f t="shared" si="15"/>
        <v>2.0599999999999999E-8</v>
      </c>
      <c r="IG208" s="51" t="str">
        <f t="shared" si="14"/>
        <v>Raasepori</v>
      </c>
    </row>
    <row r="209" spans="1:241">
      <c r="A209">
        <v>2019</v>
      </c>
      <c r="B209" t="s">
        <v>617</v>
      </c>
      <c r="C209" t="s">
        <v>618</v>
      </c>
      <c r="D209" t="s">
        <v>299</v>
      </c>
      <c r="E209" t="s">
        <v>300</v>
      </c>
      <c r="F209" t="s">
        <v>126</v>
      </c>
      <c r="G209" t="s">
        <v>127</v>
      </c>
      <c r="H209" t="s">
        <v>144</v>
      </c>
      <c r="I209" t="s">
        <v>145</v>
      </c>
      <c r="J209">
        <v>44.200000762939453</v>
      </c>
      <c r="K209">
        <v>48.759998321533203</v>
      </c>
      <c r="L209">
        <v>124.80000305175781</v>
      </c>
      <c r="M209">
        <v>24056</v>
      </c>
      <c r="N209">
        <v>493.39999389648438</v>
      </c>
      <c r="O209">
        <v>-0.5</v>
      </c>
      <c r="P209">
        <v>-111</v>
      </c>
      <c r="Q209">
        <v>99.2</v>
      </c>
      <c r="R209">
        <v>7.8000000000000007</v>
      </c>
      <c r="S209">
        <v>34</v>
      </c>
      <c r="T209">
        <v>0</v>
      </c>
      <c r="U209">
        <v>4119.6000000000004</v>
      </c>
      <c r="V209">
        <v>12.51</v>
      </c>
      <c r="W209">
        <v>627</v>
      </c>
      <c r="X209">
        <v>21</v>
      </c>
      <c r="Y209">
        <v>581</v>
      </c>
      <c r="Z209">
        <v>115</v>
      </c>
      <c r="AA209">
        <v>559</v>
      </c>
      <c r="AB209">
        <v>18.040624618530273</v>
      </c>
      <c r="AC209">
        <v>0.8</v>
      </c>
      <c r="AD209">
        <v>1.7</v>
      </c>
      <c r="AE209">
        <v>1.8</v>
      </c>
      <c r="AF209">
        <v>3.9</v>
      </c>
      <c r="AG209">
        <v>0</v>
      </c>
      <c r="AH209">
        <v>19.75</v>
      </c>
      <c r="AI209">
        <v>1.25</v>
      </c>
      <c r="AJ209">
        <v>0.45</v>
      </c>
      <c r="AK209">
        <v>0.93</v>
      </c>
      <c r="AL209">
        <v>80.099999999999994</v>
      </c>
      <c r="AM209">
        <v>358.6</v>
      </c>
      <c r="AN209">
        <v>43.1</v>
      </c>
      <c r="AO209">
        <v>30</v>
      </c>
      <c r="AP209">
        <v>21</v>
      </c>
      <c r="AQ209">
        <v>13</v>
      </c>
      <c r="AR209">
        <v>406</v>
      </c>
      <c r="AS209">
        <v>5</v>
      </c>
      <c r="AT209">
        <v>4109</v>
      </c>
      <c r="AU209">
        <v>9087</v>
      </c>
      <c r="AV209">
        <v>1</v>
      </c>
      <c r="AW209">
        <v>6.518427848815918</v>
      </c>
      <c r="AX209">
        <v>0</v>
      </c>
      <c r="AY209">
        <v>0</v>
      </c>
      <c r="AZ209">
        <v>0</v>
      </c>
      <c r="BA209">
        <v>0</v>
      </c>
      <c r="BB209">
        <v>1</v>
      </c>
      <c r="BC209">
        <v>89.10638427734375</v>
      </c>
      <c r="BD209">
        <v>84.108802795410156</v>
      </c>
      <c r="BE209">
        <v>782.5494384765625</v>
      </c>
      <c r="BF209">
        <v>10506.634765625</v>
      </c>
      <c r="BG209">
        <v>12888.626953125</v>
      </c>
      <c r="BH209">
        <v>4.8847150802612305</v>
      </c>
      <c r="BI209">
        <v>0.73009878396987915</v>
      </c>
      <c r="BJ209">
        <v>27.699529647827148</v>
      </c>
      <c r="BK209">
        <v>-1.9083969593048096</v>
      </c>
      <c r="BL209">
        <v>222.30000305175781</v>
      </c>
      <c r="BM209">
        <v>0.40261700749397278</v>
      </c>
      <c r="BN209">
        <v>25549.232421875</v>
      </c>
      <c r="BO209">
        <v>22.303949356079102</v>
      </c>
      <c r="BQ209">
        <v>0.64499503374099731</v>
      </c>
      <c r="BR209">
        <v>1.3759560585021973</v>
      </c>
      <c r="BS209">
        <v>8.272364616394043</v>
      </c>
      <c r="BT209">
        <v>82.515792846679688</v>
      </c>
      <c r="BU209">
        <v>500.95611572265625</v>
      </c>
      <c r="BV209">
        <v>0</v>
      </c>
      <c r="BW209">
        <v>2</v>
      </c>
      <c r="BX209">
        <v>10323.7900390625</v>
      </c>
      <c r="BY209">
        <v>8415.814453125</v>
      </c>
      <c r="BZ209">
        <v>1.068340539932251</v>
      </c>
      <c r="CA209">
        <v>8.2931489944458008</v>
      </c>
      <c r="CB209">
        <v>88.715950012207031</v>
      </c>
      <c r="CC209">
        <v>11.428571701049805</v>
      </c>
      <c r="CD209">
        <v>15.839598655700684</v>
      </c>
      <c r="CE209">
        <v>0.85213035345077515</v>
      </c>
      <c r="CF209">
        <v>2.0050125122070313</v>
      </c>
      <c r="CG209">
        <v>9280.3837890625</v>
      </c>
      <c r="CJ209" s="8">
        <f>ABS(L209-VLOOKUP('VK_valitsin (FI)'!$C$8,tiedot,11,FALSE))</f>
        <v>13.899993896484375</v>
      </c>
      <c r="CQ209" s="8">
        <f>ABS(S209-VLOOKUP('VK_valitsin (FI)'!$C$8,tiedot,18,FALSE))</f>
        <v>118</v>
      </c>
      <c r="DE209" s="8">
        <f>ABS(AG209-VLOOKUP('VK_valitsin (FI)'!$C$8,tiedot,32,FALSE))</f>
        <v>0</v>
      </c>
      <c r="DJ209" s="8">
        <f>ABS(AL209-VLOOKUP('VK_valitsin (FI)'!$C$8,tiedot,37,FALSE))</f>
        <v>21.299999999999997</v>
      </c>
      <c r="EB209" s="55">
        <f>ABS(BD209-VLOOKUP('VK_valitsin (FI)'!$C$8,tiedot,55,FALSE))</f>
        <v>11.909934997558594</v>
      </c>
      <c r="EF209" s="55">
        <f>ABS(BH209-VLOOKUP('VK_valitsin (FI)'!$C$8,tiedot,59,FALSE))</f>
        <v>1.5476586818695068</v>
      </c>
      <c r="EL209" s="8">
        <f>ABS(BN209-VLOOKUP('VK_valitsin (FI)'!$C$8,tiedot,65,FALSE))</f>
        <v>2474.8359375</v>
      </c>
      <c r="FH209" s="4">
        <f>IF($B209='VK_valitsin (FI)'!$C$8,100000,VK!CJ209/VK!L$297*'VK_valitsin (FI)'!D$5)</f>
        <v>7.0633997381600408E-2</v>
      </c>
      <c r="FO209" s="4">
        <f>IF($B209='VK_valitsin (FI)'!$C$8,100000,VK!CQ209/VK!S$297*'VK_valitsin (FI)'!E$5)</f>
        <v>2.3466616605924973E-2</v>
      </c>
      <c r="GC209" s="4">
        <f>IF($B209='VK_valitsin (FI)'!$C$8,100000,VK!DE209/VK!AG$297*'VK_valitsin (FI)'!F$5)</f>
        <v>0</v>
      </c>
      <c r="GH209" s="4">
        <f>IF($B209='VK_valitsin (FI)'!$C$8,100000,VK!DJ209/VK!AL$297*'VK_valitsin (FI)'!G$5)</f>
        <v>0.3749083733042175</v>
      </c>
      <c r="GZ209" s="4">
        <f>IF($B209='VK_valitsin (FI)'!$C$8,100000,VK!EB209/VK!BD$297*'VK_valitsin (FI)'!H$5)</f>
        <v>5.1631221825972462E-2</v>
      </c>
      <c r="HA209" s="4">
        <f>IF($B209='VK_valitsin (FI)'!$C$8,100000,VK!EC209/VK!BE$297*'VK_valitsin (FI)'!P$5)</f>
        <v>0</v>
      </c>
      <c r="HD209" s="4">
        <f>IF($B209='VK_valitsin (FI)'!$C$8,100000,VK!EF209/VK!BH$297*'VK_valitsin (FI)'!I$5)</f>
        <v>0.27003870504001209</v>
      </c>
      <c r="HJ209" s="4">
        <f>IF($B209='VK_valitsin (FI)'!$C$8,100000,VK!EL209/VK!BN$297*'VK_valitsin (FI)'!J$5)</f>
        <v>0.11253467261880337</v>
      </c>
      <c r="ID209" s="15">
        <f t="shared" si="12"/>
        <v>0.9032136074765309</v>
      </c>
      <c r="IE209" s="15">
        <f t="shared" si="13"/>
        <v>247</v>
      </c>
      <c r="IF209" s="16">
        <f t="shared" si="15"/>
        <v>2.07E-8</v>
      </c>
      <c r="IG209" s="51" t="str">
        <f t="shared" si="14"/>
        <v>Raisio</v>
      </c>
    </row>
    <row r="210" spans="1:241">
      <c r="A210">
        <v>2019</v>
      </c>
      <c r="B210" t="s">
        <v>619</v>
      </c>
      <c r="C210" t="s">
        <v>620</v>
      </c>
      <c r="D210" t="s">
        <v>130</v>
      </c>
      <c r="E210" t="s">
        <v>131</v>
      </c>
      <c r="F210" t="s">
        <v>132</v>
      </c>
      <c r="G210" t="s">
        <v>133</v>
      </c>
      <c r="H210" t="s">
        <v>104</v>
      </c>
      <c r="I210" t="s">
        <v>105</v>
      </c>
      <c r="J210">
        <v>51.400001525878906</v>
      </c>
      <c r="K210">
        <v>559.19000244140625</v>
      </c>
      <c r="L210">
        <v>181.10000610351563</v>
      </c>
      <c r="M210">
        <v>3431</v>
      </c>
      <c r="N210">
        <v>6.0999999046325684</v>
      </c>
      <c r="O210">
        <v>-2.4000000953674316</v>
      </c>
      <c r="P210">
        <v>-42</v>
      </c>
      <c r="Q210">
        <v>39</v>
      </c>
      <c r="R210">
        <v>12.9</v>
      </c>
      <c r="S210">
        <v>220</v>
      </c>
      <c r="T210">
        <v>0</v>
      </c>
      <c r="U210">
        <v>3355.9</v>
      </c>
      <c r="V210">
        <v>11.04</v>
      </c>
      <c r="W210">
        <v>625</v>
      </c>
      <c r="X210">
        <v>1313</v>
      </c>
      <c r="Y210">
        <v>750</v>
      </c>
      <c r="Z210">
        <v>1350</v>
      </c>
      <c r="AA210">
        <v>654</v>
      </c>
      <c r="AB210">
        <v>13.333333015441895</v>
      </c>
      <c r="AC210">
        <v>0</v>
      </c>
      <c r="AD210">
        <v>2.7</v>
      </c>
      <c r="AE210">
        <v>0</v>
      </c>
      <c r="AF210">
        <v>3.3</v>
      </c>
      <c r="AG210">
        <v>0</v>
      </c>
      <c r="AH210">
        <v>21.5</v>
      </c>
      <c r="AI210">
        <v>1</v>
      </c>
      <c r="AJ210">
        <v>0.45</v>
      </c>
      <c r="AK210">
        <v>1</v>
      </c>
      <c r="AL210">
        <v>63.4</v>
      </c>
      <c r="AM210">
        <v>297.3</v>
      </c>
      <c r="AN210">
        <v>47.5</v>
      </c>
      <c r="AO210">
        <v>20.8</v>
      </c>
      <c r="AP210">
        <v>68</v>
      </c>
      <c r="AQ210">
        <v>39</v>
      </c>
      <c r="AR210">
        <v>874</v>
      </c>
      <c r="AS210">
        <v>1.833</v>
      </c>
      <c r="AT210">
        <v>13250</v>
      </c>
      <c r="AU210">
        <v>13521</v>
      </c>
      <c r="AV210">
        <v>0</v>
      </c>
      <c r="AW210">
        <v>97.715446472167969</v>
      </c>
      <c r="AX210">
        <v>0</v>
      </c>
      <c r="AY210">
        <v>0</v>
      </c>
      <c r="AZ210">
        <v>0</v>
      </c>
      <c r="BA210">
        <v>0</v>
      </c>
      <c r="BB210">
        <v>1</v>
      </c>
      <c r="BC210">
        <v>79.069770812988281</v>
      </c>
      <c r="BD210">
        <v>100</v>
      </c>
      <c r="BE210">
        <v>542.2535400390625</v>
      </c>
      <c r="BF210">
        <v>13840.138671875</v>
      </c>
      <c r="BG210">
        <v>15606.255859375</v>
      </c>
      <c r="BH210">
        <v>2.6239581108093262</v>
      </c>
      <c r="BI210">
        <v>11.145678520202637</v>
      </c>
      <c r="BJ210">
        <v>28.333333969116211</v>
      </c>
      <c r="BK210">
        <v>-54.545455932617188</v>
      </c>
      <c r="BL210">
        <v>144</v>
      </c>
      <c r="BM210">
        <v>8</v>
      </c>
      <c r="BN210">
        <v>20536.830078125</v>
      </c>
      <c r="BO210">
        <v>51.058059692382813</v>
      </c>
      <c r="BQ210">
        <v>0.66044884920120239</v>
      </c>
      <c r="BR210">
        <v>0.17487612366676331</v>
      </c>
      <c r="BS210">
        <v>3.118624210357666</v>
      </c>
      <c r="BT210">
        <v>127.65957641601563</v>
      </c>
      <c r="BU210">
        <v>279.51034545898438</v>
      </c>
      <c r="BV210">
        <v>0</v>
      </c>
      <c r="BW210">
        <v>1</v>
      </c>
      <c r="BX210">
        <v>9894.3662109375</v>
      </c>
      <c r="BY210">
        <v>8774.6474609375</v>
      </c>
      <c r="BZ210">
        <v>0.58292043209075928</v>
      </c>
      <c r="CA210">
        <v>7.0824832916259766</v>
      </c>
      <c r="CB210">
        <v>125</v>
      </c>
      <c r="CC210">
        <v>10.288065910339355</v>
      </c>
      <c r="CD210">
        <v>6.995884895324707</v>
      </c>
      <c r="CE210">
        <v>0</v>
      </c>
      <c r="CF210">
        <v>1.2345678806304932</v>
      </c>
      <c r="CG210">
        <v>12710.2060546875</v>
      </c>
      <c r="CJ210" s="8">
        <f>ABS(L210-VLOOKUP('VK_valitsin (FI)'!$C$8,tiedot,11,FALSE))</f>
        <v>42.400009155273438</v>
      </c>
      <c r="CQ210" s="8">
        <f>ABS(S210-VLOOKUP('VK_valitsin (FI)'!$C$8,tiedot,18,FALSE))</f>
        <v>68</v>
      </c>
      <c r="DE210" s="8">
        <f>ABS(AG210-VLOOKUP('VK_valitsin (FI)'!$C$8,tiedot,32,FALSE))</f>
        <v>0</v>
      </c>
      <c r="DJ210" s="8">
        <f>ABS(AL210-VLOOKUP('VK_valitsin (FI)'!$C$8,tiedot,37,FALSE))</f>
        <v>4.6000000000000014</v>
      </c>
      <c r="EB210" s="55">
        <f>ABS(BD210-VLOOKUP('VK_valitsin (FI)'!$C$8,tiedot,55,FALSE))</f>
        <v>3.98126220703125</v>
      </c>
      <c r="EF210" s="55">
        <f>ABS(BH210-VLOOKUP('VK_valitsin (FI)'!$C$8,tiedot,59,FALSE))</f>
        <v>0.71309828758239746</v>
      </c>
      <c r="EL210" s="8">
        <f>ABS(BN210-VLOOKUP('VK_valitsin (FI)'!$C$8,tiedot,65,FALSE))</f>
        <v>2537.56640625</v>
      </c>
      <c r="FH210" s="4">
        <f>IF($B210='VK_valitsin (FI)'!$C$8,100000,VK!CJ210/VK!L$297*'VK_valitsin (FI)'!D$5)</f>
        <v>0.21545924105843606</v>
      </c>
      <c r="FO210" s="4">
        <f>IF($B210='VK_valitsin (FI)'!$C$8,100000,VK!CQ210/VK!S$297*'VK_valitsin (FI)'!E$5)</f>
        <v>1.35231349932449E-2</v>
      </c>
      <c r="GC210" s="4">
        <f>IF($B210='VK_valitsin (FI)'!$C$8,100000,VK!DE210/VK!AG$297*'VK_valitsin (FI)'!F$5)</f>
        <v>0</v>
      </c>
      <c r="GH210" s="4">
        <f>IF($B210='VK_valitsin (FI)'!$C$8,100000,VK!DJ210/VK!AL$297*'VK_valitsin (FI)'!G$5)</f>
        <v>8.0966127568046997E-2</v>
      </c>
      <c r="GZ210" s="4">
        <f>IF($B210='VK_valitsin (FI)'!$C$8,100000,VK!EB210/VK!BD$297*'VK_valitsin (FI)'!H$5)</f>
        <v>1.725932443801987E-2</v>
      </c>
      <c r="HA210" s="4">
        <f>IF($B210='VK_valitsin (FI)'!$C$8,100000,VK!EC210/VK!BE$297*'VK_valitsin (FI)'!P$5)</f>
        <v>0</v>
      </c>
      <c r="HD210" s="4">
        <f>IF($B210='VK_valitsin (FI)'!$C$8,100000,VK!EF210/VK!BH$297*'VK_valitsin (FI)'!I$5)</f>
        <v>0.12442287204591605</v>
      </c>
      <c r="HJ210" s="4">
        <f>IF($B210='VK_valitsin (FI)'!$C$8,100000,VK!EL210/VK!BN$297*'VK_valitsin (FI)'!J$5)</f>
        <v>0.11538712544488301</v>
      </c>
      <c r="ID210" s="15">
        <f t="shared" si="12"/>
        <v>0.56701784634854679</v>
      </c>
      <c r="IE210" s="15">
        <f t="shared" si="13"/>
        <v>115</v>
      </c>
      <c r="IF210" s="16">
        <f t="shared" si="15"/>
        <v>2.0800000000000001E-8</v>
      </c>
      <c r="IG210" s="51" t="str">
        <f t="shared" si="14"/>
        <v>Rantasalmi</v>
      </c>
    </row>
    <row r="211" spans="1:241">
      <c r="A211">
        <v>2019</v>
      </c>
      <c r="B211" t="s">
        <v>621</v>
      </c>
      <c r="C211" t="s">
        <v>622</v>
      </c>
      <c r="D211" t="s">
        <v>623</v>
      </c>
      <c r="E211" t="s">
        <v>624</v>
      </c>
      <c r="F211" t="s">
        <v>138</v>
      </c>
      <c r="G211" t="s">
        <v>139</v>
      </c>
      <c r="H211" t="s">
        <v>104</v>
      </c>
      <c r="I211" t="s">
        <v>105</v>
      </c>
      <c r="J211">
        <v>46.400001525878906</v>
      </c>
      <c r="K211">
        <v>3453.610107421875</v>
      </c>
      <c r="L211">
        <v>212.19999694824219</v>
      </c>
      <c r="M211">
        <v>3783</v>
      </c>
      <c r="N211">
        <v>1.1000000238418579</v>
      </c>
      <c r="O211">
        <v>-2.9000000953674316</v>
      </c>
      <c r="P211">
        <v>-92</v>
      </c>
      <c r="Q211">
        <v>50.2</v>
      </c>
      <c r="R211">
        <v>14.5</v>
      </c>
      <c r="S211">
        <v>541</v>
      </c>
      <c r="T211">
        <v>0</v>
      </c>
      <c r="U211">
        <v>2583.1</v>
      </c>
      <c r="V211">
        <v>11.36</v>
      </c>
      <c r="W211">
        <v>1814</v>
      </c>
      <c r="X211">
        <v>948</v>
      </c>
      <c r="Y211">
        <v>474</v>
      </c>
      <c r="Z211">
        <v>917</v>
      </c>
      <c r="AA211">
        <v>605</v>
      </c>
      <c r="AB211">
        <v>15.450819969177246</v>
      </c>
      <c r="AC211">
        <v>0</v>
      </c>
      <c r="AD211">
        <v>0</v>
      </c>
      <c r="AE211">
        <v>0</v>
      </c>
      <c r="AF211">
        <v>3.9</v>
      </c>
      <c r="AG211">
        <v>0</v>
      </c>
      <c r="AH211">
        <v>19.75</v>
      </c>
      <c r="AI211">
        <v>1.1000000000000001</v>
      </c>
      <c r="AJ211">
        <v>0.5</v>
      </c>
      <c r="AK211">
        <v>1.1499999999999999</v>
      </c>
      <c r="AL211">
        <v>62.2</v>
      </c>
      <c r="AM211">
        <v>277.60000000000002</v>
      </c>
      <c r="AN211">
        <v>47.5</v>
      </c>
      <c r="AO211">
        <v>17</v>
      </c>
      <c r="AP211">
        <v>132</v>
      </c>
      <c r="AQ211">
        <v>118</v>
      </c>
      <c r="AR211">
        <v>1171</v>
      </c>
      <c r="AS211">
        <v>3.3330000000000002</v>
      </c>
      <c r="AT211">
        <v>9554</v>
      </c>
      <c r="AU211">
        <v>12515</v>
      </c>
      <c r="AV211">
        <v>0</v>
      </c>
      <c r="AW211">
        <v>73.319755554199219</v>
      </c>
      <c r="AX211">
        <v>0</v>
      </c>
      <c r="AY211">
        <v>0</v>
      </c>
      <c r="AZ211">
        <v>0</v>
      </c>
      <c r="BA211">
        <v>0</v>
      </c>
      <c r="BB211">
        <v>1</v>
      </c>
      <c r="BC211">
        <v>31.884057998657227</v>
      </c>
      <c r="BD211">
        <v>100</v>
      </c>
      <c r="BE211">
        <v>428.57144165039063</v>
      </c>
      <c r="BF211">
        <v>9046.1865234375</v>
      </c>
      <c r="BG211">
        <v>10646.4951171875</v>
      </c>
      <c r="BH211">
        <v>3.5679090023040771</v>
      </c>
      <c r="BI211">
        <v>22.752735137939453</v>
      </c>
      <c r="BJ211">
        <v>30.681818008422852</v>
      </c>
      <c r="BK211">
        <v>-16.363636016845703</v>
      </c>
      <c r="BL211">
        <v>174.33332824707031</v>
      </c>
      <c r="BM211">
        <v>-5.9548254013061523</v>
      </c>
      <c r="BN211">
        <v>18732.609375</v>
      </c>
      <c r="BO211">
        <v>67.910606384277344</v>
      </c>
      <c r="BQ211">
        <v>0.59423738718032837</v>
      </c>
      <c r="BR211">
        <v>7.9302139580249786E-2</v>
      </c>
      <c r="BS211">
        <v>0.95162570476531982</v>
      </c>
      <c r="BT211">
        <v>108.11524963378906</v>
      </c>
      <c r="BU211">
        <v>291.03884887695313</v>
      </c>
      <c r="BV211">
        <v>0</v>
      </c>
      <c r="BW211">
        <v>1</v>
      </c>
      <c r="BX211">
        <v>6622.11962890625</v>
      </c>
      <c r="BY211">
        <v>5626.72802734375</v>
      </c>
      <c r="BZ211">
        <v>1.2159661054611206</v>
      </c>
      <c r="CA211">
        <v>12.106793403625488</v>
      </c>
      <c r="CB211">
        <v>108.69565582275391</v>
      </c>
      <c r="CC211">
        <v>10.917030334472656</v>
      </c>
      <c r="CD211">
        <v>7.8602619171142578</v>
      </c>
      <c r="CE211">
        <v>0</v>
      </c>
      <c r="CF211">
        <v>3.9301309585571289</v>
      </c>
      <c r="CG211">
        <v>12757.71875</v>
      </c>
      <c r="CJ211" s="8">
        <f>ABS(L211-VLOOKUP('VK_valitsin (FI)'!$C$8,tiedot,11,FALSE))</f>
        <v>73.5</v>
      </c>
      <c r="CQ211" s="8">
        <f>ABS(S211-VLOOKUP('VK_valitsin (FI)'!$C$8,tiedot,18,FALSE))</f>
        <v>389</v>
      </c>
      <c r="DE211" s="8">
        <f>ABS(AG211-VLOOKUP('VK_valitsin (FI)'!$C$8,tiedot,32,FALSE))</f>
        <v>0</v>
      </c>
      <c r="DJ211" s="8">
        <f>ABS(AL211-VLOOKUP('VK_valitsin (FI)'!$C$8,tiedot,37,FALSE))</f>
        <v>3.4000000000000057</v>
      </c>
      <c r="EB211" s="55">
        <f>ABS(BD211-VLOOKUP('VK_valitsin (FI)'!$C$8,tiedot,55,FALSE))</f>
        <v>3.98126220703125</v>
      </c>
      <c r="EF211" s="55">
        <f>ABS(BH211-VLOOKUP('VK_valitsin (FI)'!$C$8,tiedot,59,FALSE))</f>
        <v>0.23085260391235352</v>
      </c>
      <c r="EL211" s="8">
        <f>ABS(BN211-VLOOKUP('VK_valitsin (FI)'!$C$8,tiedot,65,FALSE))</f>
        <v>4341.787109375</v>
      </c>
      <c r="FH211" s="4">
        <f>IF($B211='VK_valitsin (FI)'!$C$8,100000,VK!CJ211/VK!L$297*'VK_valitsin (FI)'!D$5)</f>
        <v>0.37349648109275091</v>
      </c>
      <c r="FO211" s="4">
        <f>IF($B211='VK_valitsin (FI)'!$C$8,100000,VK!CQ211/VK!S$297*'VK_valitsin (FI)'!E$5)</f>
        <v>7.7360286946650966E-2</v>
      </c>
      <c r="GC211" s="4">
        <f>IF($B211='VK_valitsin (FI)'!$C$8,100000,VK!DE211/VK!AG$297*'VK_valitsin (FI)'!F$5)</f>
        <v>0</v>
      </c>
      <c r="GH211" s="4">
        <f>IF($B211='VK_valitsin (FI)'!$C$8,100000,VK!DJ211/VK!AL$297*'VK_valitsin (FI)'!G$5)</f>
        <v>5.9844529072034816E-2</v>
      </c>
      <c r="GZ211" s="4">
        <f>IF($B211='VK_valitsin (FI)'!$C$8,100000,VK!EB211/VK!BD$297*'VK_valitsin (FI)'!H$5)</f>
        <v>1.725932443801987E-2</v>
      </c>
      <c r="HA211" s="4">
        <f>IF($B211='VK_valitsin (FI)'!$C$8,100000,VK!EC211/VK!BE$297*'VK_valitsin (FI)'!P$5)</f>
        <v>0</v>
      </c>
      <c r="HD211" s="4">
        <f>IF($B211='VK_valitsin (FI)'!$C$8,100000,VK!EF211/VK!BH$297*'VK_valitsin (FI)'!I$5)</f>
        <v>4.0279642369403894E-2</v>
      </c>
      <c r="HJ211" s="4">
        <f>IF($B211='VK_valitsin (FI)'!$C$8,100000,VK!EL211/VK!BN$297*'VK_valitsin (FI)'!J$5)</f>
        <v>0.19742787129058176</v>
      </c>
      <c r="ID211" s="15">
        <f t="shared" si="12"/>
        <v>0.76566815610944228</v>
      </c>
      <c r="IE211" s="15">
        <f t="shared" si="13"/>
        <v>210</v>
      </c>
      <c r="IF211" s="16">
        <f t="shared" si="15"/>
        <v>2.0900000000000002E-8</v>
      </c>
      <c r="IG211" s="51" t="str">
        <f t="shared" si="14"/>
        <v>Ranua</v>
      </c>
    </row>
    <row r="212" spans="1:241">
      <c r="A212">
        <v>2019</v>
      </c>
      <c r="B212" t="s">
        <v>148</v>
      </c>
      <c r="C212" t="s">
        <v>625</v>
      </c>
      <c r="D212" t="s">
        <v>148</v>
      </c>
      <c r="E212" t="s">
        <v>149</v>
      </c>
      <c r="F212" t="s">
        <v>150</v>
      </c>
      <c r="G212" t="s">
        <v>151</v>
      </c>
      <c r="H212" t="s">
        <v>144</v>
      </c>
      <c r="I212" t="s">
        <v>145</v>
      </c>
      <c r="J212">
        <v>45.200000762939453</v>
      </c>
      <c r="K212">
        <v>496.01998901367188</v>
      </c>
      <c r="L212">
        <v>135</v>
      </c>
      <c r="M212">
        <v>39205</v>
      </c>
      <c r="N212">
        <v>79</v>
      </c>
      <c r="O212">
        <v>-0.40000000596046448</v>
      </c>
      <c r="P212">
        <v>-240</v>
      </c>
      <c r="Q212">
        <v>92.800000000000011</v>
      </c>
      <c r="R212">
        <v>8.8000000000000007</v>
      </c>
      <c r="S212">
        <v>199</v>
      </c>
      <c r="T212">
        <v>1</v>
      </c>
      <c r="U212">
        <v>4326.1000000000004</v>
      </c>
      <c r="V212">
        <v>10.29</v>
      </c>
      <c r="W212">
        <v>1166</v>
      </c>
      <c r="X212">
        <v>249</v>
      </c>
      <c r="Y212">
        <v>515</v>
      </c>
      <c r="Z212">
        <v>250</v>
      </c>
      <c r="AA212">
        <v>537</v>
      </c>
      <c r="AB212">
        <v>18.548116683959961</v>
      </c>
      <c r="AC212">
        <v>0.8</v>
      </c>
      <c r="AD212">
        <v>0.7</v>
      </c>
      <c r="AE212">
        <v>1.3</v>
      </c>
      <c r="AF212">
        <v>4.4000000000000004</v>
      </c>
      <c r="AG212">
        <v>0</v>
      </c>
      <c r="AH212">
        <v>20</v>
      </c>
      <c r="AI212">
        <v>0.93</v>
      </c>
      <c r="AJ212">
        <v>0.41</v>
      </c>
      <c r="AK212">
        <v>0.93</v>
      </c>
      <c r="AL212">
        <v>64.8</v>
      </c>
      <c r="AM212">
        <v>344.7</v>
      </c>
      <c r="AN212">
        <v>42.5</v>
      </c>
      <c r="AO212">
        <v>29.1</v>
      </c>
      <c r="AP212">
        <v>81</v>
      </c>
      <c r="AQ212">
        <v>19</v>
      </c>
      <c r="AR212">
        <v>354</v>
      </c>
      <c r="AS212">
        <v>5</v>
      </c>
      <c r="AT212">
        <v>7867</v>
      </c>
      <c r="AU212">
        <v>12359</v>
      </c>
      <c r="AV212">
        <v>1</v>
      </c>
      <c r="AW212">
        <v>85.984344482421875</v>
      </c>
      <c r="AX212">
        <v>0</v>
      </c>
      <c r="AY212">
        <v>0</v>
      </c>
      <c r="AZ212">
        <v>0</v>
      </c>
      <c r="BA212">
        <v>1</v>
      </c>
      <c r="BB212">
        <v>1</v>
      </c>
      <c r="BC212">
        <v>92.149673461914063</v>
      </c>
      <c r="BD212">
        <v>82.606063842773438</v>
      </c>
      <c r="BE212">
        <v>701.80438232421875</v>
      </c>
      <c r="BF212">
        <v>11870.1123046875</v>
      </c>
      <c r="BG212">
        <v>14420.87890625</v>
      </c>
      <c r="BH212">
        <v>3.4809029102325439</v>
      </c>
      <c r="BI212">
        <v>1.4716373682022095</v>
      </c>
      <c r="BJ212">
        <v>25.200000762939453</v>
      </c>
      <c r="BK212">
        <v>-8.9285717010498047</v>
      </c>
      <c r="BL212">
        <v>232.5625</v>
      </c>
      <c r="BM212">
        <v>0.45029443502426147</v>
      </c>
      <c r="BN212">
        <v>26505.837890625</v>
      </c>
      <c r="BO212">
        <v>20.744174957275391</v>
      </c>
      <c r="BQ212">
        <v>0.62096673250198364</v>
      </c>
      <c r="BR212">
        <v>0.30863410234451294</v>
      </c>
      <c r="BS212">
        <v>6.210942268371582</v>
      </c>
      <c r="BT212">
        <v>135.31437683105469</v>
      </c>
      <c r="BU212">
        <v>444.9942626953125</v>
      </c>
      <c r="BV212">
        <v>0</v>
      </c>
      <c r="BW212">
        <v>2</v>
      </c>
      <c r="BX212">
        <v>9344.7294921875</v>
      </c>
      <c r="BY212">
        <v>7691.8330078125</v>
      </c>
      <c r="BZ212">
        <v>0.91059815883636475</v>
      </c>
      <c r="CA212">
        <v>7.3970155715942383</v>
      </c>
      <c r="CB212">
        <v>101.12044525146484</v>
      </c>
      <c r="CC212">
        <v>12.206896781921387</v>
      </c>
      <c r="CD212">
        <v>14.551724433898926</v>
      </c>
      <c r="CE212">
        <v>0.5517241358757019</v>
      </c>
      <c r="CF212">
        <v>2.689655065536499</v>
      </c>
      <c r="CG212">
        <v>11098.46484375</v>
      </c>
      <c r="CJ212" s="8">
        <f>ABS(L212-VLOOKUP('VK_valitsin (FI)'!$C$8,tiedot,11,FALSE))</f>
        <v>3.6999969482421875</v>
      </c>
      <c r="CQ212" s="8">
        <f>ABS(S212-VLOOKUP('VK_valitsin (FI)'!$C$8,tiedot,18,FALSE))</f>
        <v>47</v>
      </c>
      <c r="DE212" s="8">
        <f>ABS(AG212-VLOOKUP('VK_valitsin (FI)'!$C$8,tiedot,32,FALSE))</f>
        <v>0</v>
      </c>
      <c r="DJ212" s="8">
        <f>ABS(AL212-VLOOKUP('VK_valitsin (FI)'!$C$8,tiedot,37,FALSE))</f>
        <v>6</v>
      </c>
      <c r="EB212" s="55">
        <f>ABS(BD212-VLOOKUP('VK_valitsin (FI)'!$C$8,tiedot,55,FALSE))</f>
        <v>13.412673950195313</v>
      </c>
      <c r="EF212" s="55">
        <f>ABS(BH212-VLOOKUP('VK_valitsin (FI)'!$C$8,tiedot,59,FALSE))</f>
        <v>0.14384651184082031</v>
      </c>
      <c r="EL212" s="8">
        <f>ABS(BN212-VLOOKUP('VK_valitsin (FI)'!$C$8,tiedot,65,FALSE))</f>
        <v>3431.44140625</v>
      </c>
      <c r="FH212" s="4">
        <f>IF($B212='VK_valitsin (FI)'!$C$8,100000,VK!CJ212/VK!L$297*'VK_valitsin (FI)'!D$5)</f>
        <v>1.8801848166290807E-2</v>
      </c>
      <c r="FO212" s="4">
        <f>IF($B212='VK_valitsin (FI)'!$C$8,100000,VK!CQ212/VK!S$297*'VK_valitsin (FI)'!E$5)</f>
        <v>9.3468727159192692E-3</v>
      </c>
      <c r="GC212" s="4">
        <f>IF($B212='VK_valitsin (FI)'!$C$8,100000,VK!DE212/VK!AG$297*'VK_valitsin (FI)'!F$5)</f>
        <v>0</v>
      </c>
      <c r="GH212" s="4">
        <f>IF($B212='VK_valitsin (FI)'!$C$8,100000,VK!DJ212/VK!AL$297*'VK_valitsin (FI)'!G$5)</f>
        <v>0.10560799248006127</v>
      </c>
      <c r="GZ212" s="4">
        <f>IF($B212='VK_valitsin (FI)'!$C$8,100000,VK!EB212/VK!BD$297*'VK_valitsin (FI)'!H$5)</f>
        <v>5.8145803830493947E-2</v>
      </c>
      <c r="HA212" s="4">
        <f>IF($B212='VK_valitsin (FI)'!$C$8,100000,VK!EC212/VK!BE$297*'VK_valitsin (FI)'!P$5)</f>
        <v>0</v>
      </c>
      <c r="HD212" s="4">
        <f>IF($B212='VK_valitsin (FI)'!$C$8,100000,VK!EF212/VK!BH$297*'VK_valitsin (FI)'!I$5)</f>
        <v>2.5098638502835658E-2</v>
      </c>
      <c r="HJ212" s="4">
        <f>IF($B212='VK_valitsin (FI)'!$C$8,100000,VK!EL212/VK!BN$297*'VK_valitsin (FI)'!J$5)</f>
        <v>0.15603302401250588</v>
      </c>
      <c r="ID212" s="15">
        <f t="shared" si="12"/>
        <v>0.37303420070810683</v>
      </c>
      <c r="IE212" s="15">
        <f t="shared" si="13"/>
        <v>42</v>
      </c>
      <c r="IF212" s="16">
        <f t="shared" si="15"/>
        <v>2.1000000000000003E-8</v>
      </c>
      <c r="IG212" s="51" t="str">
        <f t="shared" si="14"/>
        <v>Rauma</v>
      </c>
    </row>
    <row r="213" spans="1:241">
      <c r="A213">
        <v>2019</v>
      </c>
      <c r="B213" t="s">
        <v>626</v>
      </c>
      <c r="C213" t="s">
        <v>627</v>
      </c>
      <c r="D213" t="s">
        <v>628</v>
      </c>
      <c r="E213" t="s">
        <v>629</v>
      </c>
      <c r="F213" t="s">
        <v>243</v>
      </c>
      <c r="G213" t="s">
        <v>244</v>
      </c>
      <c r="H213" t="s">
        <v>104</v>
      </c>
      <c r="I213" t="s">
        <v>105</v>
      </c>
      <c r="J213">
        <v>50.700000762939453</v>
      </c>
      <c r="K213">
        <v>538.96002197265625</v>
      </c>
      <c r="L213">
        <v>195.39999389648438</v>
      </c>
      <c r="M213">
        <v>3121</v>
      </c>
      <c r="N213">
        <v>5.8000001907348633</v>
      </c>
      <c r="O213">
        <v>-2.2999999523162842</v>
      </c>
      <c r="P213">
        <v>-56</v>
      </c>
      <c r="Q213">
        <v>48.300000000000004</v>
      </c>
      <c r="R213">
        <v>11.100000000000001</v>
      </c>
      <c r="S213">
        <v>217</v>
      </c>
      <c r="T213">
        <v>0</v>
      </c>
      <c r="U213">
        <v>3372</v>
      </c>
      <c r="V213">
        <v>12.35</v>
      </c>
      <c r="W213">
        <v>222</v>
      </c>
      <c r="X213">
        <v>889</v>
      </c>
      <c r="Y213">
        <v>815</v>
      </c>
      <c r="Z213">
        <v>1019</v>
      </c>
      <c r="AA213">
        <v>549</v>
      </c>
      <c r="AB213">
        <v>16.047618865966797</v>
      </c>
      <c r="AC213">
        <v>0</v>
      </c>
      <c r="AD213">
        <v>0</v>
      </c>
      <c r="AE213">
        <v>0</v>
      </c>
      <c r="AF213">
        <v>5</v>
      </c>
      <c r="AG213">
        <v>1</v>
      </c>
      <c r="AH213">
        <v>22</v>
      </c>
      <c r="AI213">
        <v>1</v>
      </c>
      <c r="AJ213">
        <v>0.7</v>
      </c>
      <c r="AK213">
        <v>1.3</v>
      </c>
      <c r="AL213">
        <v>90.8</v>
      </c>
      <c r="AM213">
        <v>289.10000000000002</v>
      </c>
      <c r="AN213">
        <v>46.3</v>
      </c>
      <c r="AO213">
        <v>20.2</v>
      </c>
      <c r="AP213">
        <v>85</v>
      </c>
      <c r="AQ213">
        <v>104</v>
      </c>
      <c r="AR213">
        <v>733</v>
      </c>
      <c r="AS213">
        <v>1.333</v>
      </c>
      <c r="AT213">
        <v>6667</v>
      </c>
      <c r="AU213">
        <v>11539</v>
      </c>
      <c r="AV213">
        <v>1</v>
      </c>
      <c r="AW213">
        <v>53.079795837402344</v>
      </c>
      <c r="AX213">
        <v>0</v>
      </c>
      <c r="AY213">
        <v>0</v>
      </c>
      <c r="AZ213">
        <v>0</v>
      </c>
      <c r="BA213">
        <v>0</v>
      </c>
      <c r="BB213">
        <v>1</v>
      </c>
      <c r="BC213">
        <v>75.925926208496094</v>
      </c>
      <c r="BD213">
        <v>100</v>
      </c>
      <c r="BE213">
        <v>823.5294189453125</v>
      </c>
      <c r="BF213">
        <v>9513.9375</v>
      </c>
      <c r="BG213">
        <v>10689.2978515625</v>
      </c>
      <c r="BH213">
        <v>3.4620954990386963</v>
      </c>
      <c r="BI213">
        <v>-8.4227447509765625</v>
      </c>
      <c r="BJ213">
        <v>21.518987655639648</v>
      </c>
      <c r="BK213">
        <v>-36.363636016845703</v>
      </c>
      <c r="BL213">
        <v>148</v>
      </c>
      <c r="BM213">
        <v>-2.1201412677764893</v>
      </c>
      <c r="BN213">
        <v>20183.525390625</v>
      </c>
      <c r="BO213">
        <v>52.566501617431641</v>
      </c>
      <c r="BQ213">
        <v>0.6065363883972168</v>
      </c>
      <c r="BR213">
        <v>9.6123039722442627E-2</v>
      </c>
      <c r="BS213">
        <v>2.5632810592651367</v>
      </c>
      <c r="BT213">
        <v>136.49472045898438</v>
      </c>
      <c r="BU213">
        <v>175.9051513671875</v>
      </c>
      <c r="BV213">
        <v>0</v>
      </c>
      <c r="BW213">
        <v>1</v>
      </c>
      <c r="BX213">
        <v>9705.8828125</v>
      </c>
      <c r="BY213">
        <v>8638.6552734375</v>
      </c>
      <c r="BZ213">
        <v>0.67286127805709839</v>
      </c>
      <c r="CA213">
        <v>8.8753604888916016</v>
      </c>
      <c r="CB213">
        <v>90.476188659667969</v>
      </c>
      <c r="CC213">
        <v>6.8592057228088379</v>
      </c>
      <c r="CD213">
        <v>14.440433502197266</v>
      </c>
      <c r="CE213">
        <v>1.8050541877746582</v>
      </c>
      <c r="CF213">
        <v>2.8880865573883057</v>
      </c>
      <c r="CG213">
        <v>10637.7451171875</v>
      </c>
      <c r="CJ213" s="8">
        <f>ABS(L213-VLOOKUP('VK_valitsin (FI)'!$C$8,tiedot,11,FALSE))</f>
        <v>56.699996948242188</v>
      </c>
      <c r="CQ213" s="8">
        <f>ABS(S213-VLOOKUP('VK_valitsin (FI)'!$C$8,tiedot,18,FALSE))</f>
        <v>65</v>
      </c>
      <c r="DE213" s="8">
        <f>ABS(AG213-VLOOKUP('VK_valitsin (FI)'!$C$8,tiedot,32,FALSE))</f>
        <v>1</v>
      </c>
      <c r="DJ213" s="8">
        <f>ABS(AL213-VLOOKUP('VK_valitsin (FI)'!$C$8,tiedot,37,FALSE))</f>
        <v>32</v>
      </c>
      <c r="EB213" s="55">
        <f>ABS(BD213-VLOOKUP('VK_valitsin (FI)'!$C$8,tiedot,55,FALSE))</f>
        <v>3.98126220703125</v>
      </c>
      <c r="EF213" s="55">
        <f>ABS(BH213-VLOOKUP('VK_valitsin (FI)'!$C$8,tiedot,59,FALSE))</f>
        <v>0.12503910064697266</v>
      </c>
      <c r="EL213" s="8">
        <f>ABS(BN213-VLOOKUP('VK_valitsin (FI)'!$C$8,tiedot,65,FALSE))</f>
        <v>2890.87109375</v>
      </c>
      <c r="FH213" s="4">
        <f>IF($B213='VK_valitsin (FI)'!$C$8,100000,VK!CJ213/VK!L$297*'VK_valitsin (FI)'!D$5)</f>
        <v>0.28812584133521324</v>
      </c>
      <c r="FO213" s="4">
        <f>IF($B213='VK_valitsin (FI)'!$C$8,100000,VK!CQ213/VK!S$297*'VK_valitsin (FI)'!E$5)</f>
        <v>1.2926526096484096E-2</v>
      </c>
      <c r="GC213" s="4">
        <f>IF($B213='VK_valitsin (FI)'!$C$8,100000,VK!DE213/VK!AG$297*'VK_valitsin (FI)'!F$5)</f>
        <v>0.10940897735217005</v>
      </c>
      <c r="GH213" s="4">
        <f>IF($B213='VK_valitsin (FI)'!$C$8,100000,VK!DJ213/VK!AL$297*'VK_valitsin (FI)'!G$5)</f>
        <v>0.56324262656032686</v>
      </c>
      <c r="GZ213" s="4">
        <f>IF($B213='VK_valitsin (FI)'!$C$8,100000,VK!EB213/VK!BD$297*'VK_valitsin (FI)'!H$5)</f>
        <v>1.725932443801987E-2</v>
      </c>
      <c r="HA213" s="4">
        <f>IF($B213='VK_valitsin (FI)'!$C$8,100000,VK!EC213/VK!BE$297*'VK_valitsin (FI)'!P$5)</f>
        <v>0</v>
      </c>
      <c r="HD213" s="4">
        <f>IF($B213='VK_valitsin (FI)'!$C$8,100000,VK!EF213/VK!BH$297*'VK_valitsin (FI)'!I$5)</f>
        <v>2.1817082289286839E-2</v>
      </c>
      <c r="HJ213" s="4">
        <f>IF($B213='VK_valitsin (FI)'!$C$8,100000,VK!EL213/VK!BN$297*'VK_valitsin (FI)'!J$5)</f>
        <v>0.13145244385247992</v>
      </c>
      <c r="ID213" s="15">
        <f t="shared" si="12"/>
        <v>1.144232843023981</v>
      </c>
      <c r="IE213" s="15">
        <f t="shared" si="13"/>
        <v>281</v>
      </c>
      <c r="IF213" s="16">
        <f t="shared" si="15"/>
        <v>2.1100000000000004E-8</v>
      </c>
      <c r="IG213" s="51" t="str">
        <f t="shared" si="14"/>
        <v>Rautalampi</v>
      </c>
    </row>
    <row r="214" spans="1:241">
      <c r="A214">
        <v>2019</v>
      </c>
      <c r="B214" t="s">
        <v>630</v>
      </c>
      <c r="C214" t="s">
        <v>631</v>
      </c>
      <c r="D214" t="s">
        <v>303</v>
      </c>
      <c r="E214" t="s">
        <v>304</v>
      </c>
      <c r="F214" t="s">
        <v>243</v>
      </c>
      <c r="G214" t="s">
        <v>244</v>
      </c>
      <c r="H214" t="s">
        <v>104</v>
      </c>
      <c r="I214" t="s">
        <v>105</v>
      </c>
      <c r="J214">
        <v>54.299999237060547</v>
      </c>
      <c r="K214">
        <v>1150.6600341796875</v>
      </c>
      <c r="L214">
        <v>246.80000305175781</v>
      </c>
      <c r="M214">
        <v>1602</v>
      </c>
      <c r="N214">
        <v>1.3999999761581421</v>
      </c>
      <c r="O214">
        <v>-3</v>
      </c>
      <c r="P214">
        <v>-25</v>
      </c>
      <c r="Q214">
        <v>45.2</v>
      </c>
      <c r="R214">
        <v>16.3</v>
      </c>
      <c r="S214">
        <v>268</v>
      </c>
      <c r="T214">
        <v>0</v>
      </c>
      <c r="U214">
        <v>3510.6</v>
      </c>
      <c r="V214">
        <v>12.35</v>
      </c>
      <c r="W214">
        <v>1368</v>
      </c>
      <c r="X214">
        <v>947</v>
      </c>
      <c r="Y214">
        <v>632</v>
      </c>
      <c r="Z214">
        <v>1829</v>
      </c>
      <c r="AA214">
        <v>853</v>
      </c>
      <c r="AB214">
        <v>16.03125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22</v>
      </c>
      <c r="AI214">
        <v>1.03</v>
      </c>
      <c r="AJ214">
        <v>0.65</v>
      </c>
      <c r="AK214">
        <v>1.25</v>
      </c>
      <c r="AL214">
        <v>52.2</v>
      </c>
      <c r="AM214">
        <v>224</v>
      </c>
      <c r="AN214">
        <v>44.9</v>
      </c>
      <c r="AO214">
        <v>12.9</v>
      </c>
      <c r="AP214">
        <v>115</v>
      </c>
      <c r="AQ214">
        <v>82</v>
      </c>
      <c r="AR214">
        <v>990</v>
      </c>
      <c r="AS214">
        <v>3.3330000000000002</v>
      </c>
      <c r="AT214">
        <v>7769</v>
      </c>
      <c r="AU214">
        <v>13462</v>
      </c>
      <c r="AV214">
        <v>1</v>
      </c>
      <c r="AW214">
        <v>73.672492980957031</v>
      </c>
      <c r="AX214">
        <v>0</v>
      </c>
      <c r="AY214">
        <v>0</v>
      </c>
      <c r="AZ214">
        <v>0</v>
      </c>
      <c r="BA214">
        <v>0</v>
      </c>
      <c r="BB214">
        <v>1</v>
      </c>
      <c r="BC214">
        <v>50</v>
      </c>
      <c r="BD214">
        <v>100</v>
      </c>
      <c r="BE214">
        <v>608.6956787109375</v>
      </c>
      <c r="BF214">
        <v>14034.6494140625</v>
      </c>
      <c r="BG214">
        <v>16491.75390625</v>
      </c>
      <c r="BH214">
        <v>1.4988763332366943</v>
      </c>
      <c r="BI214">
        <v>-4.99543696641922E-2</v>
      </c>
      <c r="BJ214">
        <v>26.086956024169922</v>
      </c>
      <c r="BK214">
        <v>44.444442749023438</v>
      </c>
      <c r="BL214">
        <v>154</v>
      </c>
      <c r="BM214">
        <v>-0.79365080595016479</v>
      </c>
      <c r="BN214">
        <v>18968.779296875</v>
      </c>
      <c r="BO214">
        <v>58.619956970214844</v>
      </c>
      <c r="BQ214">
        <v>0.65543073415756226</v>
      </c>
      <c r="BR214">
        <v>0</v>
      </c>
      <c r="BS214">
        <v>1.1235954761505127</v>
      </c>
      <c r="BT214">
        <v>74.282150268554688</v>
      </c>
      <c r="BU214">
        <v>354.55679321289063</v>
      </c>
      <c r="BV214">
        <v>0</v>
      </c>
      <c r="BW214">
        <v>1</v>
      </c>
      <c r="BX214">
        <v>8608.6953125</v>
      </c>
      <c r="BY214">
        <v>7326.0869140625</v>
      </c>
      <c r="BZ214">
        <v>0.8114856481552124</v>
      </c>
      <c r="CA214">
        <v>7.8027467727661133</v>
      </c>
      <c r="CB214">
        <v>138.46153259277344</v>
      </c>
      <c r="CC214">
        <v>12.800000190734863</v>
      </c>
      <c r="CD214">
        <v>15.199999809265137</v>
      </c>
      <c r="CE214">
        <v>0</v>
      </c>
      <c r="CF214">
        <v>4.8000001907348633</v>
      </c>
      <c r="CG214">
        <v>14118.3212890625</v>
      </c>
      <c r="CJ214" s="8">
        <f>ABS(L214-VLOOKUP('VK_valitsin (FI)'!$C$8,tiedot,11,FALSE))</f>
        <v>108.10000610351563</v>
      </c>
      <c r="CQ214" s="8">
        <f>ABS(S214-VLOOKUP('VK_valitsin (FI)'!$C$8,tiedot,18,FALSE))</f>
        <v>116</v>
      </c>
      <c r="DE214" s="8">
        <f>ABS(AG214-VLOOKUP('VK_valitsin (FI)'!$C$8,tiedot,32,FALSE))</f>
        <v>0</v>
      </c>
      <c r="DJ214" s="8">
        <f>ABS(AL214-VLOOKUP('VK_valitsin (FI)'!$C$8,tiedot,37,FALSE))</f>
        <v>6.5999999999999943</v>
      </c>
      <c r="EB214" s="55">
        <f>ABS(BD214-VLOOKUP('VK_valitsin (FI)'!$C$8,tiedot,55,FALSE))</f>
        <v>3.98126220703125</v>
      </c>
      <c r="EF214" s="55">
        <f>ABS(BH214-VLOOKUP('VK_valitsin (FI)'!$C$8,tiedot,59,FALSE))</f>
        <v>1.8381800651550293</v>
      </c>
      <c r="EL214" s="8">
        <f>ABS(BN214-VLOOKUP('VK_valitsin (FI)'!$C$8,tiedot,65,FALSE))</f>
        <v>4105.6171875</v>
      </c>
      <c r="FH214" s="4">
        <f>IF($B214='VK_valitsin (FI)'!$C$8,100000,VK!CJ214/VK!L$297*'VK_valitsin (FI)'!D$5)</f>
        <v>0.54931934538459837</v>
      </c>
      <c r="FO214" s="4">
        <f>IF($B214='VK_valitsin (FI)'!$C$8,100000,VK!CQ214/VK!S$297*'VK_valitsin (FI)'!E$5)</f>
        <v>2.3068877341417767E-2</v>
      </c>
      <c r="GC214" s="4">
        <f>IF($B214='VK_valitsin (FI)'!$C$8,100000,VK!DE214/VK!AG$297*'VK_valitsin (FI)'!F$5)</f>
        <v>0</v>
      </c>
      <c r="GH214" s="4">
        <f>IF($B214='VK_valitsin (FI)'!$C$8,100000,VK!DJ214/VK!AL$297*'VK_valitsin (FI)'!G$5)</f>
        <v>0.11616879172806729</v>
      </c>
      <c r="GZ214" s="4">
        <f>IF($B214='VK_valitsin (FI)'!$C$8,100000,VK!EB214/VK!BD$297*'VK_valitsin (FI)'!H$5)</f>
        <v>1.725932443801987E-2</v>
      </c>
      <c r="HA214" s="4">
        <f>IF($B214='VK_valitsin (FI)'!$C$8,100000,VK!EC214/VK!BE$297*'VK_valitsin (FI)'!P$5)</f>
        <v>0</v>
      </c>
      <c r="HD214" s="4">
        <f>IF($B214='VK_valitsin (FI)'!$C$8,100000,VK!EF214/VK!BH$297*'VK_valitsin (FI)'!I$5)</f>
        <v>0.32072948011070712</v>
      </c>
      <c r="HJ214" s="4">
        <f>IF($B214='VK_valitsin (FI)'!$C$8,100000,VK!EL214/VK!BN$297*'VK_valitsin (FI)'!J$5)</f>
        <v>0.18668885443782868</v>
      </c>
      <c r="ID214" s="15">
        <f t="shared" si="12"/>
        <v>1.2132346946406392</v>
      </c>
      <c r="IE214" s="15">
        <f t="shared" si="13"/>
        <v>286</v>
      </c>
      <c r="IF214" s="16">
        <f t="shared" si="15"/>
        <v>2.1200000000000005E-8</v>
      </c>
      <c r="IG214" s="51" t="str">
        <f t="shared" si="14"/>
        <v>Rautavaara</v>
      </c>
    </row>
    <row r="215" spans="1:241">
      <c r="A215">
        <v>2019</v>
      </c>
      <c r="B215" t="s">
        <v>632</v>
      </c>
      <c r="C215" t="s">
        <v>633</v>
      </c>
      <c r="D215" t="s">
        <v>254</v>
      </c>
      <c r="E215" t="s">
        <v>256</v>
      </c>
      <c r="F215" t="s">
        <v>257</v>
      </c>
      <c r="G215" t="s">
        <v>258</v>
      </c>
      <c r="H215" t="s">
        <v>104</v>
      </c>
      <c r="I215" t="s">
        <v>105</v>
      </c>
      <c r="J215">
        <v>54.299999237060547</v>
      </c>
      <c r="K215">
        <v>351.510009765625</v>
      </c>
      <c r="L215">
        <v>214.89999389648438</v>
      </c>
      <c r="M215">
        <v>3226</v>
      </c>
      <c r="N215">
        <v>9.1999998092651367</v>
      </c>
      <c r="O215">
        <v>-3.2999999523162842</v>
      </c>
      <c r="P215">
        <v>-48</v>
      </c>
      <c r="Q215">
        <v>49.800000000000004</v>
      </c>
      <c r="R215">
        <v>15.3</v>
      </c>
      <c r="S215">
        <v>188</v>
      </c>
      <c r="T215">
        <v>0</v>
      </c>
      <c r="U215">
        <v>3905.5</v>
      </c>
      <c r="V215">
        <v>11.95</v>
      </c>
      <c r="W215">
        <v>1149</v>
      </c>
      <c r="X215">
        <v>1021</v>
      </c>
      <c r="Y215">
        <v>0</v>
      </c>
      <c r="Z215">
        <v>1799</v>
      </c>
      <c r="AA215">
        <v>0</v>
      </c>
      <c r="AB215">
        <v>12.5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20.25</v>
      </c>
      <c r="AI215">
        <v>0.93</v>
      </c>
      <c r="AJ215">
        <v>0.49</v>
      </c>
      <c r="AK215">
        <v>1.0900000000000001</v>
      </c>
      <c r="AL215">
        <v>65.7</v>
      </c>
      <c r="AM215">
        <v>257.3</v>
      </c>
      <c r="AN215">
        <v>47.9</v>
      </c>
      <c r="AO215">
        <v>16.600000000000001</v>
      </c>
      <c r="AP215">
        <v>73</v>
      </c>
      <c r="AQ215">
        <v>77</v>
      </c>
      <c r="AR215">
        <v>896</v>
      </c>
      <c r="AS215">
        <v>1.667</v>
      </c>
      <c r="AT215">
        <v>6261</v>
      </c>
      <c r="AU215">
        <v>17368</v>
      </c>
      <c r="AV215">
        <v>1</v>
      </c>
      <c r="AW215">
        <v>75.862167358398438</v>
      </c>
      <c r="AX215">
        <v>0</v>
      </c>
      <c r="AY215">
        <v>0</v>
      </c>
      <c r="AZ215">
        <v>0</v>
      </c>
      <c r="BA215">
        <v>0</v>
      </c>
      <c r="BB215">
        <v>1</v>
      </c>
      <c r="BC215">
        <v>90.909088134765625</v>
      </c>
      <c r="BD215">
        <v>100</v>
      </c>
      <c r="BE215">
        <v>1767.6767578125</v>
      </c>
      <c r="BF215">
        <v>14082.9912109375</v>
      </c>
      <c r="BG215">
        <v>15512.814453125</v>
      </c>
      <c r="BH215">
        <v>2.016211986541748</v>
      </c>
      <c r="BI215">
        <v>-5.6691670417785645</v>
      </c>
      <c r="BJ215">
        <v>21.276596069335938</v>
      </c>
      <c r="BK215">
        <v>-4.1666665077209473</v>
      </c>
      <c r="BL215">
        <v>109</v>
      </c>
      <c r="BM215">
        <v>-4.9261083602905273</v>
      </c>
      <c r="BN215">
        <v>22728.4765625</v>
      </c>
      <c r="BO215">
        <v>44.709495544433594</v>
      </c>
      <c r="BQ215">
        <v>0.69621825218200684</v>
      </c>
      <c r="BR215">
        <v>9.2994421720504761E-2</v>
      </c>
      <c r="BS215">
        <v>2.4178550243377686</v>
      </c>
      <c r="BT215">
        <v>95.164291381835938</v>
      </c>
      <c r="BU215">
        <v>285.49285888671875</v>
      </c>
      <c r="BV215">
        <v>0</v>
      </c>
      <c r="BW215">
        <v>1</v>
      </c>
      <c r="BX215">
        <v>10191.9189453125</v>
      </c>
      <c r="BY215">
        <v>9252.525390625</v>
      </c>
      <c r="BZ215">
        <v>0.71295720338821411</v>
      </c>
      <c r="CA215">
        <v>5.9826412200927734</v>
      </c>
      <c r="CB215">
        <v>108.69565582275391</v>
      </c>
      <c r="CC215">
        <v>12.953368186950684</v>
      </c>
      <c r="CD215">
        <v>20.72538948059082</v>
      </c>
      <c r="CE215">
        <v>1.5544041395187378</v>
      </c>
      <c r="CF215">
        <v>1.0362694263458252</v>
      </c>
      <c r="CG215">
        <v>18022.26953125</v>
      </c>
      <c r="CJ215" s="8">
        <f>ABS(L215-VLOOKUP('VK_valitsin (FI)'!$C$8,tiedot,11,FALSE))</f>
        <v>76.199996948242188</v>
      </c>
      <c r="CQ215" s="8">
        <f>ABS(S215-VLOOKUP('VK_valitsin (FI)'!$C$8,tiedot,18,FALSE))</f>
        <v>36</v>
      </c>
      <c r="DE215" s="8">
        <f>ABS(AG215-VLOOKUP('VK_valitsin (FI)'!$C$8,tiedot,32,FALSE))</f>
        <v>0</v>
      </c>
      <c r="DJ215" s="8">
        <f>ABS(AL215-VLOOKUP('VK_valitsin (FI)'!$C$8,tiedot,37,FALSE))</f>
        <v>6.9000000000000057</v>
      </c>
      <c r="EB215" s="55">
        <f>ABS(BD215-VLOOKUP('VK_valitsin (FI)'!$C$8,tiedot,55,FALSE))</f>
        <v>3.98126220703125</v>
      </c>
      <c r="EF215" s="55">
        <f>ABS(BH215-VLOOKUP('VK_valitsin (FI)'!$C$8,tiedot,59,FALSE))</f>
        <v>1.3208444118499756</v>
      </c>
      <c r="EL215" s="8">
        <f>ABS(BN215-VLOOKUP('VK_valitsin (FI)'!$C$8,tiedot,65,FALSE))</f>
        <v>345.919921875</v>
      </c>
      <c r="FH215" s="4">
        <f>IF($B215='VK_valitsin (FI)'!$C$8,100000,VK!CJ215/VK!L$297*'VK_valitsin (FI)'!D$5)</f>
        <v>0.38721674448226961</v>
      </c>
      <c r="FO215" s="4">
        <f>IF($B215='VK_valitsin (FI)'!$C$8,100000,VK!CQ215/VK!S$297*'VK_valitsin (FI)'!E$5)</f>
        <v>7.1593067611296531E-3</v>
      </c>
      <c r="GC215" s="4">
        <f>IF($B215='VK_valitsin (FI)'!$C$8,100000,VK!DE215/VK!AG$297*'VK_valitsin (FI)'!F$5)</f>
        <v>0</v>
      </c>
      <c r="GH215" s="4">
        <f>IF($B215='VK_valitsin (FI)'!$C$8,100000,VK!DJ215/VK!AL$297*'VK_valitsin (FI)'!G$5)</f>
        <v>0.12144919135207057</v>
      </c>
      <c r="GZ215" s="4">
        <f>IF($B215='VK_valitsin (FI)'!$C$8,100000,VK!EB215/VK!BD$297*'VK_valitsin (FI)'!H$5)</f>
        <v>1.725932443801987E-2</v>
      </c>
      <c r="HA215" s="4">
        <f>IF($B215='VK_valitsin (FI)'!$C$8,100000,VK!EC215/VK!BE$297*'VK_valitsin (FI)'!P$5)</f>
        <v>0</v>
      </c>
      <c r="HD215" s="4">
        <f>IF($B215='VK_valitsin (FI)'!$C$8,100000,VK!EF215/VK!BH$297*'VK_valitsin (FI)'!I$5)</f>
        <v>0.23046367956560704</v>
      </c>
      <c r="HJ215" s="4">
        <f>IF($B215='VK_valitsin (FI)'!$C$8,100000,VK!EL215/VK!BN$297*'VK_valitsin (FI)'!J$5)</f>
        <v>1.572952152935397E-2</v>
      </c>
      <c r="ID215" s="15">
        <f t="shared" si="12"/>
        <v>0.77927778942845072</v>
      </c>
      <c r="IE215" s="15">
        <f t="shared" si="13"/>
        <v>214</v>
      </c>
      <c r="IF215" s="16">
        <f t="shared" si="15"/>
        <v>2.1300000000000005E-8</v>
      </c>
      <c r="IG215" s="51" t="str">
        <f t="shared" si="14"/>
        <v>Rautjärvi</v>
      </c>
    </row>
    <row r="216" spans="1:241">
      <c r="A216">
        <v>2019</v>
      </c>
      <c r="B216" t="s">
        <v>634</v>
      </c>
      <c r="C216" t="s">
        <v>635</v>
      </c>
      <c r="D216" t="s">
        <v>163</v>
      </c>
      <c r="E216" t="s">
        <v>164</v>
      </c>
      <c r="F216" t="s">
        <v>102</v>
      </c>
      <c r="G216" t="s">
        <v>103</v>
      </c>
      <c r="H216" t="s">
        <v>104</v>
      </c>
      <c r="I216" t="s">
        <v>105</v>
      </c>
      <c r="J216">
        <v>44.5</v>
      </c>
      <c r="K216">
        <v>474.60000610351563</v>
      </c>
      <c r="L216">
        <v>165.80000305175781</v>
      </c>
      <c r="M216">
        <v>2718</v>
      </c>
      <c r="N216">
        <v>5.6999998092651367</v>
      </c>
      <c r="O216">
        <v>-0.89999997615814209</v>
      </c>
      <c r="P216">
        <v>-16</v>
      </c>
      <c r="Q216">
        <v>44.400000000000006</v>
      </c>
      <c r="R216">
        <v>6.3000000000000007</v>
      </c>
      <c r="S216">
        <v>133</v>
      </c>
      <c r="T216">
        <v>0</v>
      </c>
      <c r="U216">
        <v>3023.2</v>
      </c>
      <c r="V216">
        <v>11.72</v>
      </c>
      <c r="W216">
        <v>99</v>
      </c>
      <c r="X216">
        <v>1284</v>
      </c>
      <c r="Y216">
        <v>741</v>
      </c>
      <c r="Z216">
        <v>960</v>
      </c>
      <c r="AA216">
        <v>780</v>
      </c>
      <c r="AB216">
        <v>14.041666984558105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22.5</v>
      </c>
      <c r="AI216">
        <v>1.1000000000000001</v>
      </c>
      <c r="AJ216">
        <v>0.65</v>
      </c>
      <c r="AK216">
        <v>1.35</v>
      </c>
      <c r="AL216">
        <v>41.6</v>
      </c>
      <c r="AM216">
        <v>278.60000000000002</v>
      </c>
      <c r="AN216">
        <v>45.2</v>
      </c>
      <c r="AO216">
        <v>17.899999999999999</v>
      </c>
      <c r="AP216">
        <v>146</v>
      </c>
      <c r="AQ216">
        <v>169</v>
      </c>
      <c r="AR216">
        <v>1001</v>
      </c>
      <c r="AS216">
        <v>2.8330000000000002</v>
      </c>
      <c r="AT216">
        <v>5395</v>
      </c>
      <c r="AU216">
        <v>10650</v>
      </c>
      <c r="AV216">
        <v>0</v>
      </c>
      <c r="AW216">
        <v>157.3336181640625</v>
      </c>
      <c r="AX216">
        <v>0</v>
      </c>
      <c r="AY216">
        <v>0</v>
      </c>
      <c r="AZ216">
        <v>0</v>
      </c>
      <c r="BA216">
        <v>0</v>
      </c>
      <c r="BB216">
        <v>1</v>
      </c>
      <c r="BC216">
        <v>28.205127716064453</v>
      </c>
      <c r="BD216">
        <v>100</v>
      </c>
      <c r="BE216">
        <v>772.97296142578125</v>
      </c>
      <c r="BF216">
        <v>13968.294921875</v>
      </c>
      <c r="BG216">
        <v>16047.296875</v>
      </c>
      <c r="BH216">
        <v>2.831493616104126</v>
      </c>
      <c r="BI216">
        <v>-10.440814018249512</v>
      </c>
      <c r="BJ216">
        <v>24.63768196105957</v>
      </c>
      <c r="BK216">
        <v>13.157895088195801</v>
      </c>
      <c r="BL216">
        <v>190</v>
      </c>
      <c r="BM216">
        <v>2.555910587310791</v>
      </c>
      <c r="BN216">
        <v>19083.4921875</v>
      </c>
      <c r="BO216">
        <v>57.803058624267578</v>
      </c>
      <c r="BQ216">
        <v>0.57284766435623169</v>
      </c>
      <c r="BR216">
        <v>0.14716704189777374</v>
      </c>
      <c r="BS216">
        <v>0.29433408379554749</v>
      </c>
      <c r="BT216">
        <v>79.470199584960938</v>
      </c>
      <c r="BU216">
        <v>215.23178100585938</v>
      </c>
      <c r="BV216">
        <v>0</v>
      </c>
      <c r="BW216">
        <v>1</v>
      </c>
      <c r="BX216">
        <v>6675.67578125</v>
      </c>
      <c r="BY216">
        <v>5810.81103515625</v>
      </c>
      <c r="BZ216">
        <v>1.5820456743240356</v>
      </c>
      <c r="CA216">
        <v>11.810154914855957</v>
      </c>
      <c r="CB216">
        <v>37.209300994873047</v>
      </c>
      <c r="CC216">
        <v>4.9844236373901367</v>
      </c>
      <c r="CD216">
        <v>6.8535823822021484</v>
      </c>
      <c r="CE216">
        <v>0</v>
      </c>
      <c r="CF216">
        <v>0.31152647733688354</v>
      </c>
      <c r="CG216">
        <v>11014.787109375</v>
      </c>
      <c r="CJ216" s="8">
        <f>ABS(L216-VLOOKUP('VK_valitsin (FI)'!$C$8,tiedot,11,FALSE))</f>
        <v>27.100006103515625</v>
      </c>
      <c r="CQ216" s="8">
        <f>ABS(S216-VLOOKUP('VK_valitsin (FI)'!$C$8,tiedot,18,FALSE))</f>
        <v>19</v>
      </c>
      <c r="DE216" s="8">
        <f>ABS(AG216-VLOOKUP('VK_valitsin (FI)'!$C$8,tiedot,32,FALSE))</f>
        <v>0</v>
      </c>
      <c r="DJ216" s="8">
        <f>ABS(AL216-VLOOKUP('VK_valitsin (FI)'!$C$8,tiedot,37,FALSE))</f>
        <v>17.199999999999996</v>
      </c>
      <c r="EB216" s="55">
        <f>ABS(BD216-VLOOKUP('VK_valitsin (FI)'!$C$8,tiedot,55,FALSE))</f>
        <v>3.98126220703125</v>
      </c>
      <c r="EF216" s="55">
        <f>ABS(BH216-VLOOKUP('VK_valitsin (FI)'!$C$8,tiedot,59,FALSE))</f>
        <v>0.50556278228759766</v>
      </c>
      <c r="EL216" s="8">
        <f>ABS(BN216-VLOOKUP('VK_valitsin (FI)'!$C$8,tiedot,65,FALSE))</f>
        <v>3990.904296875</v>
      </c>
      <c r="FH216" s="4">
        <f>IF($B216='VK_valitsin (FI)'!$C$8,100000,VK!CJ216/VK!L$297*'VK_valitsin (FI)'!D$5)</f>
        <v>0.13771097846605657</v>
      </c>
      <c r="FO216" s="4">
        <f>IF($B216='VK_valitsin (FI)'!$C$8,100000,VK!CQ216/VK!S$297*'VK_valitsin (FI)'!E$5)</f>
        <v>3.7785230128184275E-3</v>
      </c>
      <c r="GC216" s="4">
        <f>IF($B216='VK_valitsin (FI)'!$C$8,100000,VK!DE216/VK!AG$297*'VK_valitsin (FI)'!F$5)</f>
        <v>0</v>
      </c>
      <c r="GH216" s="4">
        <f>IF($B216='VK_valitsin (FI)'!$C$8,100000,VK!DJ216/VK!AL$297*'VK_valitsin (FI)'!G$5)</f>
        <v>0.30274291177617557</v>
      </c>
      <c r="GZ216" s="4">
        <f>IF($B216='VK_valitsin (FI)'!$C$8,100000,VK!EB216/VK!BD$297*'VK_valitsin (FI)'!H$5)</f>
        <v>1.725932443801987E-2</v>
      </c>
      <c r="HA216" s="4">
        <f>IF($B216='VK_valitsin (FI)'!$C$8,100000,VK!EC216/VK!BE$297*'VK_valitsin (FI)'!P$5)</f>
        <v>0</v>
      </c>
      <c r="HD216" s="4">
        <f>IF($B216='VK_valitsin (FI)'!$C$8,100000,VK!EF216/VK!BH$297*'VK_valitsin (FI)'!I$5)</f>
        <v>8.821164552926887E-2</v>
      </c>
      <c r="HJ216" s="4">
        <f>IF($B216='VK_valitsin (FI)'!$C$8,100000,VK!EL216/VK!BN$297*'VK_valitsin (FI)'!J$5)</f>
        <v>0.18147267933869002</v>
      </c>
      <c r="ID216" s="15">
        <f t="shared" si="12"/>
        <v>0.7311760839610294</v>
      </c>
      <c r="IE216" s="15">
        <f t="shared" si="13"/>
        <v>191</v>
      </c>
      <c r="IF216" s="16">
        <f t="shared" si="15"/>
        <v>2.1400000000000006E-8</v>
      </c>
      <c r="IG216" s="51" t="str">
        <f t="shared" si="14"/>
        <v>Reisjärvi</v>
      </c>
    </row>
    <row r="217" spans="1:241">
      <c r="A217">
        <v>2019</v>
      </c>
      <c r="B217" t="s">
        <v>204</v>
      </c>
      <c r="C217" t="s">
        <v>636</v>
      </c>
      <c r="D217" t="s">
        <v>204</v>
      </c>
      <c r="E217" t="s">
        <v>155</v>
      </c>
      <c r="F217" t="s">
        <v>159</v>
      </c>
      <c r="G217" t="s">
        <v>160</v>
      </c>
      <c r="H217" t="s">
        <v>144</v>
      </c>
      <c r="I217" t="s">
        <v>145</v>
      </c>
      <c r="J217">
        <v>43.400001525878906</v>
      </c>
      <c r="K217">
        <v>121</v>
      </c>
      <c r="L217">
        <v>130.39999389648438</v>
      </c>
      <c r="M217">
        <v>28793</v>
      </c>
      <c r="N217">
        <v>238</v>
      </c>
      <c r="O217">
        <v>0.20000000298023224</v>
      </c>
      <c r="P217">
        <v>102</v>
      </c>
      <c r="Q217">
        <v>97.300000000000011</v>
      </c>
      <c r="R217">
        <v>8.5</v>
      </c>
      <c r="S217">
        <v>70</v>
      </c>
      <c r="T217">
        <v>0</v>
      </c>
      <c r="U217">
        <v>4226</v>
      </c>
      <c r="V217">
        <v>12.98</v>
      </c>
      <c r="W217">
        <v>750</v>
      </c>
      <c r="X217">
        <v>20</v>
      </c>
      <c r="Y217">
        <v>651</v>
      </c>
      <c r="Z217">
        <v>51</v>
      </c>
      <c r="AA217">
        <v>384</v>
      </c>
      <c r="AB217">
        <v>18.868370056152344</v>
      </c>
      <c r="AC217">
        <v>0</v>
      </c>
      <c r="AD217">
        <v>0.9</v>
      </c>
      <c r="AE217">
        <v>2.1</v>
      </c>
      <c r="AF217">
        <v>4.5999999999999996</v>
      </c>
      <c r="AG217">
        <v>0</v>
      </c>
      <c r="AH217">
        <v>20.5</v>
      </c>
      <c r="AI217">
        <v>1.45</v>
      </c>
      <c r="AJ217">
        <v>0.5</v>
      </c>
      <c r="AK217">
        <v>0.93</v>
      </c>
      <c r="AL217">
        <v>67.599999999999994</v>
      </c>
      <c r="AM217">
        <v>349.1</v>
      </c>
      <c r="AN217">
        <v>43.8</v>
      </c>
      <c r="AO217">
        <v>28.7</v>
      </c>
      <c r="AP217">
        <v>54</v>
      </c>
      <c r="AQ217">
        <v>21</v>
      </c>
      <c r="AR217">
        <v>236</v>
      </c>
      <c r="AS217">
        <v>4.3330000000000002</v>
      </c>
      <c r="AT217">
        <v>5543</v>
      </c>
      <c r="AU217">
        <v>8200</v>
      </c>
      <c r="AV217">
        <v>1</v>
      </c>
      <c r="AW217">
        <v>59.439590454101563</v>
      </c>
      <c r="AX217">
        <v>0</v>
      </c>
      <c r="AY217">
        <v>0</v>
      </c>
      <c r="AZ217">
        <v>0</v>
      </c>
      <c r="BA217">
        <v>0</v>
      </c>
      <c r="BB217">
        <v>1</v>
      </c>
      <c r="BC217">
        <v>93.106620788574219</v>
      </c>
      <c r="BD217">
        <v>88.743881225585938</v>
      </c>
      <c r="BE217">
        <v>879.50311279296875</v>
      </c>
      <c r="BF217">
        <v>11755.3017578125</v>
      </c>
      <c r="BG217">
        <v>13892.4619140625</v>
      </c>
      <c r="BH217">
        <v>3.7799465656280518</v>
      </c>
      <c r="BI217">
        <v>1.4427512884140015</v>
      </c>
      <c r="BJ217">
        <v>23.418573379516602</v>
      </c>
      <c r="BK217">
        <v>-5.7877812385559082</v>
      </c>
      <c r="BL217">
        <v>280.3636474609375</v>
      </c>
      <c r="BM217">
        <v>-0.24347825348377228</v>
      </c>
      <c r="BN217">
        <v>24865.37890625</v>
      </c>
      <c r="BO217">
        <v>22.809965133666992</v>
      </c>
      <c r="BQ217">
        <v>0.55701041221618652</v>
      </c>
      <c r="BR217">
        <v>0.40634876489639282</v>
      </c>
      <c r="BS217">
        <v>5.1991801261901855</v>
      </c>
      <c r="BT217">
        <v>153.12750244140625</v>
      </c>
      <c r="BU217">
        <v>351.61325073242188</v>
      </c>
      <c r="BV217">
        <v>0</v>
      </c>
      <c r="BW217">
        <v>1</v>
      </c>
      <c r="BX217">
        <v>9391.3046875</v>
      </c>
      <c r="BY217">
        <v>7946.583984375</v>
      </c>
      <c r="BZ217">
        <v>1.0176084041595459</v>
      </c>
      <c r="CA217">
        <v>9.96075439453125</v>
      </c>
      <c r="CB217">
        <v>85.324234008789063</v>
      </c>
      <c r="CC217">
        <v>8.7168760299682617</v>
      </c>
      <c r="CD217">
        <v>13.458856582641602</v>
      </c>
      <c r="CE217">
        <v>0.17433752119541168</v>
      </c>
      <c r="CF217">
        <v>1.6736401319503784</v>
      </c>
      <c r="CG217">
        <v>8562.416015625</v>
      </c>
      <c r="CJ217" s="8">
        <f>ABS(L217-VLOOKUP('VK_valitsin (FI)'!$C$8,tiedot,11,FALSE))</f>
        <v>8.3000030517578125</v>
      </c>
      <c r="CQ217" s="8">
        <f>ABS(S217-VLOOKUP('VK_valitsin (FI)'!$C$8,tiedot,18,FALSE))</f>
        <v>82</v>
      </c>
      <c r="DE217" s="8">
        <f>ABS(AG217-VLOOKUP('VK_valitsin (FI)'!$C$8,tiedot,32,FALSE))</f>
        <v>0</v>
      </c>
      <c r="DJ217" s="8">
        <f>ABS(AL217-VLOOKUP('VK_valitsin (FI)'!$C$8,tiedot,37,FALSE))</f>
        <v>8.7999999999999972</v>
      </c>
      <c r="EB217" s="55">
        <f>ABS(BD217-VLOOKUP('VK_valitsin (FI)'!$C$8,tiedot,55,FALSE))</f>
        <v>7.2748565673828125</v>
      </c>
      <c r="EF217" s="55">
        <f>ABS(BH217-VLOOKUP('VK_valitsin (FI)'!$C$8,tiedot,59,FALSE))</f>
        <v>0.44289016723632813</v>
      </c>
      <c r="EL217" s="8">
        <f>ABS(BN217-VLOOKUP('VK_valitsin (FI)'!$C$8,tiedot,65,FALSE))</f>
        <v>1790.982421875</v>
      </c>
      <c r="FH217" s="4">
        <f>IF($B217='VK_valitsin (FI)'!$C$8,100000,VK!CJ217/VK!L$297*'VK_valitsin (FI)'!D$5)</f>
        <v>4.2177169154974652E-2</v>
      </c>
      <c r="FO217" s="4">
        <f>IF($B217='VK_valitsin (FI)'!$C$8,100000,VK!CQ217/VK!S$297*'VK_valitsin (FI)'!E$5)</f>
        <v>1.630730984479532E-2</v>
      </c>
      <c r="GC217" s="4">
        <f>IF($B217='VK_valitsin (FI)'!$C$8,100000,VK!DE217/VK!AG$297*'VK_valitsin (FI)'!F$5)</f>
        <v>0</v>
      </c>
      <c r="GH217" s="4">
        <f>IF($B217='VK_valitsin (FI)'!$C$8,100000,VK!DJ217/VK!AL$297*'VK_valitsin (FI)'!G$5)</f>
        <v>0.15489172230408982</v>
      </c>
      <c r="GZ217" s="4">
        <f>IF($B217='VK_valitsin (FI)'!$C$8,100000,VK!EB217/VK!BD$297*'VK_valitsin (FI)'!H$5)</f>
        <v>3.1537513282790412E-2</v>
      </c>
      <c r="HA217" s="4">
        <f>IF($B217='VK_valitsin (FI)'!$C$8,100000,VK!EC217/VK!BE$297*'VK_valitsin (FI)'!P$5)</f>
        <v>0</v>
      </c>
      <c r="HD217" s="4">
        <f>IF($B217='VK_valitsin (FI)'!$C$8,100000,VK!EF217/VK!BH$297*'VK_valitsin (FI)'!I$5)</f>
        <v>7.7276397332636484E-2</v>
      </c>
      <c r="HJ217" s="4">
        <f>IF($B217='VK_valitsin (FI)'!$C$8,100000,VK!EL217/VK!BN$297*'VK_valitsin (FI)'!J$5)</f>
        <v>8.1438780428949017E-2</v>
      </c>
      <c r="ID217" s="15">
        <f t="shared" si="12"/>
        <v>0.40362891384823574</v>
      </c>
      <c r="IE217" s="15">
        <f t="shared" si="13"/>
        <v>50</v>
      </c>
      <c r="IF217" s="16">
        <f t="shared" si="15"/>
        <v>2.1500000000000007E-8</v>
      </c>
      <c r="IG217" s="51" t="str">
        <f t="shared" si="14"/>
        <v>Riihimäki</v>
      </c>
    </row>
    <row r="218" spans="1:241">
      <c r="A218">
        <v>2019</v>
      </c>
      <c r="B218" t="s">
        <v>637</v>
      </c>
      <c r="C218" t="s">
        <v>638</v>
      </c>
      <c r="D218" t="s">
        <v>305</v>
      </c>
      <c r="E218" t="s">
        <v>293</v>
      </c>
      <c r="F218" t="s">
        <v>227</v>
      </c>
      <c r="G218" t="s">
        <v>228</v>
      </c>
      <c r="H218" t="s">
        <v>104</v>
      </c>
      <c r="I218" t="s">
        <v>105</v>
      </c>
      <c r="J218">
        <v>54.200000762939453</v>
      </c>
      <c r="K218">
        <v>835.77001953125</v>
      </c>
      <c r="L218">
        <v>175.80000305175781</v>
      </c>
      <c r="M218">
        <v>1272</v>
      </c>
      <c r="N218">
        <v>1.5</v>
      </c>
      <c r="O218">
        <v>-1.2000000476837158</v>
      </c>
      <c r="P218">
        <v>-2</v>
      </c>
      <c r="Q218">
        <v>42.1</v>
      </c>
      <c r="R218">
        <v>9.7000000000000011</v>
      </c>
      <c r="S218">
        <v>234</v>
      </c>
      <c r="T218">
        <v>0</v>
      </c>
      <c r="U218">
        <v>3892.3</v>
      </c>
      <c r="V218">
        <v>11.07</v>
      </c>
      <c r="W218">
        <v>1130</v>
      </c>
      <c r="X218">
        <v>1304</v>
      </c>
      <c r="Y218">
        <v>870</v>
      </c>
      <c r="Z218">
        <v>1370</v>
      </c>
      <c r="AA218">
        <v>994</v>
      </c>
      <c r="AB218">
        <v>7.5333333015441895</v>
      </c>
      <c r="AC218">
        <v>0</v>
      </c>
      <c r="AD218">
        <v>0</v>
      </c>
      <c r="AE218">
        <v>0</v>
      </c>
      <c r="AF218">
        <v>0</v>
      </c>
      <c r="AG218">
        <v>1</v>
      </c>
      <c r="AH218">
        <v>21.5</v>
      </c>
      <c r="AI218">
        <v>1.1000000000000001</v>
      </c>
      <c r="AJ218">
        <v>0.55000000000000004</v>
      </c>
      <c r="AK218">
        <v>1.55</v>
      </c>
      <c r="AL218">
        <v>74.5</v>
      </c>
      <c r="AM218">
        <v>300.60000000000002</v>
      </c>
      <c r="AN218">
        <v>47.3</v>
      </c>
      <c r="AO218">
        <v>22.7</v>
      </c>
      <c r="AP218">
        <v>57</v>
      </c>
      <c r="AQ218">
        <v>161</v>
      </c>
      <c r="AR218">
        <v>993</v>
      </c>
      <c r="AS218">
        <v>2.6669999999999998</v>
      </c>
      <c r="AT218">
        <v>11364</v>
      </c>
      <c r="AU218">
        <v>15757</v>
      </c>
      <c r="AV218">
        <v>0</v>
      </c>
      <c r="AW218">
        <v>142.13548278808594</v>
      </c>
      <c r="AX218">
        <v>0</v>
      </c>
      <c r="AY218">
        <v>0</v>
      </c>
      <c r="AZ218">
        <v>0</v>
      </c>
      <c r="BA218">
        <v>0</v>
      </c>
      <c r="BB218">
        <v>1</v>
      </c>
      <c r="BC218">
        <v>100</v>
      </c>
      <c r="BD218">
        <v>100</v>
      </c>
      <c r="BE218">
        <v>823.5294189453125</v>
      </c>
      <c r="BF218">
        <v>14028.1611328125</v>
      </c>
      <c r="BG218">
        <v>15475.720703125</v>
      </c>
      <c r="BH218">
        <v>2.9870281219482422</v>
      </c>
      <c r="BI218">
        <v>-11.594307899475098</v>
      </c>
      <c r="BJ218">
        <v>16</v>
      </c>
      <c r="BK218">
        <v>-15.384614944458008</v>
      </c>
      <c r="BL218">
        <v>99</v>
      </c>
      <c r="BM218">
        <v>-2.4096386432647705</v>
      </c>
      <c r="BN218">
        <v>21386.779296875</v>
      </c>
      <c r="BO218">
        <v>54.999191284179688</v>
      </c>
      <c r="BQ218">
        <v>0.64701259136199951</v>
      </c>
      <c r="BR218">
        <v>0</v>
      </c>
      <c r="BS218">
        <v>1.1792452335357666</v>
      </c>
      <c r="BT218">
        <v>114.77987670898438</v>
      </c>
      <c r="BU218">
        <v>440.2515869140625</v>
      </c>
      <c r="BV218">
        <v>0</v>
      </c>
      <c r="BW218">
        <v>0</v>
      </c>
      <c r="BX218">
        <v>11529.412109375</v>
      </c>
      <c r="BY218">
        <v>10450.98046875</v>
      </c>
      <c r="BZ218">
        <v>0.86477988958358765</v>
      </c>
      <c r="CA218">
        <v>6.367924690246582</v>
      </c>
      <c r="CB218">
        <v>72.727272033691406</v>
      </c>
      <c r="CC218">
        <v>8.6419754028320313</v>
      </c>
      <c r="CD218">
        <v>12.34567928314209</v>
      </c>
      <c r="CE218">
        <v>0</v>
      </c>
      <c r="CF218">
        <v>3.7037036418914795</v>
      </c>
      <c r="CG218">
        <v>13715.3701171875</v>
      </c>
      <c r="CJ218" s="8">
        <f>ABS(L218-VLOOKUP('VK_valitsin (FI)'!$C$8,tiedot,11,FALSE))</f>
        <v>37.100006103515625</v>
      </c>
      <c r="CQ218" s="8">
        <f>ABS(S218-VLOOKUP('VK_valitsin (FI)'!$C$8,tiedot,18,FALSE))</f>
        <v>82</v>
      </c>
      <c r="DE218" s="8">
        <f>ABS(AG218-VLOOKUP('VK_valitsin (FI)'!$C$8,tiedot,32,FALSE))</f>
        <v>1</v>
      </c>
      <c r="DJ218" s="8">
        <f>ABS(AL218-VLOOKUP('VK_valitsin (FI)'!$C$8,tiedot,37,FALSE))</f>
        <v>15.700000000000003</v>
      </c>
      <c r="EB218" s="55">
        <f>ABS(BD218-VLOOKUP('VK_valitsin (FI)'!$C$8,tiedot,55,FALSE))</f>
        <v>3.98126220703125</v>
      </c>
      <c r="EF218" s="55">
        <f>ABS(BH218-VLOOKUP('VK_valitsin (FI)'!$C$8,tiedot,59,FALSE))</f>
        <v>0.35002827644348145</v>
      </c>
      <c r="EL218" s="8">
        <f>ABS(BN218-VLOOKUP('VK_valitsin (FI)'!$C$8,tiedot,65,FALSE))</f>
        <v>1687.6171875</v>
      </c>
      <c r="FH218" s="4">
        <f>IF($B218='VK_valitsin (FI)'!$C$8,100000,VK!CJ218/VK!L$297*'VK_valitsin (FI)'!D$5)</f>
        <v>0.18852682623377778</v>
      </c>
      <c r="FO218" s="4">
        <f>IF($B218='VK_valitsin (FI)'!$C$8,100000,VK!CQ218/VK!S$297*'VK_valitsin (FI)'!E$5)</f>
        <v>1.630730984479532E-2</v>
      </c>
      <c r="GC218" s="4">
        <f>IF($B218='VK_valitsin (FI)'!$C$8,100000,VK!DE218/VK!AG$297*'VK_valitsin (FI)'!F$5)</f>
        <v>0.10940897735217005</v>
      </c>
      <c r="GH218" s="4">
        <f>IF($B218='VK_valitsin (FI)'!$C$8,100000,VK!DJ218/VK!AL$297*'VK_valitsin (FI)'!G$5)</f>
        <v>0.27634091365616037</v>
      </c>
      <c r="GZ218" s="4">
        <f>IF($B218='VK_valitsin (FI)'!$C$8,100000,VK!EB218/VK!BD$297*'VK_valitsin (FI)'!H$5)</f>
        <v>1.725932443801987E-2</v>
      </c>
      <c r="HA218" s="4">
        <f>IF($B218='VK_valitsin (FI)'!$C$8,100000,VK!EC218/VK!BE$297*'VK_valitsin (FI)'!P$5)</f>
        <v>0</v>
      </c>
      <c r="HD218" s="4">
        <f>IF($B218='VK_valitsin (FI)'!$C$8,100000,VK!EF218/VK!BH$297*'VK_valitsin (FI)'!I$5)</f>
        <v>6.1073661528527383E-2</v>
      </c>
      <c r="HJ218" s="4">
        <f>IF($B218='VK_valitsin (FI)'!$C$8,100000,VK!EL218/VK!BN$297*'VK_valitsin (FI)'!J$5)</f>
        <v>7.6738601061783804E-2</v>
      </c>
      <c r="ID218" s="15">
        <f t="shared" si="12"/>
        <v>0.74565563571523452</v>
      </c>
      <c r="IE218" s="15">
        <f t="shared" si="13"/>
        <v>198</v>
      </c>
      <c r="IF218" s="16">
        <f t="shared" si="15"/>
        <v>2.1600000000000008E-8</v>
      </c>
      <c r="IG218" s="51" t="str">
        <f t="shared" si="14"/>
        <v>Ristijärvi</v>
      </c>
    </row>
    <row r="219" spans="1:241">
      <c r="A219">
        <v>2019</v>
      </c>
      <c r="B219" t="s">
        <v>623</v>
      </c>
      <c r="C219" t="s">
        <v>639</v>
      </c>
      <c r="D219" t="s">
        <v>623</v>
      </c>
      <c r="E219" t="s">
        <v>624</v>
      </c>
      <c r="F219" t="s">
        <v>138</v>
      </c>
      <c r="G219" t="s">
        <v>139</v>
      </c>
      <c r="H219" t="s">
        <v>144</v>
      </c>
      <c r="I219" t="s">
        <v>145</v>
      </c>
      <c r="J219">
        <v>41.299999237060547</v>
      </c>
      <c r="K219">
        <v>7581.509765625</v>
      </c>
      <c r="L219">
        <v>129.69999694824219</v>
      </c>
      <c r="M219">
        <v>63042</v>
      </c>
      <c r="N219">
        <v>8.3000001907348633</v>
      </c>
      <c r="O219">
        <v>0.20000000298023224</v>
      </c>
      <c r="P219">
        <v>24</v>
      </c>
      <c r="Q219">
        <v>90.4</v>
      </c>
      <c r="R219">
        <v>11</v>
      </c>
      <c r="S219">
        <v>1151</v>
      </c>
      <c r="T219">
        <v>0</v>
      </c>
      <c r="U219">
        <v>4006.1</v>
      </c>
      <c r="V219">
        <v>11.36</v>
      </c>
      <c r="W219">
        <v>1084</v>
      </c>
      <c r="X219">
        <v>183</v>
      </c>
      <c r="Y219">
        <v>449</v>
      </c>
      <c r="Z219">
        <v>294</v>
      </c>
      <c r="AA219">
        <v>441</v>
      </c>
      <c r="AB219">
        <v>17.138259887695313</v>
      </c>
      <c r="AC219">
        <v>0.6</v>
      </c>
      <c r="AD219">
        <v>1</v>
      </c>
      <c r="AE219">
        <v>1.3</v>
      </c>
      <c r="AF219">
        <v>5.0999999999999996</v>
      </c>
      <c r="AG219">
        <v>0</v>
      </c>
      <c r="AH219">
        <v>21</v>
      </c>
      <c r="AI219">
        <v>1.55</v>
      </c>
      <c r="AJ219">
        <v>0.6</v>
      </c>
      <c r="AK219">
        <v>1.2</v>
      </c>
      <c r="AL219">
        <v>52.8</v>
      </c>
      <c r="AM219">
        <v>400.9</v>
      </c>
      <c r="AN219">
        <v>45.4</v>
      </c>
      <c r="AO219">
        <v>33.9</v>
      </c>
      <c r="AP219">
        <v>19</v>
      </c>
      <c r="AQ219">
        <v>7</v>
      </c>
      <c r="AR219">
        <v>1079</v>
      </c>
      <c r="AS219">
        <v>4.3330000000000002</v>
      </c>
      <c r="AT219">
        <v>6340</v>
      </c>
      <c r="AU219">
        <v>9306</v>
      </c>
      <c r="AV219">
        <v>1</v>
      </c>
      <c r="AW219">
        <v>0</v>
      </c>
      <c r="AX219">
        <v>0</v>
      </c>
      <c r="AY219">
        <v>0</v>
      </c>
      <c r="AZ219">
        <v>1</v>
      </c>
      <c r="BA219">
        <v>0</v>
      </c>
      <c r="BB219">
        <v>0</v>
      </c>
      <c r="BC219">
        <v>96.363639831542969</v>
      </c>
      <c r="BD219">
        <v>61.967113494873047</v>
      </c>
      <c r="BE219">
        <v>1233.7392578125</v>
      </c>
      <c r="BF219">
        <v>15402.306640625</v>
      </c>
      <c r="BG219">
        <v>21845.822265625</v>
      </c>
      <c r="BH219">
        <v>3.2320547103881836</v>
      </c>
      <c r="BI219">
        <v>-0.58471220731735229</v>
      </c>
      <c r="BJ219">
        <v>31.168830871582031</v>
      </c>
      <c r="BK219">
        <v>0.95628416538238525</v>
      </c>
      <c r="BL219">
        <v>253.5</v>
      </c>
      <c r="BM219">
        <v>0.73515897989273071</v>
      </c>
      <c r="BN219">
        <v>23119.24609375</v>
      </c>
      <c r="BO219">
        <v>27.884286880493164</v>
      </c>
      <c r="BQ219">
        <v>0.53873610496520996</v>
      </c>
      <c r="BR219">
        <v>0.18400432169437408</v>
      </c>
      <c r="BS219">
        <v>3.4691157341003418</v>
      </c>
      <c r="BT219">
        <v>203.80064392089844</v>
      </c>
      <c r="BU219">
        <v>405.41226196289063</v>
      </c>
      <c r="BV219">
        <v>1</v>
      </c>
      <c r="BW219">
        <v>4</v>
      </c>
      <c r="BX219">
        <v>11534.5947265625</v>
      </c>
      <c r="BY219">
        <v>8132.41796875</v>
      </c>
      <c r="BZ219">
        <v>1.1722344160079956</v>
      </c>
      <c r="CA219">
        <v>8.6942043304443359</v>
      </c>
      <c r="CB219">
        <v>62.1109619140625</v>
      </c>
      <c r="CC219">
        <v>8.3378944396972656</v>
      </c>
      <c r="CD219">
        <v>14.41342830657959</v>
      </c>
      <c r="CE219">
        <v>0.43787631392478943</v>
      </c>
      <c r="CF219">
        <v>1.8062397241592407</v>
      </c>
      <c r="CG219">
        <v>9242.3583984375</v>
      </c>
      <c r="CJ219" s="8">
        <f>ABS(L219-VLOOKUP('VK_valitsin (FI)'!$C$8,tiedot,11,FALSE))</f>
        <v>9</v>
      </c>
      <c r="CQ219" s="8">
        <f>ABS(S219-VLOOKUP('VK_valitsin (FI)'!$C$8,tiedot,18,FALSE))</f>
        <v>999</v>
      </c>
      <c r="DE219" s="8">
        <f>ABS(AG219-VLOOKUP('VK_valitsin (FI)'!$C$8,tiedot,32,FALSE))</f>
        <v>0</v>
      </c>
      <c r="DJ219" s="8">
        <f>ABS(AL219-VLOOKUP('VK_valitsin (FI)'!$C$8,tiedot,37,FALSE))</f>
        <v>6</v>
      </c>
      <c r="EB219" s="55">
        <f>ABS(BD219-VLOOKUP('VK_valitsin (FI)'!$C$8,tiedot,55,FALSE))</f>
        <v>34.051624298095703</v>
      </c>
      <c r="EF219" s="55">
        <f>ABS(BH219-VLOOKUP('VK_valitsin (FI)'!$C$8,tiedot,59,FALSE))</f>
        <v>0.10500168800354004</v>
      </c>
      <c r="EL219" s="8">
        <f>ABS(BN219-VLOOKUP('VK_valitsin (FI)'!$C$8,tiedot,65,FALSE))</f>
        <v>44.849609375</v>
      </c>
      <c r="FH219" s="4">
        <f>IF($B219='VK_valitsin (FI)'!$C$8,100000,VK!CJ219/VK!L$297*'VK_valitsin (FI)'!D$5)</f>
        <v>4.5734262990949091E-2</v>
      </c>
      <c r="FO219" s="4">
        <f>IF($B219='VK_valitsin (FI)'!$C$8,100000,VK!CQ219/VK!S$297*'VK_valitsin (FI)'!E$5)</f>
        <v>0.19867076262134786</v>
      </c>
      <c r="GC219" s="4">
        <f>IF($B219='VK_valitsin (FI)'!$C$8,100000,VK!DE219/VK!AG$297*'VK_valitsin (FI)'!F$5)</f>
        <v>0</v>
      </c>
      <c r="GH219" s="4">
        <f>IF($B219='VK_valitsin (FI)'!$C$8,100000,VK!DJ219/VK!AL$297*'VK_valitsin (FI)'!G$5)</f>
        <v>0.10560799248006127</v>
      </c>
      <c r="GZ219" s="4">
        <f>IF($B219='VK_valitsin (FI)'!$C$8,100000,VK!EB219/VK!BD$297*'VK_valitsin (FI)'!H$5)</f>
        <v>0.14761851916320698</v>
      </c>
      <c r="HA219" s="4">
        <f>IF($B219='VK_valitsin (FI)'!$C$8,100000,VK!EC219/VK!BE$297*'VK_valitsin (FI)'!P$5)</f>
        <v>0</v>
      </c>
      <c r="HD219" s="4">
        <f>IF($B219='VK_valitsin (FI)'!$C$8,100000,VK!EF219/VK!BH$297*'VK_valitsin (FI)'!I$5)</f>
        <v>1.8320912865128797E-2</v>
      </c>
      <c r="HJ219" s="4">
        <f>IF($B219='VK_valitsin (FI)'!$C$8,100000,VK!EL219/VK!BN$297*'VK_valitsin (FI)'!J$5)</f>
        <v>2.0393820986757188E-3</v>
      </c>
      <c r="ID219" s="15">
        <f t="shared" si="12"/>
        <v>0.51799185391936975</v>
      </c>
      <c r="IE219" s="15">
        <f t="shared" si="13"/>
        <v>96</v>
      </c>
      <c r="IF219" s="16">
        <f t="shared" si="15"/>
        <v>2.1700000000000009E-8</v>
      </c>
      <c r="IG219" s="51" t="str">
        <f t="shared" si="14"/>
        <v>Rovaniemi</v>
      </c>
    </row>
    <row r="220" spans="1:241">
      <c r="A220">
        <v>2019</v>
      </c>
      <c r="B220" t="s">
        <v>640</v>
      </c>
      <c r="C220" t="s">
        <v>641</v>
      </c>
      <c r="D220" t="s">
        <v>254</v>
      </c>
      <c r="E220" t="s">
        <v>256</v>
      </c>
      <c r="F220" t="s">
        <v>257</v>
      </c>
      <c r="G220" t="s">
        <v>258</v>
      </c>
      <c r="H220" t="s">
        <v>104</v>
      </c>
      <c r="I220" t="s">
        <v>105</v>
      </c>
      <c r="J220">
        <v>51.400001525878906</v>
      </c>
      <c r="K220">
        <v>942.27001953125</v>
      </c>
      <c r="L220">
        <v>178.5</v>
      </c>
      <c r="M220">
        <v>4994</v>
      </c>
      <c r="N220">
        <v>5.3000001907348633</v>
      </c>
      <c r="O220">
        <v>-2.0999999046325684</v>
      </c>
      <c r="P220">
        <v>-37</v>
      </c>
      <c r="Q220">
        <v>60.5</v>
      </c>
      <c r="R220">
        <v>11.5</v>
      </c>
      <c r="S220">
        <v>294</v>
      </c>
      <c r="T220">
        <v>0</v>
      </c>
      <c r="U220">
        <v>4212.1000000000004</v>
      </c>
      <c r="V220">
        <v>11.95</v>
      </c>
      <c r="W220">
        <v>919</v>
      </c>
      <c r="X220">
        <v>1649</v>
      </c>
      <c r="Y220">
        <v>784</v>
      </c>
      <c r="Z220">
        <v>1211</v>
      </c>
      <c r="AA220">
        <v>880</v>
      </c>
      <c r="AB220">
        <v>14.382022857666016</v>
      </c>
      <c r="AC220">
        <v>0</v>
      </c>
      <c r="AD220">
        <v>0</v>
      </c>
      <c r="AE220">
        <v>0</v>
      </c>
      <c r="AF220">
        <v>5.4</v>
      </c>
      <c r="AG220">
        <v>0</v>
      </c>
      <c r="AH220">
        <v>20.5</v>
      </c>
      <c r="AI220">
        <v>0.93</v>
      </c>
      <c r="AJ220">
        <v>0.5</v>
      </c>
      <c r="AK220">
        <v>1.1000000000000001</v>
      </c>
      <c r="AL220">
        <v>77.3</v>
      </c>
      <c r="AM220">
        <v>299.89999999999998</v>
      </c>
      <c r="AN220">
        <v>44.5</v>
      </c>
      <c r="AO220">
        <v>23.2</v>
      </c>
      <c r="AP220">
        <v>53</v>
      </c>
      <c r="AQ220">
        <v>104</v>
      </c>
      <c r="AR220">
        <v>733</v>
      </c>
      <c r="AS220">
        <v>3.1669999999999998</v>
      </c>
      <c r="AT220">
        <v>9023</v>
      </c>
      <c r="AU220">
        <v>11590</v>
      </c>
      <c r="AV220">
        <v>1</v>
      </c>
      <c r="AW220">
        <v>42.640022277832031</v>
      </c>
      <c r="AX220">
        <v>0</v>
      </c>
      <c r="AY220">
        <v>1</v>
      </c>
      <c r="AZ220">
        <v>0</v>
      </c>
      <c r="BA220">
        <v>0</v>
      </c>
      <c r="BB220">
        <v>1</v>
      </c>
      <c r="BC220">
        <v>91.156463623046875</v>
      </c>
      <c r="BD220">
        <v>100</v>
      </c>
      <c r="BE220">
        <v>282.82827758789063</v>
      </c>
      <c r="BF220">
        <v>11473.0751953125</v>
      </c>
      <c r="BG220">
        <v>12485.7890625</v>
      </c>
      <c r="BH220">
        <v>3.0647578239440918</v>
      </c>
      <c r="BI220">
        <v>-0.63558059930801392</v>
      </c>
      <c r="BJ220">
        <v>20.430107116699219</v>
      </c>
      <c r="BK220">
        <v>34.375</v>
      </c>
      <c r="BL220">
        <v>447</v>
      </c>
      <c r="BM220">
        <v>-4.215456485748291</v>
      </c>
      <c r="BN220">
        <v>24133.431640625</v>
      </c>
      <c r="BO220">
        <v>35.162551879882813</v>
      </c>
      <c r="BQ220">
        <v>0.70184218883514404</v>
      </c>
      <c r="BR220">
        <v>0.22026431560516357</v>
      </c>
      <c r="BS220">
        <v>3.0436522960662842</v>
      </c>
      <c r="BT220">
        <v>69.483383178710938</v>
      </c>
      <c r="BU220">
        <v>235.883056640625</v>
      </c>
      <c r="BV220">
        <v>0</v>
      </c>
      <c r="BW220">
        <v>0</v>
      </c>
      <c r="BX220">
        <v>9651.515625</v>
      </c>
      <c r="BY220">
        <v>8868.6865234375</v>
      </c>
      <c r="BZ220">
        <v>0.86103326082229614</v>
      </c>
      <c r="CA220">
        <v>8.1898279190063477</v>
      </c>
      <c r="CB220">
        <v>88.372093200683594</v>
      </c>
      <c r="CC220">
        <v>9.2909536361694336</v>
      </c>
      <c r="CD220">
        <v>9.5354518890380859</v>
      </c>
      <c r="CE220">
        <v>0</v>
      </c>
      <c r="CF220">
        <v>0.24449877440929413</v>
      </c>
      <c r="CG220">
        <v>12804.7041015625</v>
      </c>
      <c r="CJ220" s="8">
        <f>ABS(L220-VLOOKUP('VK_valitsin (FI)'!$C$8,tiedot,11,FALSE))</f>
        <v>39.800003051757813</v>
      </c>
      <c r="CQ220" s="8">
        <f>ABS(S220-VLOOKUP('VK_valitsin (FI)'!$C$8,tiedot,18,FALSE))</f>
        <v>142</v>
      </c>
      <c r="DE220" s="8">
        <f>ABS(AG220-VLOOKUP('VK_valitsin (FI)'!$C$8,tiedot,32,FALSE))</f>
        <v>0</v>
      </c>
      <c r="DJ220" s="8">
        <f>ABS(AL220-VLOOKUP('VK_valitsin (FI)'!$C$8,tiedot,37,FALSE))</f>
        <v>18.5</v>
      </c>
      <c r="EB220" s="55">
        <f>ABS(BD220-VLOOKUP('VK_valitsin (FI)'!$C$8,tiedot,55,FALSE))</f>
        <v>3.98126220703125</v>
      </c>
      <c r="EF220" s="55">
        <f>ABS(BH220-VLOOKUP('VK_valitsin (FI)'!$C$8,tiedot,59,FALSE))</f>
        <v>0.27229857444763184</v>
      </c>
      <c r="EL220" s="8">
        <f>ABS(BN220-VLOOKUP('VK_valitsin (FI)'!$C$8,tiedot,65,FALSE))</f>
        <v>1059.03515625</v>
      </c>
      <c r="FH220" s="4">
        <f>IF($B220='VK_valitsin (FI)'!$C$8,100000,VK!CJ220/VK!L$297*'VK_valitsin (FI)'!D$5)</f>
        <v>0.20224708962329646</v>
      </c>
      <c r="FO220" s="4">
        <f>IF($B220='VK_valitsin (FI)'!$C$8,100000,VK!CQ220/VK!S$297*'VK_valitsin (FI)'!E$5)</f>
        <v>2.823948778001141E-2</v>
      </c>
      <c r="GC220" s="4">
        <f>IF($B220='VK_valitsin (FI)'!$C$8,100000,VK!DE220/VK!AG$297*'VK_valitsin (FI)'!F$5)</f>
        <v>0</v>
      </c>
      <c r="GH220" s="4">
        <f>IF($B220='VK_valitsin (FI)'!$C$8,100000,VK!DJ220/VK!AL$297*'VK_valitsin (FI)'!G$5)</f>
        <v>0.32562464348018888</v>
      </c>
      <c r="GZ220" s="4">
        <f>IF($B220='VK_valitsin (FI)'!$C$8,100000,VK!EB220/VK!BD$297*'VK_valitsin (FI)'!H$5)</f>
        <v>1.725932443801987E-2</v>
      </c>
      <c r="HA220" s="4">
        <f>IF($B220='VK_valitsin (FI)'!$C$8,100000,VK!EC220/VK!BE$297*'VK_valitsin (FI)'!P$5)</f>
        <v>0</v>
      </c>
      <c r="HD220" s="4">
        <f>IF($B220='VK_valitsin (FI)'!$C$8,100000,VK!EF220/VK!BH$297*'VK_valitsin (FI)'!I$5)</f>
        <v>4.7511221491845529E-2</v>
      </c>
      <c r="HJ220" s="4">
        <f>IF($B220='VK_valitsin (FI)'!$C$8,100000,VK!EL220/VK!BN$297*'VK_valitsin (FI)'!J$5)</f>
        <v>4.8155989976768725E-2</v>
      </c>
      <c r="ID220" s="15">
        <f t="shared" si="12"/>
        <v>0.66903777859013092</v>
      </c>
      <c r="IE220" s="15">
        <f t="shared" si="13"/>
        <v>167</v>
      </c>
      <c r="IF220" s="16">
        <f t="shared" si="15"/>
        <v>2.180000000000001E-8</v>
      </c>
      <c r="IG220" s="51" t="str">
        <f t="shared" si="14"/>
        <v>Ruokolahti</v>
      </c>
    </row>
    <row r="221" spans="1:241">
      <c r="A221">
        <v>2019</v>
      </c>
      <c r="B221" t="s">
        <v>642</v>
      </c>
      <c r="C221" t="s">
        <v>643</v>
      </c>
      <c r="D221" t="s">
        <v>284</v>
      </c>
      <c r="E221" t="s">
        <v>162</v>
      </c>
      <c r="F221" t="s">
        <v>88</v>
      </c>
      <c r="G221" t="s">
        <v>89</v>
      </c>
      <c r="H221" t="s">
        <v>104</v>
      </c>
      <c r="I221" t="s">
        <v>105</v>
      </c>
      <c r="J221">
        <v>52.299999237060547</v>
      </c>
      <c r="K221">
        <v>776.97998046875</v>
      </c>
      <c r="L221">
        <v>183.19999694824219</v>
      </c>
      <c r="M221">
        <v>4283</v>
      </c>
      <c r="N221">
        <v>5.5</v>
      </c>
      <c r="O221">
        <v>-2.5999999046325684</v>
      </c>
      <c r="P221">
        <v>-55</v>
      </c>
      <c r="Q221">
        <v>50.2</v>
      </c>
      <c r="R221">
        <v>8.5</v>
      </c>
      <c r="S221">
        <v>240</v>
      </c>
      <c r="T221">
        <v>0</v>
      </c>
      <c r="U221">
        <v>3821.6</v>
      </c>
      <c r="V221">
        <v>13.28</v>
      </c>
      <c r="W221">
        <v>1296</v>
      </c>
      <c r="X221">
        <v>1667</v>
      </c>
      <c r="Y221">
        <v>667</v>
      </c>
      <c r="Z221">
        <v>1045</v>
      </c>
      <c r="AA221">
        <v>701</v>
      </c>
      <c r="AB221">
        <v>15.049383163452148</v>
      </c>
      <c r="AC221">
        <v>0</v>
      </c>
      <c r="AD221">
        <v>0</v>
      </c>
      <c r="AE221">
        <v>0</v>
      </c>
      <c r="AF221">
        <v>4.4000000000000004</v>
      </c>
      <c r="AG221">
        <v>0</v>
      </c>
      <c r="AH221">
        <v>22</v>
      </c>
      <c r="AI221">
        <v>1</v>
      </c>
      <c r="AJ221">
        <v>0.5</v>
      </c>
      <c r="AK221">
        <v>1.1000000000000001</v>
      </c>
      <c r="AL221">
        <v>71.599999999999994</v>
      </c>
      <c r="AM221">
        <v>288.10000000000002</v>
      </c>
      <c r="AN221">
        <v>45.6</v>
      </c>
      <c r="AO221">
        <v>21.2</v>
      </c>
      <c r="AP221">
        <v>103</v>
      </c>
      <c r="AQ221">
        <v>60</v>
      </c>
      <c r="AR221">
        <v>466</v>
      </c>
      <c r="AS221">
        <v>3.6669999999999998</v>
      </c>
      <c r="AT221">
        <v>5313</v>
      </c>
      <c r="AU221">
        <v>10950</v>
      </c>
      <c r="AV221">
        <v>1</v>
      </c>
      <c r="AW221">
        <v>56.621074676513672</v>
      </c>
      <c r="AX221">
        <v>0</v>
      </c>
      <c r="AY221">
        <v>0</v>
      </c>
      <c r="AZ221">
        <v>0</v>
      </c>
      <c r="BA221">
        <v>0</v>
      </c>
      <c r="BB221">
        <v>1</v>
      </c>
      <c r="BC221">
        <v>39.682540893554688</v>
      </c>
      <c r="BD221">
        <v>100</v>
      </c>
      <c r="BE221">
        <v>659.09088134765625</v>
      </c>
      <c r="BF221">
        <v>11196.9912109375</v>
      </c>
      <c r="BG221">
        <v>12577.767578125</v>
      </c>
      <c r="BH221">
        <v>2.9422366619110107</v>
      </c>
      <c r="BI221">
        <v>-8.6787681579589844</v>
      </c>
      <c r="BJ221">
        <v>24.468084335327148</v>
      </c>
      <c r="BK221">
        <v>33.333332061767578</v>
      </c>
      <c r="BL221">
        <v>122.66666412353516</v>
      </c>
      <c r="BM221">
        <v>-9.0116281509399414</v>
      </c>
      <c r="BN221">
        <v>21290.458984375</v>
      </c>
      <c r="BO221">
        <v>44.784938812255859</v>
      </c>
      <c r="BQ221">
        <v>0.63506889343261719</v>
      </c>
      <c r="BR221">
        <v>0.25682932138442993</v>
      </c>
      <c r="BS221">
        <v>1.2841466665267944</v>
      </c>
      <c r="BT221">
        <v>91.057670593261719</v>
      </c>
      <c r="BU221">
        <v>290.21713256835938</v>
      </c>
      <c r="BV221">
        <v>0</v>
      </c>
      <c r="BW221">
        <v>1</v>
      </c>
      <c r="BX221">
        <v>9005.681640625</v>
      </c>
      <c r="BY221">
        <v>8017.04541015625</v>
      </c>
      <c r="BZ221">
        <v>0.74713987112045288</v>
      </c>
      <c r="CA221">
        <v>7.3079619407653809</v>
      </c>
      <c r="CB221">
        <v>75</v>
      </c>
      <c r="CC221">
        <v>7.3482427597045898</v>
      </c>
      <c r="CD221">
        <v>5.7507987022399902</v>
      </c>
      <c r="CE221">
        <v>0</v>
      </c>
      <c r="CF221">
        <v>2.2364218235015869</v>
      </c>
      <c r="CG221">
        <v>11841.8505859375</v>
      </c>
      <c r="CJ221" s="8">
        <f>ABS(L221-VLOOKUP('VK_valitsin (FI)'!$C$8,tiedot,11,FALSE))</f>
        <v>44.5</v>
      </c>
      <c r="CQ221" s="8">
        <f>ABS(S221-VLOOKUP('VK_valitsin (FI)'!$C$8,tiedot,18,FALSE))</f>
        <v>88</v>
      </c>
      <c r="DE221" s="8">
        <f>ABS(AG221-VLOOKUP('VK_valitsin (FI)'!$C$8,tiedot,32,FALSE))</f>
        <v>0</v>
      </c>
      <c r="DJ221" s="8">
        <f>ABS(AL221-VLOOKUP('VK_valitsin (FI)'!$C$8,tiedot,37,FALSE))</f>
        <v>12.799999999999997</v>
      </c>
      <c r="EB221" s="55">
        <f>ABS(BD221-VLOOKUP('VK_valitsin (FI)'!$C$8,tiedot,55,FALSE))</f>
        <v>3.98126220703125</v>
      </c>
      <c r="EF221" s="55">
        <f>ABS(BH221-VLOOKUP('VK_valitsin (FI)'!$C$8,tiedot,59,FALSE))</f>
        <v>0.39481973648071289</v>
      </c>
      <c r="EL221" s="8">
        <f>ABS(BN221-VLOOKUP('VK_valitsin (FI)'!$C$8,tiedot,65,FALSE))</f>
        <v>1783.9375</v>
      </c>
      <c r="FH221" s="4">
        <f>IF($B221='VK_valitsin (FI)'!$C$8,100000,VK!CJ221/VK!L$297*'VK_valitsin (FI)'!D$5)</f>
        <v>0.2261305225663594</v>
      </c>
      <c r="FO221" s="4">
        <f>IF($B221='VK_valitsin (FI)'!$C$8,100000,VK!CQ221/VK!S$297*'VK_valitsin (FI)'!E$5)</f>
        <v>1.7500527638316929E-2</v>
      </c>
      <c r="GC221" s="4">
        <f>IF($B221='VK_valitsin (FI)'!$C$8,100000,VK!DE221/VK!AG$297*'VK_valitsin (FI)'!F$5)</f>
        <v>0</v>
      </c>
      <c r="GH221" s="4">
        <f>IF($B221='VK_valitsin (FI)'!$C$8,100000,VK!DJ221/VK!AL$297*'VK_valitsin (FI)'!G$5)</f>
        <v>0.22529705062413066</v>
      </c>
      <c r="GZ221" s="4">
        <f>IF($B221='VK_valitsin (FI)'!$C$8,100000,VK!EB221/VK!BD$297*'VK_valitsin (FI)'!H$5)</f>
        <v>1.725932443801987E-2</v>
      </c>
      <c r="HA221" s="4">
        <f>IF($B221='VK_valitsin (FI)'!$C$8,100000,VK!EC221/VK!BE$297*'VK_valitsin (FI)'!P$5)</f>
        <v>0</v>
      </c>
      <c r="HD221" s="4">
        <f>IF($B221='VK_valitsin (FI)'!$C$8,100000,VK!EF221/VK!BH$297*'VK_valitsin (FI)'!I$5)</f>
        <v>6.8888968615936769E-2</v>
      </c>
      <c r="HJ221" s="4">
        <f>IF($B221='VK_valitsin (FI)'!$C$8,100000,VK!EL221/VK!BN$297*'VK_valitsin (FI)'!J$5)</f>
        <v>8.1118436779167927E-2</v>
      </c>
      <c r="ID221" s="15">
        <f t="shared" si="12"/>
        <v>0.63619485256193165</v>
      </c>
      <c r="IE221" s="15">
        <f t="shared" si="13"/>
        <v>155</v>
      </c>
      <c r="IF221" s="16">
        <f t="shared" si="15"/>
        <v>2.1900000000000011E-8</v>
      </c>
      <c r="IG221" s="51" t="str">
        <f t="shared" si="14"/>
        <v>Ruovesi</v>
      </c>
    </row>
    <row r="222" spans="1:241">
      <c r="A222">
        <v>2019</v>
      </c>
      <c r="B222" t="s">
        <v>644</v>
      </c>
      <c r="C222" t="s">
        <v>645</v>
      </c>
      <c r="D222" t="s">
        <v>299</v>
      </c>
      <c r="E222" t="s">
        <v>300</v>
      </c>
      <c r="F222" t="s">
        <v>126</v>
      </c>
      <c r="G222" t="s">
        <v>127</v>
      </c>
      <c r="H222" t="s">
        <v>104</v>
      </c>
      <c r="I222" t="s">
        <v>105</v>
      </c>
      <c r="J222">
        <v>41.400001525878906</v>
      </c>
      <c r="K222">
        <v>127.15000152587891</v>
      </c>
      <c r="L222">
        <v>109.80000305175781</v>
      </c>
      <c r="M222">
        <v>6327</v>
      </c>
      <c r="N222">
        <v>49.799999237060547</v>
      </c>
      <c r="O222">
        <v>1.2000000476837158</v>
      </c>
      <c r="P222">
        <v>35</v>
      </c>
      <c r="Q222">
        <v>80.400000000000006</v>
      </c>
      <c r="R222">
        <v>4.7</v>
      </c>
      <c r="S222">
        <v>55</v>
      </c>
      <c r="T222">
        <v>0</v>
      </c>
      <c r="U222">
        <v>3911.3</v>
      </c>
      <c r="V222">
        <v>12.51</v>
      </c>
      <c r="W222">
        <v>689</v>
      </c>
      <c r="X222">
        <v>56</v>
      </c>
      <c r="Y222">
        <v>486</v>
      </c>
      <c r="Z222">
        <v>485</v>
      </c>
      <c r="AA222">
        <v>488</v>
      </c>
      <c r="AB222">
        <v>15.615818977355957</v>
      </c>
      <c r="AC222">
        <v>0</v>
      </c>
      <c r="AD222">
        <v>0</v>
      </c>
      <c r="AE222">
        <v>0</v>
      </c>
      <c r="AF222">
        <v>6.4</v>
      </c>
      <c r="AG222">
        <v>1</v>
      </c>
      <c r="AH222">
        <v>19.75</v>
      </c>
      <c r="AI222">
        <v>0.95</v>
      </c>
      <c r="AJ222">
        <v>0.42</v>
      </c>
      <c r="AK222">
        <v>1.02</v>
      </c>
      <c r="AL222">
        <v>59.4</v>
      </c>
      <c r="AM222">
        <v>385</v>
      </c>
      <c r="AN222">
        <v>44.6</v>
      </c>
      <c r="AO222">
        <v>31.5</v>
      </c>
      <c r="AP222">
        <v>31</v>
      </c>
      <c r="AQ222">
        <v>19</v>
      </c>
      <c r="AR222">
        <v>460</v>
      </c>
      <c r="AS222">
        <v>3</v>
      </c>
      <c r="AT222">
        <v>4584</v>
      </c>
      <c r="AU222">
        <v>9082</v>
      </c>
      <c r="AV222">
        <v>1</v>
      </c>
      <c r="AW222">
        <v>10.405609130859375</v>
      </c>
      <c r="AX222">
        <v>0</v>
      </c>
      <c r="AY222">
        <v>0</v>
      </c>
      <c r="AZ222">
        <v>0</v>
      </c>
      <c r="BA222">
        <v>0</v>
      </c>
      <c r="BB222">
        <v>1</v>
      </c>
      <c r="BC222">
        <v>100</v>
      </c>
      <c r="BD222">
        <v>70.460044860839844</v>
      </c>
      <c r="BE222">
        <v>1055.327880859375</v>
      </c>
      <c r="BF222">
        <v>12778.0537109375</v>
      </c>
      <c r="BG222">
        <v>17556.025390625</v>
      </c>
      <c r="BH222">
        <v>4.5815081596374512</v>
      </c>
      <c r="BI222">
        <v>-2.3868474960327148</v>
      </c>
      <c r="BJ222">
        <v>26.470588684082031</v>
      </c>
      <c r="BK222">
        <v>-4.3010754585266113</v>
      </c>
      <c r="BL222">
        <v>196.25</v>
      </c>
      <c r="BM222">
        <v>-0.28248587250709534</v>
      </c>
      <c r="BN222">
        <v>25276.353515625</v>
      </c>
      <c r="BO222">
        <v>16.228315353393555</v>
      </c>
      <c r="BQ222">
        <v>0.67125022411346436</v>
      </c>
      <c r="BR222">
        <v>1.5805279016494751</v>
      </c>
      <c r="BS222">
        <v>2.2759602069854736</v>
      </c>
      <c r="BT222">
        <v>73.0203857421875</v>
      </c>
      <c r="BU222">
        <v>289.23660278320313</v>
      </c>
      <c r="BV222">
        <v>0</v>
      </c>
      <c r="BW222">
        <v>0</v>
      </c>
      <c r="BX222">
        <v>10428.2783203125</v>
      </c>
      <c r="BY222">
        <v>7590.1640625</v>
      </c>
      <c r="BZ222">
        <v>1.4066698551177979</v>
      </c>
      <c r="CA222">
        <v>11.158527374267578</v>
      </c>
      <c r="CB222">
        <v>88.764045715332031</v>
      </c>
      <c r="CC222">
        <v>11.189802169799805</v>
      </c>
      <c r="CD222">
        <v>12.606232643127441</v>
      </c>
      <c r="CE222">
        <v>0</v>
      </c>
      <c r="CF222">
        <v>1.8413597345352173</v>
      </c>
      <c r="CG222">
        <v>9280.318359375</v>
      </c>
      <c r="CJ222" s="8">
        <f>ABS(L222-VLOOKUP('VK_valitsin (FI)'!$C$8,tiedot,11,FALSE))</f>
        <v>28.899993896484375</v>
      </c>
      <c r="CQ222" s="8">
        <f>ABS(S222-VLOOKUP('VK_valitsin (FI)'!$C$8,tiedot,18,FALSE))</f>
        <v>97</v>
      </c>
      <c r="DE222" s="8">
        <f>ABS(AG222-VLOOKUP('VK_valitsin (FI)'!$C$8,tiedot,32,FALSE))</f>
        <v>1</v>
      </c>
      <c r="DJ222" s="8">
        <f>ABS(AL222-VLOOKUP('VK_valitsin (FI)'!$C$8,tiedot,37,FALSE))</f>
        <v>0.60000000000000142</v>
      </c>
      <c r="EB222" s="55">
        <f>ABS(BD222-VLOOKUP('VK_valitsin (FI)'!$C$8,tiedot,55,FALSE))</f>
        <v>25.558692932128906</v>
      </c>
      <c r="EF222" s="55">
        <f>ABS(BH222-VLOOKUP('VK_valitsin (FI)'!$C$8,tiedot,59,FALSE))</f>
        <v>1.2444517612457275</v>
      </c>
      <c r="EL222" s="8">
        <f>ABS(BN222-VLOOKUP('VK_valitsin (FI)'!$C$8,tiedot,65,FALSE))</f>
        <v>2201.95703125</v>
      </c>
      <c r="FH222" s="4">
        <f>IF($B222='VK_valitsin (FI)'!$C$8,100000,VK!CJ222/VK!L$297*'VK_valitsin (FI)'!D$5)</f>
        <v>0.14685776903318223</v>
      </c>
      <c r="FO222" s="4">
        <f>IF($B222='VK_valitsin (FI)'!$C$8,100000,VK!CQ222/VK!S$297*'VK_valitsin (FI)'!E$5)</f>
        <v>1.9290354328599345E-2</v>
      </c>
      <c r="GC222" s="4">
        <f>IF($B222='VK_valitsin (FI)'!$C$8,100000,VK!DE222/VK!AG$297*'VK_valitsin (FI)'!F$5)</f>
        <v>0.10940897735217005</v>
      </c>
      <c r="GH222" s="4">
        <f>IF($B222='VK_valitsin (FI)'!$C$8,100000,VK!DJ222/VK!AL$297*'VK_valitsin (FI)'!G$5)</f>
        <v>1.0560799248006153E-2</v>
      </c>
      <c r="GZ222" s="4">
        <f>IF($B222='VK_valitsin (FI)'!$C$8,100000,VK!EB222/VK!BD$297*'VK_valitsin (FI)'!H$5)</f>
        <v>0.11080048250734961</v>
      </c>
      <c r="HA222" s="4">
        <f>IF($B222='VK_valitsin (FI)'!$C$8,100000,VK!EC222/VK!BE$297*'VK_valitsin (FI)'!P$5)</f>
        <v>0</v>
      </c>
      <c r="HD222" s="4">
        <f>IF($B222='VK_valitsin (FI)'!$C$8,100000,VK!EF222/VK!BH$297*'VK_valitsin (FI)'!I$5)</f>
        <v>0.21713453103601896</v>
      </c>
      <c r="HJ222" s="4">
        <f>IF($B222='VK_valitsin (FI)'!$C$8,100000,VK!EL222/VK!BN$297*'VK_valitsin (FI)'!J$5)</f>
        <v>0.10012644065719646</v>
      </c>
      <c r="ID222" s="15">
        <f t="shared" si="12"/>
        <v>0.71417937616252292</v>
      </c>
      <c r="IE222" s="15">
        <f t="shared" si="13"/>
        <v>185</v>
      </c>
      <c r="IF222" s="16">
        <f t="shared" si="15"/>
        <v>2.2000000000000012E-8</v>
      </c>
      <c r="IG222" s="51" t="str">
        <f t="shared" si="14"/>
        <v>Rusko</v>
      </c>
    </row>
    <row r="223" spans="1:241">
      <c r="A223">
        <v>2019</v>
      </c>
      <c r="B223" t="s">
        <v>646</v>
      </c>
      <c r="C223" t="s">
        <v>647</v>
      </c>
      <c r="D223" t="s">
        <v>374</v>
      </c>
      <c r="E223" t="s">
        <v>375</v>
      </c>
      <c r="F223" t="s">
        <v>211</v>
      </c>
      <c r="G223" t="s">
        <v>212</v>
      </c>
      <c r="H223" t="s">
        <v>104</v>
      </c>
      <c r="I223" t="s">
        <v>105</v>
      </c>
      <c r="J223">
        <v>55.200000762939453</v>
      </c>
      <c r="K223">
        <v>427.6099853515625</v>
      </c>
      <c r="L223">
        <v>229</v>
      </c>
      <c r="M223">
        <v>2126</v>
      </c>
      <c r="N223">
        <v>5</v>
      </c>
      <c r="O223">
        <v>-2.5</v>
      </c>
      <c r="P223">
        <v>-17</v>
      </c>
      <c r="Q223">
        <v>25.8</v>
      </c>
      <c r="R223">
        <v>16.900000000000002</v>
      </c>
      <c r="S223">
        <v>195</v>
      </c>
      <c r="T223">
        <v>0</v>
      </c>
      <c r="U223">
        <v>2728.1</v>
      </c>
      <c r="V223">
        <v>11.48</v>
      </c>
      <c r="W223">
        <v>571</v>
      </c>
      <c r="X223">
        <v>857</v>
      </c>
      <c r="Y223">
        <v>857</v>
      </c>
      <c r="Z223">
        <v>1171</v>
      </c>
      <c r="AA223">
        <v>727</v>
      </c>
      <c r="AB223">
        <v>14.82758617401123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21.5</v>
      </c>
      <c r="AI223">
        <v>1</v>
      </c>
      <c r="AJ223">
        <v>0.55000000000000004</v>
      </c>
      <c r="AK223">
        <v>1.05</v>
      </c>
      <c r="AL223">
        <v>72.900000000000006</v>
      </c>
      <c r="AM223">
        <v>270.39999999999998</v>
      </c>
      <c r="AN223">
        <v>51.1</v>
      </c>
      <c r="AO223">
        <v>16.3</v>
      </c>
      <c r="AP223">
        <v>82</v>
      </c>
      <c r="AQ223">
        <v>52</v>
      </c>
      <c r="AR223">
        <v>1150</v>
      </c>
      <c r="AS223">
        <v>3.3330000000000002</v>
      </c>
      <c r="AT223">
        <v>9636</v>
      </c>
      <c r="AU223">
        <v>11597</v>
      </c>
      <c r="AV223">
        <v>1</v>
      </c>
      <c r="AW223">
        <v>118.62310028076172</v>
      </c>
      <c r="AX223">
        <v>0</v>
      </c>
      <c r="AY223">
        <v>1</v>
      </c>
      <c r="AZ223">
        <v>0</v>
      </c>
      <c r="BA223">
        <v>0</v>
      </c>
      <c r="BB223">
        <v>1</v>
      </c>
      <c r="BC223">
        <v>39.534885406494141</v>
      </c>
      <c r="BD223">
        <v>100</v>
      </c>
      <c r="BE223">
        <v>1220.3389892578125</v>
      </c>
      <c r="BF223">
        <v>12182.9296875</v>
      </c>
      <c r="BG223">
        <v>13275.673828125</v>
      </c>
      <c r="BH223">
        <v>2.0230951309204102</v>
      </c>
      <c r="BI223">
        <v>4.9151215553283691</v>
      </c>
      <c r="BJ223">
        <v>32.258064270019531</v>
      </c>
      <c r="BK223">
        <v>-35.294116973876953</v>
      </c>
      <c r="BL223">
        <v>145</v>
      </c>
      <c r="BM223">
        <v>-0.77519381046295166</v>
      </c>
      <c r="BN223">
        <v>18802.091796875</v>
      </c>
      <c r="BO223">
        <v>61.07940673828125</v>
      </c>
      <c r="BQ223">
        <v>0.66227656602859497</v>
      </c>
      <c r="BR223">
        <v>9.4073377549648285E-2</v>
      </c>
      <c r="BS223">
        <v>3.2455315589904785</v>
      </c>
      <c r="BT223">
        <v>95.954841613769531</v>
      </c>
      <c r="BU223">
        <v>215.42803955078125</v>
      </c>
      <c r="BV223">
        <v>0</v>
      </c>
      <c r="BW223">
        <v>0</v>
      </c>
      <c r="BX223">
        <v>9677.9658203125</v>
      </c>
      <c r="BY223">
        <v>8881.35546875</v>
      </c>
      <c r="BZ223">
        <v>0.51740360260009766</v>
      </c>
      <c r="CA223">
        <v>6.0206961631774902</v>
      </c>
      <c r="CB223">
        <v>54.545455932617188</v>
      </c>
      <c r="CC223">
        <v>4.6875</v>
      </c>
      <c r="CD223">
        <v>8.59375</v>
      </c>
      <c r="CE223">
        <v>0</v>
      </c>
      <c r="CF223">
        <v>0.78125</v>
      </c>
      <c r="CG223">
        <v>11979.802734375</v>
      </c>
      <c r="CJ223" s="8">
        <f>ABS(L223-VLOOKUP('VK_valitsin (FI)'!$C$8,tiedot,11,FALSE))</f>
        <v>90.300003051757813</v>
      </c>
      <c r="CQ223" s="8">
        <f>ABS(S223-VLOOKUP('VK_valitsin (FI)'!$C$8,tiedot,18,FALSE))</f>
        <v>43</v>
      </c>
      <c r="DE223" s="8">
        <f>ABS(AG223-VLOOKUP('VK_valitsin (FI)'!$C$8,tiedot,32,FALSE))</f>
        <v>0</v>
      </c>
      <c r="DJ223" s="8">
        <f>ABS(AL223-VLOOKUP('VK_valitsin (FI)'!$C$8,tiedot,37,FALSE))</f>
        <v>14.100000000000009</v>
      </c>
      <c r="EB223" s="55">
        <f>ABS(BD223-VLOOKUP('VK_valitsin (FI)'!$C$8,tiedot,55,FALSE))</f>
        <v>3.98126220703125</v>
      </c>
      <c r="EF223" s="55">
        <f>ABS(BH223-VLOOKUP('VK_valitsin (FI)'!$C$8,tiedot,59,FALSE))</f>
        <v>1.3139612674713135</v>
      </c>
      <c r="EL223" s="8">
        <f>ABS(BN223-VLOOKUP('VK_valitsin (FI)'!$C$8,tiedot,65,FALSE))</f>
        <v>4272.3046875</v>
      </c>
      <c r="FH223" s="4">
        <f>IF($B223='VK_valitsin (FI)'!$C$8,100000,VK!CJ223/VK!L$297*'VK_valitsin (FI)'!D$5)</f>
        <v>0.45886712085028858</v>
      </c>
      <c r="FO223" s="4">
        <f>IF($B223='VK_valitsin (FI)'!$C$8,100000,VK!CQ223/VK!S$297*'VK_valitsin (FI)'!E$5)</f>
        <v>8.5513941869048635E-3</v>
      </c>
      <c r="GC223" s="4">
        <f>IF($B223='VK_valitsin (FI)'!$C$8,100000,VK!DE223/VK!AG$297*'VK_valitsin (FI)'!F$5)</f>
        <v>0</v>
      </c>
      <c r="GH223" s="4">
        <f>IF($B223='VK_valitsin (FI)'!$C$8,100000,VK!DJ223/VK!AL$297*'VK_valitsin (FI)'!G$5)</f>
        <v>0.24817878232814414</v>
      </c>
      <c r="GZ223" s="4">
        <f>IF($B223='VK_valitsin (FI)'!$C$8,100000,VK!EB223/VK!BD$297*'VK_valitsin (FI)'!H$5)</f>
        <v>1.725932443801987E-2</v>
      </c>
      <c r="HA223" s="4">
        <f>IF($B223='VK_valitsin (FI)'!$C$8,100000,VK!EC223/VK!BE$297*'VK_valitsin (FI)'!P$5)</f>
        <v>0</v>
      </c>
      <c r="HD223" s="4">
        <f>IF($B223='VK_valitsin (FI)'!$C$8,100000,VK!EF223/VK!BH$297*'VK_valitsin (FI)'!I$5)</f>
        <v>0.22926269422149223</v>
      </c>
      <c r="HJ223" s="4">
        <f>IF($B223='VK_valitsin (FI)'!$C$8,100000,VK!EL223/VK!BN$297*'VK_valitsin (FI)'!J$5)</f>
        <v>0.19426839656339503</v>
      </c>
      <c r="ID223" s="15">
        <f t="shared" si="12"/>
        <v>1.156387734688245</v>
      </c>
      <c r="IE223" s="15">
        <f t="shared" si="13"/>
        <v>282</v>
      </c>
      <c r="IF223" s="16">
        <f t="shared" si="15"/>
        <v>2.2100000000000013E-8</v>
      </c>
      <c r="IG223" s="51" t="str">
        <f t="shared" si="14"/>
        <v>Rääkkylä</v>
      </c>
    </row>
    <row r="224" spans="1:241">
      <c r="A224">
        <v>2019</v>
      </c>
      <c r="B224" t="s">
        <v>648</v>
      </c>
      <c r="C224" t="s">
        <v>649</v>
      </c>
      <c r="D224" t="s">
        <v>317</v>
      </c>
      <c r="E224" t="s">
        <v>318</v>
      </c>
      <c r="F224" t="s">
        <v>188</v>
      </c>
      <c r="G224" t="s">
        <v>189</v>
      </c>
      <c r="H224" t="s">
        <v>104</v>
      </c>
      <c r="I224" t="s">
        <v>105</v>
      </c>
      <c r="J224">
        <v>49.400001525878906</v>
      </c>
      <c r="K224">
        <v>1251.699951171875</v>
      </c>
      <c r="L224">
        <v>195</v>
      </c>
      <c r="M224">
        <v>9309</v>
      </c>
      <c r="N224">
        <v>7.4000000953674316</v>
      </c>
      <c r="O224">
        <v>-1.1000000238418579</v>
      </c>
      <c r="P224">
        <v>-18</v>
      </c>
      <c r="Q224">
        <v>58.2</v>
      </c>
      <c r="R224">
        <v>16.600000000000001</v>
      </c>
      <c r="S224">
        <v>407</v>
      </c>
      <c r="T224">
        <v>0</v>
      </c>
      <c r="U224">
        <v>3193.5</v>
      </c>
      <c r="V224">
        <v>12.53</v>
      </c>
      <c r="W224">
        <v>1012</v>
      </c>
      <c r="X224">
        <v>1429</v>
      </c>
      <c r="Y224">
        <v>1024</v>
      </c>
      <c r="Z224">
        <v>791</v>
      </c>
      <c r="AA224">
        <v>377</v>
      </c>
      <c r="AB224">
        <v>16.584211349487305</v>
      </c>
      <c r="AC224">
        <v>0</v>
      </c>
      <c r="AD224">
        <v>0</v>
      </c>
      <c r="AE224">
        <v>2.2000000000000002</v>
      </c>
      <c r="AF224">
        <v>6.3</v>
      </c>
      <c r="AG224">
        <v>0</v>
      </c>
      <c r="AH224">
        <v>21.5</v>
      </c>
      <c r="AI224">
        <v>1.04</v>
      </c>
      <c r="AJ224">
        <v>0.49</v>
      </c>
      <c r="AK224">
        <v>1.36</v>
      </c>
      <c r="AL224">
        <v>66.2</v>
      </c>
      <c r="AM224">
        <v>289.89999999999998</v>
      </c>
      <c r="AN224">
        <v>45.7</v>
      </c>
      <c r="AO224">
        <v>21.1</v>
      </c>
      <c r="AP224">
        <v>98</v>
      </c>
      <c r="AQ224">
        <v>51</v>
      </c>
      <c r="AR224">
        <v>726</v>
      </c>
      <c r="AS224">
        <v>1.833</v>
      </c>
      <c r="AT224">
        <v>8936</v>
      </c>
      <c r="AU224">
        <v>10685</v>
      </c>
      <c r="AV224">
        <v>1</v>
      </c>
      <c r="AW224">
        <v>57.653244018554688</v>
      </c>
      <c r="AX224">
        <v>0</v>
      </c>
      <c r="AY224">
        <v>0</v>
      </c>
      <c r="AZ224">
        <v>0</v>
      </c>
      <c r="BA224">
        <v>0</v>
      </c>
      <c r="BB224">
        <v>1</v>
      </c>
      <c r="BC224">
        <v>74.050636291503906</v>
      </c>
      <c r="BD224">
        <v>96.048629760742188</v>
      </c>
      <c r="BE224">
        <v>448.6373291015625</v>
      </c>
      <c r="BF224">
        <v>11353.056640625</v>
      </c>
      <c r="BG224">
        <v>12854.1298828125</v>
      </c>
      <c r="BH224">
        <v>3.3921365737915039</v>
      </c>
      <c r="BI224">
        <v>5.6354632377624512</v>
      </c>
      <c r="BJ224">
        <v>25.342466354370117</v>
      </c>
      <c r="BK224">
        <v>0</v>
      </c>
      <c r="BL224">
        <v>145</v>
      </c>
      <c r="BM224">
        <v>-0.86848634481430054</v>
      </c>
      <c r="BN224">
        <v>19974.697265625</v>
      </c>
      <c r="BO224">
        <v>50.733558654785156</v>
      </c>
      <c r="BQ224">
        <v>0.63562142848968506</v>
      </c>
      <c r="BR224">
        <v>0.12890750169754028</v>
      </c>
      <c r="BS224">
        <v>1.1386829614639282</v>
      </c>
      <c r="BT224">
        <v>118.91717529296875</v>
      </c>
      <c r="BU224">
        <v>256.20367431640625</v>
      </c>
      <c r="BV224">
        <v>0</v>
      </c>
      <c r="BW224">
        <v>1</v>
      </c>
      <c r="BX224">
        <v>8509.43359375</v>
      </c>
      <c r="BY224">
        <v>7515.72314453125</v>
      </c>
      <c r="BZ224">
        <v>0.92383712530136108</v>
      </c>
      <c r="CA224">
        <v>8.5830917358398438</v>
      </c>
      <c r="CB224">
        <v>82.558135986328125</v>
      </c>
      <c r="CC224">
        <v>8.8861074447631836</v>
      </c>
      <c r="CD224">
        <v>16.896120071411133</v>
      </c>
      <c r="CE224">
        <v>0</v>
      </c>
      <c r="CF224">
        <v>3.2540676593780518</v>
      </c>
      <c r="CG224">
        <v>10105.0263671875</v>
      </c>
      <c r="CJ224" s="8">
        <f>ABS(L224-VLOOKUP('VK_valitsin (FI)'!$C$8,tiedot,11,FALSE))</f>
        <v>56.300003051757813</v>
      </c>
      <c r="CQ224" s="8">
        <f>ABS(S224-VLOOKUP('VK_valitsin (FI)'!$C$8,tiedot,18,FALSE))</f>
        <v>255</v>
      </c>
      <c r="DE224" s="8">
        <f>ABS(AG224-VLOOKUP('VK_valitsin (FI)'!$C$8,tiedot,32,FALSE))</f>
        <v>0</v>
      </c>
      <c r="DJ224" s="8">
        <f>ABS(AL224-VLOOKUP('VK_valitsin (FI)'!$C$8,tiedot,37,FALSE))</f>
        <v>7.4000000000000057</v>
      </c>
      <c r="EB224" s="55">
        <f>ABS(BD224-VLOOKUP('VK_valitsin (FI)'!$C$8,tiedot,55,FALSE))</f>
        <v>2.98919677734375E-2</v>
      </c>
      <c r="EF224" s="55">
        <f>ABS(BH224-VLOOKUP('VK_valitsin (FI)'!$C$8,tiedot,59,FALSE))</f>
        <v>5.5080175399780273E-2</v>
      </c>
      <c r="EL224" s="8">
        <f>ABS(BN224-VLOOKUP('VK_valitsin (FI)'!$C$8,tiedot,65,FALSE))</f>
        <v>3099.69921875</v>
      </c>
      <c r="FH224" s="4">
        <f>IF($B224='VK_valitsin (FI)'!$C$8,100000,VK!CJ224/VK!L$297*'VK_valitsin (FI)'!D$5)</f>
        <v>0.28609323844003648</v>
      </c>
      <c r="FO224" s="4">
        <f>IF($B224='VK_valitsin (FI)'!$C$8,100000,VK!CQ224/VK!S$297*'VK_valitsin (FI)'!E$5)</f>
        <v>5.0711756224668371E-2</v>
      </c>
      <c r="GC224" s="4">
        <f>IF($B224='VK_valitsin (FI)'!$C$8,100000,VK!DE224/VK!AG$297*'VK_valitsin (FI)'!F$5)</f>
        <v>0</v>
      </c>
      <c r="GH224" s="4">
        <f>IF($B224='VK_valitsin (FI)'!$C$8,100000,VK!DJ224/VK!AL$297*'VK_valitsin (FI)'!G$5)</f>
        <v>0.13024985739207567</v>
      </c>
      <c r="GZ224" s="4">
        <f>IF($B224='VK_valitsin (FI)'!$C$8,100000,VK!EB224/VK!BD$297*'VK_valitsin (FI)'!H$5)</f>
        <v>1.2958583058946528E-4</v>
      </c>
      <c r="HA224" s="4">
        <f>IF($B224='VK_valitsin (FI)'!$C$8,100000,VK!EC224/VK!BE$297*'VK_valitsin (FI)'!P$5)</f>
        <v>0</v>
      </c>
      <c r="HD224" s="4">
        <f>IF($B224='VK_valitsin (FI)'!$C$8,100000,VK!EF224/VK!BH$297*'VK_valitsin (FI)'!I$5)</f>
        <v>9.6105035383941984E-3</v>
      </c>
      <c r="HJ224" s="4">
        <f>IF($B224='VK_valitsin (FI)'!$C$8,100000,VK!EL224/VK!BN$297*'VK_valitsin (FI)'!J$5)</f>
        <v>0.14094818630731631</v>
      </c>
      <c r="ID224" s="15">
        <f t="shared" si="12"/>
        <v>0.61774314993308044</v>
      </c>
      <c r="IE224" s="15">
        <f t="shared" si="13"/>
        <v>143</v>
      </c>
      <c r="IF224" s="16">
        <f t="shared" si="15"/>
        <v>2.2200000000000014E-8</v>
      </c>
      <c r="IG224" s="51" t="str">
        <f t="shared" si="14"/>
        <v>Saarijärvi</v>
      </c>
    </row>
    <row r="225" spans="1:241">
      <c r="A225">
        <v>2019</v>
      </c>
      <c r="B225" t="s">
        <v>650</v>
      </c>
      <c r="C225" t="s">
        <v>651</v>
      </c>
      <c r="D225" t="s">
        <v>351</v>
      </c>
      <c r="E225" t="s">
        <v>352</v>
      </c>
      <c r="F225" t="s">
        <v>138</v>
      </c>
      <c r="G225" t="s">
        <v>139</v>
      </c>
      <c r="H225" t="s">
        <v>104</v>
      </c>
      <c r="I225" t="s">
        <v>105</v>
      </c>
      <c r="J225">
        <v>54.900001525878906</v>
      </c>
      <c r="K225">
        <v>5729.919921875</v>
      </c>
      <c r="L225">
        <v>203</v>
      </c>
      <c r="M225">
        <v>3400</v>
      </c>
      <c r="N225">
        <v>0.60000002384185791</v>
      </c>
      <c r="O225">
        <v>-2.5999999046325684</v>
      </c>
      <c r="P225">
        <v>-43</v>
      </c>
      <c r="Q225">
        <v>47.7</v>
      </c>
      <c r="R225">
        <v>14.9</v>
      </c>
      <c r="S225">
        <v>576</v>
      </c>
      <c r="T225">
        <v>0</v>
      </c>
      <c r="U225">
        <v>3261.5</v>
      </c>
      <c r="V225">
        <v>11.36</v>
      </c>
      <c r="W225">
        <v>558</v>
      </c>
      <c r="X225">
        <v>2000</v>
      </c>
      <c r="Y225">
        <v>605</v>
      </c>
      <c r="Z225">
        <v>2082</v>
      </c>
      <c r="AA225">
        <v>945</v>
      </c>
      <c r="AB225">
        <v>12.643478393554688</v>
      </c>
      <c r="AC225">
        <v>0</v>
      </c>
      <c r="AD225">
        <v>0</v>
      </c>
      <c r="AE225">
        <v>5.8</v>
      </c>
      <c r="AF225">
        <v>5.3</v>
      </c>
      <c r="AG225">
        <v>0</v>
      </c>
      <c r="AH225">
        <v>20.5</v>
      </c>
      <c r="AI225">
        <v>1.25</v>
      </c>
      <c r="AJ225">
        <v>0.55000000000000004</v>
      </c>
      <c r="AK225">
        <v>1.3</v>
      </c>
      <c r="AL225">
        <v>72.900000000000006</v>
      </c>
      <c r="AM225">
        <v>266.3</v>
      </c>
      <c r="AN225">
        <v>49.5</v>
      </c>
      <c r="AO225">
        <v>16.899999999999999</v>
      </c>
      <c r="AP225">
        <v>140</v>
      </c>
      <c r="AQ225">
        <v>194</v>
      </c>
      <c r="AR225">
        <v>1774</v>
      </c>
      <c r="AS225">
        <v>1.833</v>
      </c>
      <c r="AT225">
        <v>8640</v>
      </c>
      <c r="AU225">
        <v>15842</v>
      </c>
      <c r="AV225">
        <v>1</v>
      </c>
      <c r="AW225">
        <v>135.04415893554688</v>
      </c>
      <c r="AX225">
        <v>0</v>
      </c>
      <c r="AY225">
        <v>0</v>
      </c>
      <c r="AZ225">
        <v>0</v>
      </c>
      <c r="BA225">
        <v>0</v>
      </c>
      <c r="BB225">
        <v>1</v>
      </c>
      <c r="BC225">
        <v>100</v>
      </c>
      <c r="BD225">
        <v>100</v>
      </c>
      <c r="BE225">
        <v>9.345794677734375</v>
      </c>
      <c r="BF225">
        <v>13435.380859375</v>
      </c>
      <c r="BG225">
        <v>14563.5419921875</v>
      </c>
      <c r="BH225">
        <v>2.294205904006958</v>
      </c>
      <c r="BI225">
        <v>-17.011020660400391</v>
      </c>
      <c r="BJ225">
        <v>20</v>
      </c>
      <c r="BK225">
        <v>13.636363983154297</v>
      </c>
      <c r="BL225">
        <v>106</v>
      </c>
      <c r="BM225">
        <v>-6.7632851600646973</v>
      </c>
      <c r="BN225">
        <v>21080.736328125</v>
      </c>
      <c r="BO225">
        <v>64.631568908691406</v>
      </c>
      <c r="BQ225">
        <v>0.58117645978927612</v>
      </c>
      <c r="BR225">
        <v>0.20588235557079315</v>
      </c>
      <c r="BS225">
        <v>1.970588207244873</v>
      </c>
      <c r="BT225">
        <v>177.94117736816406</v>
      </c>
      <c r="BU225">
        <v>468.82351684570313</v>
      </c>
      <c r="BV225">
        <v>0</v>
      </c>
      <c r="BW225">
        <v>1</v>
      </c>
      <c r="BX225">
        <v>10616.822265625</v>
      </c>
      <c r="BY225">
        <v>9794.392578125</v>
      </c>
      <c r="BZ225">
        <v>0.73529410362243652</v>
      </c>
      <c r="CA225">
        <v>5.6764707565307617</v>
      </c>
      <c r="CB225">
        <v>76</v>
      </c>
      <c r="CC225">
        <v>9.8445596694946289</v>
      </c>
      <c r="CD225">
        <v>16.580310821533203</v>
      </c>
      <c r="CE225">
        <v>1.0362694263458252</v>
      </c>
      <c r="CF225">
        <v>0.5181347131729126</v>
      </c>
      <c r="CG225">
        <v>15286.798828125</v>
      </c>
      <c r="CJ225" s="8">
        <f>ABS(L225-VLOOKUP('VK_valitsin (FI)'!$C$8,tiedot,11,FALSE))</f>
        <v>64.300003051757813</v>
      </c>
      <c r="CQ225" s="8">
        <f>ABS(S225-VLOOKUP('VK_valitsin (FI)'!$C$8,tiedot,18,FALSE))</f>
        <v>424</v>
      </c>
      <c r="DE225" s="8">
        <f>ABS(AG225-VLOOKUP('VK_valitsin (FI)'!$C$8,tiedot,32,FALSE))</f>
        <v>0</v>
      </c>
      <c r="DJ225" s="8">
        <f>ABS(AL225-VLOOKUP('VK_valitsin (FI)'!$C$8,tiedot,37,FALSE))</f>
        <v>14.100000000000009</v>
      </c>
      <c r="EB225" s="55">
        <f>ABS(BD225-VLOOKUP('VK_valitsin (FI)'!$C$8,tiedot,55,FALSE))</f>
        <v>3.98126220703125</v>
      </c>
      <c r="EF225" s="55">
        <f>ABS(BH225-VLOOKUP('VK_valitsin (FI)'!$C$8,tiedot,59,FALSE))</f>
        <v>1.0428504943847656</v>
      </c>
      <c r="EL225" s="8">
        <f>ABS(BN225-VLOOKUP('VK_valitsin (FI)'!$C$8,tiedot,65,FALSE))</f>
        <v>1993.66015625</v>
      </c>
      <c r="FH225" s="4">
        <f>IF($B225='VK_valitsin (FI)'!$C$8,100000,VK!CJ225/VK!L$297*'VK_valitsin (FI)'!D$5)</f>
        <v>0.32674591665421343</v>
      </c>
      <c r="FO225" s="4">
        <f>IF($B225='VK_valitsin (FI)'!$C$8,100000,VK!CQ225/VK!S$297*'VK_valitsin (FI)'!E$5)</f>
        <v>8.4320724075527029E-2</v>
      </c>
      <c r="GC225" s="4">
        <f>IF($B225='VK_valitsin (FI)'!$C$8,100000,VK!DE225/VK!AG$297*'VK_valitsin (FI)'!F$5)</f>
        <v>0</v>
      </c>
      <c r="GH225" s="4">
        <f>IF($B225='VK_valitsin (FI)'!$C$8,100000,VK!DJ225/VK!AL$297*'VK_valitsin (FI)'!G$5)</f>
        <v>0.24817878232814414</v>
      </c>
      <c r="GZ225" s="4">
        <f>IF($B225='VK_valitsin (FI)'!$C$8,100000,VK!EB225/VK!BD$297*'VK_valitsin (FI)'!H$5)</f>
        <v>1.725932443801987E-2</v>
      </c>
      <c r="HA225" s="4">
        <f>IF($B225='VK_valitsin (FI)'!$C$8,100000,VK!EC225/VK!BE$297*'VK_valitsin (FI)'!P$5)</f>
        <v>0</v>
      </c>
      <c r="HD225" s="4">
        <f>IF($B225='VK_valitsin (FI)'!$C$8,100000,VK!EF225/VK!BH$297*'VK_valitsin (FI)'!I$5)</f>
        <v>0.1819587227810627</v>
      </c>
      <c r="HJ225" s="4">
        <f>IF($B225='VK_valitsin (FI)'!$C$8,100000,VK!EL225/VK!BN$297*'VK_valitsin (FI)'!J$5)</f>
        <v>9.0654854973288956E-2</v>
      </c>
      <c r="ID225" s="15">
        <f t="shared" si="12"/>
        <v>0.94911834755025615</v>
      </c>
      <c r="IE225" s="15">
        <f t="shared" si="13"/>
        <v>252</v>
      </c>
      <c r="IF225" s="16">
        <f t="shared" si="15"/>
        <v>2.2300000000000014E-8</v>
      </c>
      <c r="IG225" s="51" t="str">
        <f t="shared" si="14"/>
        <v>Salla</v>
      </c>
    </row>
    <row r="226" spans="1:241">
      <c r="A226">
        <v>2019</v>
      </c>
      <c r="B226" t="s">
        <v>652</v>
      </c>
      <c r="C226" t="s">
        <v>653</v>
      </c>
      <c r="D226" t="s">
        <v>652</v>
      </c>
      <c r="E226" t="s">
        <v>654</v>
      </c>
      <c r="F226" t="s">
        <v>126</v>
      </c>
      <c r="G226" t="s">
        <v>127</v>
      </c>
      <c r="H226" t="s">
        <v>144</v>
      </c>
      <c r="I226" t="s">
        <v>145</v>
      </c>
      <c r="J226">
        <v>46.5</v>
      </c>
      <c r="K226">
        <v>1986.5899658203125</v>
      </c>
      <c r="L226">
        <v>153.5</v>
      </c>
      <c r="M226">
        <v>51833</v>
      </c>
      <c r="N226">
        <v>26.100000381469727</v>
      </c>
      <c r="O226">
        <v>-0.89999997615814209</v>
      </c>
      <c r="P226">
        <v>-278</v>
      </c>
      <c r="Q226">
        <v>74.900000000000006</v>
      </c>
      <c r="R226">
        <v>12.200000000000001</v>
      </c>
      <c r="S226">
        <v>892</v>
      </c>
      <c r="T226">
        <v>0</v>
      </c>
      <c r="U226">
        <v>3635.2</v>
      </c>
      <c r="V226">
        <v>12.51</v>
      </c>
      <c r="W226">
        <v>822</v>
      </c>
      <c r="X226">
        <v>334</v>
      </c>
      <c r="Y226">
        <v>580</v>
      </c>
      <c r="Z226">
        <v>550</v>
      </c>
      <c r="AA226">
        <v>637</v>
      </c>
      <c r="AB226">
        <v>18.067323684692383</v>
      </c>
      <c r="AC226">
        <v>0.6</v>
      </c>
      <c r="AD226">
        <v>1.5</v>
      </c>
      <c r="AE226">
        <v>2</v>
      </c>
      <c r="AF226">
        <v>5.6</v>
      </c>
      <c r="AG226">
        <v>0</v>
      </c>
      <c r="AH226">
        <v>20.75</v>
      </c>
      <c r="AI226">
        <v>0.93</v>
      </c>
      <c r="AJ226">
        <v>0.55000000000000004</v>
      </c>
      <c r="AK226">
        <v>1.3</v>
      </c>
      <c r="AL226">
        <v>65.400000000000006</v>
      </c>
      <c r="AM226">
        <v>321</v>
      </c>
      <c r="AN226">
        <v>42.3</v>
      </c>
      <c r="AO226">
        <v>26.1</v>
      </c>
      <c r="AP226">
        <v>46</v>
      </c>
      <c r="AQ226">
        <v>41</v>
      </c>
      <c r="AR226">
        <v>514</v>
      </c>
      <c r="AS226">
        <v>4</v>
      </c>
      <c r="AT226">
        <v>5080</v>
      </c>
      <c r="AU226">
        <v>10241</v>
      </c>
      <c r="AV226">
        <v>1</v>
      </c>
      <c r="AW226">
        <v>47.977165222167969</v>
      </c>
      <c r="AX226">
        <v>0</v>
      </c>
      <c r="AY226">
        <v>1</v>
      </c>
      <c r="AZ226">
        <v>0</v>
      </c>
      <c r="BA226">
        <v>1</v>
      </c>
      <c r="BB226">
        <v>1</v>
      </c>
      <c r="BC226">
        <v>91.191070556640625</v>
      </c>
      <c r="BD226">
        <v>84.221527099609375</v>
      </c>
      <c r="BE226">
        <v>817.40545654296875</v>
      </c>
      <c r="BF226">
        <v>14371.4716796875</v>
      </c>
      <c r="BG226">
        <v>17231.21484375</v>
      </c>
      <c r="BH226">
        <v>3.1026296615600586</v>
      </c>
      <c r="BI226">
        <v>-1.7283504009246826</v>
      </c>
      <c r="BJ226">
        <v>27.748132705688477</v>
      </c>
      <c r="BK226">
        <v>-4.313725471496582</v>
      </c>
      <c r="BL226">
        <v>181</v>
      </c>
      <c r="BM226">
        <v>-0.96421682834625244</v>
      </c>
      <c r="BN226">
        <v>22800.58984375</v>
      </c>
      <c r="BO226">
        <v>36.869159698486328</v>
      </c>
      <c r="BQ226">
        <v>0.64399129152297974</v>
      </c>
      <c r="BR226">
        <v>1.1440588235855103</v>
      </c>
      <c r="BS226">
        <v>6.1678853034973145</v>
      </c>
      <c r="BT226">
        <v>93.26104736328125</v>
      </c>
      <c r="BU226">
        <v>355.21771240234375</v>
      </c>
      <c r="BV226">
        <v>0</v>
      </c>
      <c r="BW226">
        <v>4</v>
      </c>
      <c r="BX226">
        <v>11269.21484375</v>
      </c>
      <c r="BY226">
        <v>9398.9423828125</v>
      </c>
      <c r="BZ226">
        <v>0.94148516654968262</v>
      </c>
      <c r="CA226">
        <v>8.9170989990234375</v>
      </c>
      <c r="CB226">
        <v>128.07377624511719</v>
      </c>
      <c r="CC226">
        <v>13.479013442993164</v>
      </c>
      <c r="CD226">
        <v>10.168758392333984</v>
      </c>
      <c r="CE226">
        <v>0.73561227321624756</v>
      </c>
      <c r="CF226">
        <v>2.5313715934753418</v>
      </c>
      <c r="CG226">
        <v>10032.96875</v>
      </c>
      <c r="CJ226" s="8">
        <f>ABS(L226-VLOOKUP('VK_valitsin (FI)'!$C$8,tiedot,11,FALSE))</f>
        <v>14.800003051757813</v>
      </c>
      <c r="CQ226" s="8">
        <f>ABS(S226-VLOOKUP('VK_valitsin (FI)'!$C$8,tiedot,18,FALSE))</f>
        <v>740</v>
      </c>
      <c r="DE226" s="8">
        <f>ABS(AG226-VLOOKUP('VK_valitsin (FI)'!$C$8,tiedot,32,FALSE))</f>
        <v>0</v>
      </c>
      <c r="DJ226" s="8">
        <f>ABS(AL226-VLOOKUP('VK_valitsin (FI)'!$C$8,tiedot,37,FALSE))</f>
        <v>6.6000000000000085</v>
      </c>
      <c r="EB226" s="55">
        <f>ABS(BD226-VLOOKUP('VK_valitsin (FI)'!$C$8,tiedot,55,FALSE))</f>
        <v>11.797210693359375</v>
      </c>
      <c r="EF226" s="55">
        <f>ABS(BH226-VLOOKUP('VK_valitsin (FI)'!$C$8,tiedot,59,FALSE))</f>
        <v>0.23442673683166504</v>
      </c>
      <c r="EL226" s="8">
        <f>ABS(BN226-VLOOKUP('VK_valitsin (FI)'!$C$8,tiedot,65,FALSE))</f>
        <v>273.806640625</v>
      </c>
      <c r="FH226" s="4">
        <f>IF($B226='VK_valitsin (FI)'!$C$8,100000,VK!CJ226/VK!L$297*'VK_valitsin (FI)'!D$5)</f>
        <v>7.5207470203993432E-2</v>
      </c>
      <c r="FO226" s="4">
        <f>IF($B226='VK_valitsin (FI)'!$C$8,100000,VK!CQ226/VK!S$297*'VK_valitsin (FI)'!E$5)</f>
        <v>0.14716352786766507</v>
      </c>
      <c r="GC226" s="4">
        <f>IF($B226='VK_valitsin (FI)'!$C$8,100000,VK!DE226/VK!AG$297*'VK_valitsin (FI)'!F$5)</f>
        <v>0</v>
      </c>
      <c r="GH226" s="4">
        <f>IF($B226='VK_valitsin (FI)'!$C$8,100000,VK!DJ226/VK!AL$297*'VK_valitsin (FI)'!G$5)</f>
        <v>0.11616879172806754</v>
      </c>
      <c r="GZ226" s="4">
        <f>IF($B226='VK_valitsin (FI)'!$C$8,100000,VK!EB226/VK!BD$297*'VK_valitsin (FI)'!H$5)</f>
        <v>5.1142546316284003E-2</v>
      </c>
      <c r="HA226" s="4">
        <f>IF($B226='VK_valitsin (FI)'!$C$8,100000,VK!EC226/VK!BE$297*'VK_valitsin (FI)'!P$5)</f>
        <v>0</v>
      </c>
      <c r="HD226" s="4">
        <f>IF($B226='VK_valitsin (FI)'!$C$8,100000,VK!EF226/VK!BH$297*'VK_valitsin (FI)'!I$5)</f>
        <v>4.0903264513277304E-2</v>
      </c>
      <c r="HJ226" s="4">
        <f>IF($B226='VK_valitsin (FI)'!$C$8,100000,VK!EL226/VK!BN$297*'VK_valitsin (FI)'!J$5)</f>
        <v>1.2450417499074612E-2</v>
      </c>
      <c r="ID226" s="15">
        <f t="shared" si="12"/>
        <v>0.44303604052836199</v>
      </c>
      <c r="IE226" s="15">
        <f t="shared" si="13"/>
        <v>67</v>
      </c>
      <c r="IF226" s="16">
        <f t="shared" si="15"/>
        <v>2.2400000000000015E-8</v>
      </c>
      <c r="IG226" s="51" t="str">
        <f t="shared" si="14"/>
        <v>Salo</v>
      </c>
    </row>
    <row r="227" spans="1:241">
      <c r="A227">
        <v>2019</v>
      </c>
      <c r="B227" t="s">
        <v>655</v>
      </c>
      <c r="C227" t="s">
        <v>656</v>
      </c>
      <c r="D227" t="s">
        <v>593</v>
      </c>
      <c r="E227" t="s">
        <v>594</v>
      </c>
      <c r="F227" t="s">
        <v>88</v>
      </c>
      <c r="G227" t="s">
        <v>89</v>
      </c>
      <c r="H227" t="s">
        <v>90</v>
      </c>
      <c r="I227" t="s">
        <v>91</v>
      </c>
      <c r="J227">
        <v>47.5</v>
      </c>
      <c r="K227">
        <v>1429.0400390625</v>
      </c>
      <c r="L227">
        <v>160.5</v>
      </c>
      <c r="M227">
        <v>24277</v>
      </c>
      <c r="N227">
        <v>17</v>
      </c>
      <c r="O227">
        <v>-1.5</v>
      </c>
      <c r="P227">
        <v>-264</v>
      </c>
      <c r="Q227">
        <v>68.8</v>
      </c>
      <c r="R227">
        <v>7.6000000000000005</v>
      </c>
      <c r="S227">
        <v>698</v>
      </c>
      <c r="T227">
        <v>0</v>
      </c>
      <c r="U227">
        <v>3370.3</v>
      </c>
      <c r="V227">
        <v>13.28</v>
      </c>
      <c r="W227">
        <v>843</v>
      </c>
      <c r="X227">
        <v>581</v>
      </c>
      <c r="Y227">
        <v>633</v>
      </c>
      <c r="Z227">
        <v>876</v>
      </c>
      <c r="AA227">
        <v>570</v>
      </c>
      <c r="AB227">
        <v>17.884614944458008</v>
      </c>
      <c r="AC227">
        <v>0.6</v>
      </c>
      <c r="AD227">
        <v>0.6</v>
      </c>
      <c r="AE227">
        <v>1.4</v>
      </c>
      <c r="AF227">
        <v>4</v>
      </c>
      <c r="AG227">
        <v>0</v>
      </c>
      <c r="AH227">
        <v>20.75</v>
      </c>
      <c r="AI227">
        <v>0.93</v>
      </c>
      <c r="AJ227">
        <v>0.45</v>
      </c>
      <c r="AK227">
        <v>0.98</v>
      </c>
      <c r="AL227">
        <v>70.099999999999994</v>
      </c>
      <c r="AM227">
        <v>308.3</v>
      </c>
      <c r="AN227">
        <v>45.6</v>
      </c>
      <c r="AO227">
        <v>23</v>
      </c>
      <c r="AP227">
        <v>57</v>
      </c>
      <c r="AQ227">
        <v>47</v>
      </c>
      <c r="AR227">
        <v>279</v>
      </c>
      <c r="AS227">
        <v>3</v>
      </c>
      <c r="AT227">
        <v>6824</v>
      </c>
      <c r="AU227">
        <v>10669</v>
      </c>
      <c r="AV227">
        <v>1</v>
      </c>
      <c r="AW227">
        <v>48.905315399169922</v>
      </c>
      <c r="AX227">
        <v>0</v>
      </c>
      <c r="AY227">
        <v>0</v>
      </c>
      <c r="AZ227">
        <v>0</v>
      </c>
      <c r="BA227">
        <v>0</v>
      </c>
      <c r="BB227">
        <v>1</v>
      </c>
      <c r="BC227">
        <v>77.222221374511719</v>
      </c>
      <c r="BD227">
        <v>87.633888244628906</v>
      </c>
      <c r="BE227">
        <v>705.0980224609375</v>
      </c>
      <c r="BF227">
        <v>10006.9931640625</v>
      </c>
      <c r="BG227">
        <v>12241.3359375</v>
      </c>
      <c r="BH227">
        <v>3.6815712451934814</v>
      </c>
      <c r="BI227">
        <v>4.9327292442321777</v>
      </c>
      <c r="BJ227">
        <v>24.751066207885742</v>
      </c>
      <c r="BK227">
        <v>-11.808117866516113</v>
      </c>
      <c r="BL227">
        <v>172</v>
      </c>
      <c r="BM227">
        <v>-3.4359660148620605</v>
      </c>
      <c r="BN227">
        <v>21719.578125</v>
      </c>
      <c r="BO227">
        <v>43.404811859130859</v>
      </c>
      <c r="BQ227">
        <v>0.67837870121002197</v>
      </c>
      <c r="BR227">
        <v>0.16888412833213806</v>
      </c>
      <c r="BS227">
        <v>2.7309799194335938</v>
      </c>
      <c r="BT227">
        <v>98.735427856445313</v>
      </c>
      <c r="BU227">
        <v>336.45013427734375</v>
      </c>
      <c r="BV227">
        <v>0</v>
      </c>
      <c r="BW227">
        <v>4</v>
      </c>
      <c r="BX227">
        <v>8581.1767578125</v>
      </c>
      <c r="BY227">
        <v>7014.90185546875</v>
      </c>
      <c r="BZ227">
        <v>0.9844709038734436</v>
      </c>
      <c r="CA227">
        <v>8.9137868881225586</v>
      </c>
      <c r="CB227">
        <v>102.09204864501953</v>
      </c>
      <c r="CC227">
        <v>10.998151779174805</v>
      </c>
      <c r="CD227">
        <v>14.37153434753418</v>
      </c>
      <c r="CE227">
        <v>0.18484288454055786</v>
      </c>
      <c r="CF227">
        <v>2.0332717895507813</v>
      </c>
      <c r="CG227">
        <v>10781.8662109375</v>
      </c>
      <c r="CJ227" s="8">
        <f>ABS(L227-VLOOKUP('VK_valitsin (FI)'!$C$8,tiedot,11,FALSE))</f>
        <v>21.800003051757813</v>
      </c>
      <c r="CQ227" s="8">
        <f>ABS(S227-VLOOKUP('VK_valitsin (FI)'!$C$8,tiedot,18,FALSE))</f>
        <v>546</v>
      </c>
      <c r="DE227" s="8">
        <f>ABS(AG227-VLOOKUP('VK_valitsin (FI)'!$C$8,tiedot,32,FALSE))</f>
        <v>0</v>
      </c>
      <c r="DJ227" s="8">
        <f>ABS(AL227-VLOOKUP('VK_valitsin (FI)'!$C$8,tiedot,37,FALSE))</f>
        <v>11.299999999999997</v>
      </c>
      <c r="EB227" s="55">
        <f>ABS(BD227-VLOOKUP('VK_valitsin (FI)'!$C$8,tiedot,55,FALSE))</f>
        <v>8.3848495483398438</v>
      </c>
      <c r="EF227" s="55">
        <f>ABS(BH227-VLOOKUP('VK_valitsin (FI)'!$C$8,tiedot,59,FALSE))</f>
        <v>0.34451484680175781</v>
      </c>
      <c r="EL227" s="8">
        <f>ABS(BN227-VLOOKUP('VK_valitsin (FI)'!$C$8,tiedot,65,FALSE))</f>
        <v>1354.818359375</v>
      </c>
      <c r="FH227" s="4">
        <f>IF($B227='VK_valitsin (FI)'!$C$8,100000,VK!CJ227/VK!L$297*'VK_valitsin (FI)'!D$5)</f>
        <v>0.11077856364139829</v>
      </c>
      <c r="FO227" s="4">
        <f>IF($B227='VK_valitsin (FI)'!$C$8,100000,VK!CQ227/VK!S$297*'VK_valitsin (FI)'!E$5)</f>
        <v>0.10858281921046639</v>
      </c>
      <c r="GC227" s="4">
        <f>IF($B227='VK_valitsin (FI)'!$C$8,100000,VK!DE227/VK!AG$297*'VK_valitsin (FI)'!F$5)</f>
        <v>0</v>
      </c>
      <c r="GH227" s="4">
        <f>IF($B227='VK_valitsin (FI)'!$C$8,100000,VK!DJ227/VK!AL$297*'VK_valitsin (FI)'!G$5)</f>
        <v>0.19889505250411535</v>
      </c>
      <c r="GZ227" s="4">
        <f>IF($B227='VK_valitsin (FI)'!$C$8,100000,VK!EB227/VK!BD$297*'VK_valitsin (FI)'!H$5)</f>
        <v>3.6349486970036635E-2</v>
      </c>
      <c r="HA227" s="4">
        <f>IF($B227='VK_valitsin (FI)'!$C$8,100000,VK!EC227/VK!BE$297*'VK_valitsin (FI)'!P$5)</f>
        <v>0</v>
      </c>
      <c r="HD227" s="4">
        <f>IF($B227='VK_valitsin (FI)'!$C$8,100000,VK!EF227/VK!BH$297*'VK_valitsin (FI)'!I$5)</f>
        <v>6.0111666859921378E-2</v>
      </c>
      <c r="HJ227" s="4">
        <f>IF($B227='VK_valitsin (FI)'!$C$8,100000,VK!EL227/VK!BN$297*'VK_valitsin (FI)'!J$5)</f>
        <v>6.1605716249709952E-2</v>
      </c>
      <c r="ID227" s="15">
        <f t="shared" si="12"/>
        <v>0.576323327935648</v>
      </c>
      <c r="IE227" s="15">
        <f t="shared" si="13"/>
        <v>123</v>
      </c>
      <c r="IF227" s="16">
        <f t="shared" si="15"/>
        <v>2.2500000000000016E-8</v>
      </c>
      <c r="IG227" s="51" t="str">
        <f t="shared" si="14"/>
        <v>Sastamala</v>
      </c>
    </row>
    <row r="228" spans="1:241">
      <c r="A228">
        <v>2019</v>
      </c>
      <c r="B228" t="s">
        <v>657</v>
      </c>
      <c r="C228" t="s">
        <v>658</v>
      </c>
      <c r="D228" t="s">
        <v>299</v>
      </c>
      <c r="E228" t="s">
        <v>300</v>
      </c>
      <c r="F228" t="s">
        <v>126</v>
      </c>
      <c r="G228" t="s">
        <v>127</v>
      </c>
      <c r="H228" t="s">
        <v>104</v>
      </c>
      <c r="I228" t="s">
        <v>105</v>
      </c>
      <c r="J228">
        <v>46.700000762939453</v>
      </c>
      <c r="K228">
        <v>252.60000610351563</v>
      </c>
      <c r="L228">
        <v>132.60000610351563</v>
      </c>
      <c r="M228">
        <v>2945</v>
      </c>
      <c r="N228">
        <v>11.699999809265137</v>
      </c>
      <c r="O228">
        <v>-1.6000000238418579</v>
      </c>
      <c r="P228">
        <v>-42</v>
      </c>
      <c r="Q228">
        <v>42.6</v>
      </c>
      <c r="R228">
        <v>5.3000000000000007</v>
      </c>
      <c r="S228">
        <v>108</v>
      </c>
      <c r="T228">
        <v>0</v>
      </c>
      <c r="U228">
        <v>3860.8</v>
      </c>
      <c r="V228">
        <v>12.51</v>
      </c>
      <c r="W228">
        <v>1963</v>
      </c>
      <c r="X228">
        <v>1222</v>
      </c>
      <c r="Y228">
        <v>1074</v>
      </c>
      <c r="Z228">
        <v>1538</v>
      </c>
      <c r="AA228">
        <v>605</v>
      </c>
      <c r="AB228">
        <v>13.043478012084961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21.5</v>
      </c>
      <c r="AI228">
        <v>1.2</v>
      </c>
      <c r="AJ228">
        <v>0.6</v>
      </c>
      <c r="AK228">
        <v>1.4</v>
      </c>
      <c r="AL228">
        <v>79.900000000000006</v>
      </c>
      <c r="AM228">
        <v>341.9</v>
      </c>
      <c r="AN228">
        <v>42.9</v>
      </c>
      <c r="AO228">
        <v>27.7</v>
      </c>
      <c r="AP228">
        <v>59</v>
      </c>
      <c r="AQ228">
        <v>26</v>
      </c>
      <c r="AR228">
        <v>537</v>
      </c>
      <c r="AS228">
        <v>2.1669999999999998</v>
      </c>
      <c r="AT228">
        <v>9200</v>
      </c>
      <c r="AU228">
        <v>11099</v>
      </c>
      <c r="AV228">
        <v>1</v>
      </c>
      <c r="AW228">
        <v>26.300983428955078</v>
      </c>
      <c r="AX228">
        <v>0</v>
      </c>
      <c r="AY228">
        <v>0</v>
      </c>
      <c r="AZ228">
        <v>0</v>
      </c>
      <c r="BA228">
        <v>0</v>
      </c>
      <c r="BB228">
        <v>1</v>
      </c>
      <c r="BC228">
        <v>66.400001525878906</v>
      </c>
      <c r="BD228">
        <v>94.696968078613281</v>
      </c>
      <c r="BE228">
        <v>685.53460693359375</v>
      </c>
      <c r="BF228">
        <v>10453.318359375</v>
      </c>
      <c r="BG228">
        <v>11917.412109375</v>
      </c>
      <c r="BH228">
        <v>4.3137860298156738</v>
      </c>
      <c r="BI228">
        <v>12.366996765136719</v>
      </c>
      <c r="BJ228">
        <v>26.315790176391602</v>
      </c>
      <c r="BK228">
        <v>15.384614944458008</v>
      </c>
      <c r="BL228">
        <v>341</v>
      </c>
      <c r="BM228">
        <v>-6.5146579742431641</v>
      </c>
      <c r="BN228">
        <v>23783.99609375</v>
      </c>
      <c r="BO228">
        <v>29.128423690795898</v>
      </c>
      <c r="BQ228">
        <v>0.68658745288848877</v>
      </c>
      <c r="BR228">
        <v>2.5127334594726563</v>
      </c>
      <c r="BS228">
        <v>3.0560271739959717</v>
      </c>
      <c r="BT228">
        <v>76.061119079589844</v>
      </c>
      <c r="BU228">
        <v>159.93208312988281</v>
      </c>
      <c r="BV228">
        <v>0</v>
      </c>
      <c r="BW228">
        <v>0</v>
      </c>
      <c r="BX228">
        <v>9522.0126953125</v>
      </c>
      <c r="BY228">
        <v>8352.201171875</v>
      </c>
      <c r="BZ228">
        <v>1.018675684928894</v>
      </c>
      <c r="CA228">
        <v>9.745330810546875</v>
      </c>
      <c r="CB228">
        <v>83.333335876464844</v>
      </c>
      <c r="CC228">
        <v>8.3623695373535156</v>
      </c>
      <c r="CD228">
        <v>14.982578277587891</v>
      </c>
      <c r="CE228">
        <v>0.34843206405639648</v>
      </c>
      <c r="CF228">
        <v>2.0905923843383789</v>
      </c>
      <c r="CG228">
        <v>11326.5263671875</v>
      </c>
      <c r="CJ228" s="8">
        <f>ABS(L228-VLOOKUP('VK_valitsin (FI)'!$C$8,tiedot,11,FALSE))</f>
        <v>6.0999908447265625</v>
      </c>
      <c r="CQ228" s="8">
        <f>ABS(S228-VLOOKUP('VK_valitsin (FI)'!$C$8,tiedot,18,FALSE))</f>
        <v>44</v>
      </c>
      <c r="DE228" s="8">
        <f>ABS(AG228-VLOOKUP('VK_valitsin (FI)'!$C$8,tiedot,32,FALSE))</f>
        <v>0</v>
      </c>
      <c r="DJ228" s="8">
        <f>ABS(AL228-VLOOKUP('VK_valitsin (FI)'!$C$8,tiedot,37,FALSE))</f>
        <v>21.100000000000009</v>
      </c>
      <c r="EB228" s="55">
        <f>ABS(BD228-VLOOKUP('VK_valitsin (FI)'!$C$8,tiedot,55,FALSE))</f>
        <v>1.3217697143554688</v>
      </c>
      <c r="EF228" s="55">
        <f>ABS(BH228-VLOOKUP('VK_valitsin (FI)'!$C$8,tiedot,59,FALSE))</f>
        <v>0.9767296314239502</v>
      </c>
      <c r="EL228" s="8">
        <f>ABS(BN228-VLOOKUP('VK_valitsin (FI)'!$C$8,tiedot,65,FALSE))</f>
        <v>709.599609375</v>
      </c>
      <c r="FH228" s="4">
        <f>IF($B228='VK_valitsin (FI)'!$C$8,100000,VK!CJ228/VK!L$297*'VK_valitsin (FI)'!D$5)</f>
        <v>3.0997620615011809E-2</v>
      </c>
      <c r="FO228" s="4">
        <f>IF($B228='VK_valitsin (FI)'!$C$8,100000,VK!CQ228/VK!S$297*'VK_valitsin (FI)'!E$5)</f>
        <v>8.7502638191584645E-3</v>
      </c>
      <c r="GC228" s="4">
        <f>IF($B228='VK_valitsin (FI)'!$C$8,100000,VK!DE228/VK!AG$297*'VK_valitsin (FI)'!F$5)</f>
        <v>0</v>
      </c>
      <c r="GH228" s="4">
        <f>IF($B228='VK_valitsin (FI)'!$C$8,100000,VK!DJ228/VK!AL$297*'VK_valitsin (FI)'!G$5)</f>
        <v>0.37138810688821566</v>
      </c>
      <c r="GZ228" s="4">
        <f>IF($B228='VK_valitsin (FI)'!$C$8,100000,VK!EB228/VK!BD$297*'VK_valitsin (FI)'!H$5)</f>
        <v>5.7300552302534686E-3</v>
      </c>
      <c r="HA228" s="4">
        <f>IF($B228='VK_valitsin (FI)'!$C$8,100000,VK!EC228/VK!BE$297*'VK_valitsin (FI)'!P$5)</f>
        <v>0</v>
      </c>
      <c r="HD228" s="4">
        <f>IF($B228='VK_valitsin (FI)'!$C$8,100000,VK!EF228/VK!BH$297*'VK_valitsin (FI)'!I$5)</f>
        <v>0.1704218171188282</v>
      </c>
      <c r="HJ228" s="4">
        <f>IF($B228='VK_valitsin (FI)'!$C$8,100000,VK!EL228/VK!BN$297*'VK_valitsin (FI)'!J$5)</f>
        <v>3.2266607463326602E-2</v>
      </c>
      <c r="ID228" s="15">
        <f t="shared" si="12"/>
        <v>0.61955449373479421</v>
      </c>
      <c r="IE228" s="15">
        <f t="shared" si="13"/>
        <v>147</v>
      </c>
      <c r="IF228" s="16">
        <f t="shared" si="15"/>
        <v>2.2600000000000017E-8</v>
      </c>
      <c r="IG228" s="51" t="str">
        <f t="shared" si="14"/>
        <v>Sauvo</v>
      </c>
    </row>
    <row r="229" spans="1:241">
      <c r="A229">
        <v>2019</v>
      </c>
      <c r="B229" t="s">
        <v>659</v>
      </c>
      <c r="C229" t="s">
        <v>660</v>
      </c>
      <c r="D229" t="s">
        <v>444</v>
      </c>
      <c r="E229" t="s">
        <v>213</v>
      </c>
      <c r="F229" t="s">
        <v>257</v>
      </c>
      <c r="G229" t="s">
        <v>258</v>
      </c>
      <c r="H229" t="s">
        <v>104</v>
      </c>
      <c r="I229" t="s">
        <v>105</v>
      </c>
      <c r="J229">
        <v>53.299999237060547</v>
      </c>
      <c r="K229">
        <v>539.1199951171875</v>
      </c>
      <c r="L229">
        <v>178.30000305175781</v>
      </c>
      <c r="M229">
        <v>3383</v>
      </c>
      <c r="N229">
        <v>6.3000001907348633</v>
      </c>
      <c r="O229">
        <v>-1.2999999523162842</v>
      </c>
      <c r="P229">
        <v>-11</v>
      </c>
      <c r="Q229">
        <v>52.400000000000006</v>
      </c>
      <c r="R229">
        <v>10.600000000000001</v>
      </c>
      <c r="S229">
        <v>202</v>
      </c>
      <c r="T229">
        <v>0</v>
      </c>
      <c r="U229">
        <v>3601.8</v>
      </c>
      <c r="V229">
        <v>11.95</v>
      </c>
      <c r="W229">
        <v>690</v>
      </c>
      <c r="X229">
        <v>759</v>
      </c>
      <c r="Y229">
        <v>1276</v>
      </c>
      <c r="Z229">
        <v>1265</v>
      </c>
      <c r="AA229">
        <v>813</v>
      </c>
      <c r="AB229">
        <v>14.56944465637207</v>
      </c>
      <c r="AC229">
        <v>0</v>
      </c>
      <c r="AD229">
        <v>0</v>
      </c>
      <c r="AE229">
        <v>0</v>
      </c>
      <c r="AF229">
        <v>5.2</v>
      </c>
      <c r="AG229">
        <v>0</v>
      </c>
      <c r="AH229">
        <v>21.5</v>
      </c>
      <c r="AI229">
        <v>0.93</v>
      </c>
      <c r="AJ229">
        <v>0.5</v>
      </c>
      <c r="AK229">
        <v>1.1000000000000001</v>
      </c>
      <c r="AL229">
        <v>72.3</v>
      </c>
      <c r="AM229">
        <v>282.89999999999998</v>
      </c>
      <c r="AN229">
        <v>44.9</v>
      </c>
      <c r="AO229">
        <v>20.2</v>
      </c>
      <c r="AP229">
        <v>59</v>
      </c>
      <c r="AQ229">
        <v>95</v>
      </c>
      <c r="AR229">
        <v>728</v>
      </c>
      <c r="AS229">
        <v>5</v>
      </c>
      <c r="AT229">
        <v>7907</v>
      </c>
      <c r="AU229">
        <v>12930</v>
      </c>
      <c r="AV229">
        <v>0</v>
      </c>
      <c r="AW229">
        <v>31.200401306152344</v>
      </c>
      <c r="AX229">
        <v>0</v>
      </c>
      <c r="AY229">
        <v>0</v>
      </c>
      <c r="AZ229">
        <v>0</v>
      </c>
      <c r="BA229">
        <v>0</v>
      </c>
      <c r="BB229">
        <v>1</v>
      </c>
      <c r="BC229">
        <v>70.454544067382813</v>
      </c>
      <c r="BD229">
        <v>100</v>
      </c>
      <c r="BE229">
        <v>33.613445281982422</v>
      </c>
      <c r="BF229">
        <v>12413.263671875</v>
      </c>
      <c r="BG229">
        <v>13203.6220703125</v>
      </c>
      <c r="BH229">
        <v>2.5432162284851074</v>
      </c>
      <c r="BI229">
        <v>32.348323822021484</v>
      </c>
      <c r="BJ229">
        <v>14.925373077392578</v>
      </c>
      <c r="BK229">
        <v>-12.903225898742676</v>
      </c>
      <c r="BL229">
        <v>138.5</v>
      </c>
      <c r="BM229">
        <v>-4.9429659843444824</v>
      </c>
      <c r="BN229">
        <v>21421.765625</v>
      </c>
      <c r="BO229">
        <v>49.318248748779297</v>
      </c>
      <c r="BQ229">
        <v>0.6704108715057373</v>
      </c>
      <c r="BR229">
        <v>0.14779780805110931</v>
      </c>
      <c r="BS229">
        <v>1.2415015697479248</v>
      </c>
      <c r="BT229">
        <v>67.395805358886719</v>
      </c>
      <c r="BU229">
        <v>308.89743041992188</v>
      </c>
      <c r="BV229">
        <v>0</v>
      </c>
      <c r="BW229">
        <v>1</v>
      </c>
      <c r="BX229">
        <v>9546.21875</v>
      </c>
      <c r="BY229">
        <v>8974.7900390625</v>
      </c>
      <c r="BZ229">
        <v>0.79810816049575806</v>
      </c>
      <c r="CA229">
        <v>7.3898906707763672</v>
      </c>
      <c r="CB229">
        <v>100</v>
      </c>
      <c r="CC229">
        <v>10.800000190734863</v>
      </c>
      <c r="CD229">
        <v>16.799999237060547</v>
      </c>
      <c r="CE229">
        <v>0</v>
      </c>
      <c r="CF229">
        <v>1.6000000238418579</v>
      </c>
      <c r="CG229">
        <v>12913.6572265625</v>
      </c>
      <c r="CJ229" s="8">
        <f>ABS(L229-VLOOKUP('VK_valitsin (FI)'!$C$8,tiedot,11,FALSE))</f>
        <v>39.600006103515625</v>
      </c>
      <c r="CQ229" s="8">
        <f>ABS(S229-VLOOKUP('VK_valitsin (FI)'!$C$8,tiedot,18,FALSE))</f>
        <v>50</v>
      </c>
      <c r="DE229" s="8">
        <f>ABS(AG229-VLOOKUP('VK_valitsin (FI)'!$C$8,tiedot,32,FALSE))</f>
        <v>0</v>
      </c>
      <c r="DJ229" s="8">
        <f>ABS(AL229-VLOOKUP('VK_valitsin (FI)'!$C$8,tiedot,37,FALSE))</f>
        <v>13.5</v>
      </c>
      <c r="EB229" s="55">
        <f>ABS(BD229-VLOOKUP('VK_valitsin (FI)'!$C$8,tiedot,55,FALSE))</f>
        <v>3.98126220703125</v>
      </c>
      <c r="EF229" s="55">
        <f>ABS(BH229-VLOOKUP('VK_valitsin (FI)'!$C$8,tiedot,59,FALSE))</f>
        <v>0.79384016990661621</v>
      </c>
      <c r="EL229" s="8">
        <f>ABS(BN229-VLOOKUP('VK_valitsin (FI)'!$C$8,tiedot,65,FALSE))</f>
        <v>1652.630859375</v>
      </c>
      <c r="FH229" s="4">
        <f>IF($B229='VK_valitsin (FI)'!$C$8,100000,VK!CJ229/VK!L$297*'VK_valitsin (FI)'!D$5)</f>
        <v>0.20123078817570811</v>
      </c>
      <c r="FO229" s="4">
        <f>IF($B229='VK_valitsin (FI)'!$C$8,100000,VK!CQ229/VK!S$297*'VK_valitsin (FI)'!E$5)</f>
        <v>9.9434816126800739E-3</v>
      </c>
      <c r="GC229" s="4">
        <f>IF($B229='VK_valitsin (FI)'!$C$8,100000,VK!DE229/VK!AG$297*'VK_valitsin (FI)'!F$5)</f>
        <v>0</v>
      </c>
      <c r="GH229" s="4">
        <f>IF($B229='VK_valitsin (FI)'!$C$8,100000,VK!DJ229/VK!AL$297*'VK_valitsin (FI)'!G$5)</f>
        <v>0.23761798308013787</v>
      </c>
      <c r="GZ229" s="4">
        <f>IF($B229='VK_valitsin (FI)'!$C$8,100000,VK!EB229/VK!BD$297*'VK_valitsin (FI)'!H$5)</f>
        <v>1.725932443801987E-2</v>
      </c>
      <c r="HA229" s="4">
        <f>IF($B229='VK_valitsin (FI)'!$C$8,100000,VK!EC229/VK!BE$297*'VK_valitsin (FI)'!P$5)</f>
        <v>0</v>
      </c>
      <c r="HD229" s="4">
        <f>IF($B229='VK_valitsin (FI)'!$C$8,100000,VK!EF229/VK!BH$297*'VK_valitsin (FI)'!I$5)</f>
        <v>0.13851088356987004</v>
      </c>
      <c r="HJ229" s="4">
        <f>IF($B229='VK_valitsin (FI)'!$C$8,100000,VK!EL229/VK!BN$297*'VK_valitsin (FI)'!J$5)</f>
        <v>7.5147717835133188E-2</v>
      </c>
      <c r="ID229" s="15">
        <f t="shared" si="12"/>
        <v>0.67971020141154914</v>
      </c>
      <c r="IE229" s="15">
        <f t="shared" si="13"/>
        <v>173</v>
      </c>
      <c r="IF229" s="16">
        <f t="shared" si="15"/>
        <v>2.2700000000000018E-8</v>
      </c>
      <c r="IG229" s="51" t="str">
        <f t="shared" si="14"/>
        <v>Savitaipale</v>
      </c>
    </row>
    <row r="230" spans="1:241">
      <c r="A230">
        <v>2019</v>
      </c>
      <c r="B230" t="s">
        <v>130</v>
      </c>
      <c r="C230" t="s">
        <v>661</v>
      </c>
      <c r="D230" t="s">
        <v>130</v>
      </c>
      <c r="E230" t="s">
        <v>131</v>
      </c>
      <c r="F230" t="s">
        <v>132</v>
      </c>
      <c r="G230" t="s">
        <v>133</v>
      </c>
      <c r="H230" t="s">
        <v>144</v>
      </c>
      <c r="I230" t="s">
        <v>145</v>
      </c>
      <c r="J230">
        <v>49.400001525878906</v>
      </c>
      <c r="K230">
        <v>2238.090087890625</v>
      </c>
      <c r="L230">
        <v>173.39999389648438</v>
      </c>
      <c r="M230">
        <v>32974</v>
      </c>
      <c r="N230">
        <v>14.699999809265137</v>
      </c>
      <c r="O230">
        <v>-1.8999999761581421</v>
      </c>
      <c r="P230">
        <v>-314</v>
      </c>
      <c r="Q230">
        <v>77.300000000000011</v>
      </c>
      <c r="R230">
        <v>13.8</v>
      </c>
      <c r="S230">
        <v>740</v>
      </c>
      <c r="T230">
        <v>1</v>
      </c>
      <c r="U230">
        <v>3992.6</v>
      </c>
      <c r="V230">
        <v>11.04</v>
      </c>
      <c r="W230">
        <v>606</v>
      </c>
      <c r="X230">
        <v>374</v>
      </c>
      <c r="Y230">
        <v>497</v>
      </c>
      <c r="Z230">
        <v>523</v>
      </c>
      <c r="AA230">
        <v>496</v>
      </c>
      <c r="AB230">
        <v>16.992633819580078</v>
      </c>
      <c r="AC230">
        <v>1.4</v>
      </c>
      <c r="AD230">
        <v>1.3</v>
      </c>
      <c r="AE230">
        <v>1.7</v>
      </c>
      <c r="AF230">
        <v>3.8</v>
      </c>
      <c r="AG230">
        <v>0</v>
      </c>
      <c r="AH230">
        <v>22.25</v>
      </c>
      <c r="AI230">
        <v>1.4</v>
      </c>
      <c r="AJ230">
        <v>0.56000000000000005</v>
      </c>
      <c r="AK230">
        <v>1.52</v>
      </c>
      <c r="AL230">
        <v>78.599999999999994</v>
      </c>
      <c r="AM230">
        <v>329.8</v>
      </c>
      <c r="AN230">
        <v>45.9</v>
      </c>
      <c r="AO230">
        <v>25.8</v>
      </c>
      <c r="AP230">
        <v>23</v>
      </c>
      <c r="AQ230">
        <v>10</v>
      </c>
      <c r="AR230">
        <v>946</v>
      </c>
      <c r="AS230">
        <v>3.3330000000000002</v>
      </c>
      <c r="AT230">
        <v>6544</v>
      </c>
      <c r="AU230">
        <v>10163</v>
      </c>
      <c r="AV230">
        <v>1</v>
      </c>
      <c r="AW230">
        <v>97.564826965332031</v>
      </c>
      <c r="AX230">
        <v>0</v>
      </c>
      <c r="AY230">
        <v>1</v>
      </c>
      <c r="AZ230">
        <v>1</v>
      </c>
      <c r="BA230">
        <v>1</v>
      </c>
      <c r="BB230">
        <v>1</v>
      </c>
      <c r="BC230">
        <v>94.5054931640625</v>
      </c>
      <c r="BD230">
        <v>80.353202819824219</v>
      </c>
      <c r="BE230">
        <v>558.08978271484375</v>
      </c>
      <c r="BF230">
        <v>9365.6083984375</v>
      </c>
      <c r="BG230">
        <v>12173.115234375</v>
      </c>
      <c r="BH230">
        <v>3.3443260192871094</v>
      </c>
      <c r="BI230">
        <v>21.10740852355957</v>
      </c>
      <c r="BJ230">
        <v>26.166902542114258</v>
      </c>
      <c r="BK230">
        <v>-8.0419578552246094</v>
      </c>
      <c r="BL230">
        <v>195.07142639160156</v>
      </c>
      <c r="BM230">
        <v>-3.7207517623901367</v>
      </c>
      <c r="BN230">
        <v>22193.228515625</v>
      </c>
      <c r="BO230">
        <v>39.034034729003906</v>
      </c>
      <c r="BQ230">
        <v>0.5879177451133728</v>
      </c>
      <c r="BR230">
        <v>0.12434039264917374</v>
      </c>
      <c r="BS230">
        <v>3.7120156288146973</v>
      </c>
      <c r="BT230">
        <v>114.78740692138672</v>
      </c>
      <c r="BU230">
        <v>404.19723510742188</v>
      </c>
      <c r="BV230">
        <v>0</v>
      </c>
      <c r="BW230">
        <v>3</v>
      </c>
      <c r="BX230">
        <v>9568.068359375</v>
      </c>
      <c r="BY230">
        <v>7361.36865234375</v>
      </c>
      <c r="BZ230">
        <v>0.79759812355041504</v>
      </c>
      <c r="CA230">
        <v>7.612058162689209</v>
      </c>
      <c r="CB230">
        <v>82.129280090332031</v>
      </c>
      <c r="CC230">
        <v>8.5657367706298828</v>
      </c>
      <c r="CD230">
        <v>8.9243030548095703</v>
      </c>
      <c r="CE230">
        <v>0.35856574773788452</v>
      </c>
      <c r="CF230">
        <v>2.1115536689758301</v>
      </c>
      <c r="CG230">
        <v>10416.1923828125</v>
      </c>
      <c r="CJ230" s="8">
        <f>ABS(L230-VLOOKUP('VK_valitsin (FI)'!$C$8,tiedot,11,FALSE))</f>
        <v>34.699996948242188</v>
      </c>
      <c r="CQ230" s="8">
        <f>ABS(S230-VLOOKUP('VK_valitsin (FI)'!$C$8,tiedot,18,FALSE))</f>
        <v>588</v>
      </c>
      <c r="DE230" s="8">
        <f>ABS(AG230-VLOOKUP('VK_valitsin (FI)'!$C$8,tiedot,32,FALSE))</f>
        <v>0</v>
      </c>
      <c r="DJ230" s="8">
        <f>ABS(AL230-VLOOKUP('VK_valitsin (FI)'!$C$8,tiedot,37,FALSE))</f>
        <v>19.799999999999997</v>
      </c>
      <c r="EB230" s="55">
        <f>ABS(BD230-VLOOKUP('VK_valitsin (FI)'!$C$8,tiedot,55,FALSE))</f>
        <v>15.665534973144531</v>
      </c>
      <c r="EF230" s="55">
        <f>ABS(BH230-VLOOKUP('VK_valitsin (FI)'!$C$8,tiedot,59,FALSE))</f>
        <v>7.2696208953857422E-3</v>
      </c>
      <c r="EL230" s="8">
        <f>ABS(BN230-VLOOKUP('VK_valitsin (FI)'!$C$8,tiedot,65,FALSE))</f>
        <v>881.16796875</v>
      </c>
      <c r="FH230" s="4">
        <f>IF($B230='VK_valitsin (FI)'!$C$8,100000,VK!CJ230/VK!L$297*'VK_valitsin (FI)'!D$5)</f>
        <v>0.17633097624622657</v>
      </c>
      <c r="FO230" s="4">
        <f>IF($B230='VK_valitsin (FI)'!$C$8,100000,VK!CQ230/VK!S$297*'VK_valitsin (FI)'!E$5)</f>
        <v>0.11693534376511766</v>
      </c>
      <c r="GC230" s="4">
        <f>IF($B230='VK_valitsin (FI)'!$C$8,100000,VK!DE230/VK!AG$297*'VK_valitsin (FI)'!F$5)</f>
        <v>0</v>
      </c>
      <c r="GH230" s="4">
        <f>IF($B230='VK_valitsin (FI)'!$C$8,100000,VK!DJ230/VK!AL$297*'VK_valitsin (FI)'!G$5)</f>
        <v>0.34850637518420213</v>
      </c>
      <c r="GZ230" s="4">
        <f>IF($B230='VK_valitsin (FI)'!$C$8,100000,VK!EB230/VK!BD$297*'VK_valitsin (FI)'!H$5)</f>
        <v>6.7912269159047148E-2</v>
      </c>
      <c r="HA230" s="4">
        <f>IF($B230='VK_valitsin (FI)'!$C$8,100000,VK!EC230/VK!BE$297*'VK_valitsin (FI)'!P$5)</f>
        <v>0</v>
      </c>
      <c r="HD230" s="4">
        <f>IF($B230='VK_valitsin (FI)'!$C$8,100000,VK!EF230/VK!BH$297*'VK_valitsin (FI)'!I$5)</f>
        <v>1.2684185703985208E-3</v>
      </c>
      <c r="HJ230" s="4">
        <f>IF($B230='VK_valitsin (FI)'!$C$8,100000,VK!EL230/VK!BN$297*'VK_valitsin (FI)'!J$5)</f>
        <v>4.0068089921802025E-2</v>
      </c>
      <c r="ID230" s="15">
        <f t="shared" si="12"/>
        <v>0.75102149564679399</v>
      </c>
      <c r="IE230" s="15">
        <f t="shared" si="13"/>
        <v>200</v>
      </c>
      <c r="IF230" s="16">
        <f t="shared" si="15"/>
        <v>2.2800000000000019E-8</v>
      </c>
      <c r="IG230" s="51" t="str">
        <f t="shared" si="14"/>
        <v>Savonlinna</v>
      </c>
    </row>
    <row r="231" spans="1:241">
      <c r="A231">
        <v>2019</v>
      </c>
      <c r="B231" t="s">
        <v>662</v>
      </c>
      <c r="C231" t="s">
        <v>663</v>
      </c>
      <c r="D231" t="s">
        <v>351</v>
      </c>
      <c r="E231" t="s">
        <v>352</v>
      </c>
      <c r="F231" t="s">
        <v>138</v>
      </c>
      <c r="G231" t="s">
        <v>139</v>
      </c>
      <c r="H231" t="s">
        <v>104</v>
      </c>
      <c r="I231" t="s">
        <v>105</v>
      </c>
      <c r="J231">
        <v>52.099998474121094</v>
      </c>
      <c r="K231">
        <v>6439.580078125</v>
      </c>
      <c r="L231">
        <v>171.39999389648438</v>
      </c>
      <c r="M231">
        <v>1005</v>
      </c>
      <c r="N231">
        <v>0.20000000298023224</v>
      </c>
      <c r="O231">
        <v>-1</v>
      </c>
      <c r="P231">
        <v>6</v>
      </c>
      <c r="Q231">
        <v>39.300000000000004</v>
      </c>
      <c r="R231">
        <v>15.8</v>
      </c>
      <c r="S231">
        <v>297</v>
      </c>
      <c r="T231">
        <v>0</v>
      </c>
      <c r="U231">
        <v>4358.2</v>
      </c>
      <c r="V231">
        <v>11.36</v>
      </c>
      <c r="W231">
        <v>3684</v>
      </c>
      <c r="X231">
        <v>1895</v>
      </c>
      <c r="Y231">
        <v>1789</v>
      </c>
      <c r="Z231">
        <v>1939</v>
      </c>
      <c r="AA231">
        <v>1424</v>
      </c>
      <c r="AB231">
        <v>5.730769157409668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21.75</v>
      </c>
      <c r="AI231">
        <v>1.2</v>
      </c>
      <c r="AJ231">
        <v>0.6</v>
      </c>
      <c r="AK231">
        <v>1.2</v>
      </c>
      <c r="AL231">
        <v>65.900000000000006</v>
      </c>
      <c r="AM231">
        <v>297.60000000000002</v>
      </c>
      <c r="AN231">
        <v>48.9</v>
      </c>
      <c r="AO231">
        <v>20.2</v>
      </c>
      <c r="AP231">
        <v>214</v>
      </c>
      <c r="AQ231">
        <v>267</v>
      </c>
      <c r="AR231">
        <v>1924</v>
      </c>
      <c r="AS231">
        <v>1.667</v>
      </c>
      <c r="AT231">
        <v>13667</v>
      </c>
      <c r="AU231">
        <v>21109</v>
      </c>
      <c r="AV231">
        <v>0</v>
      </c>
      <c r="AW231">
        <v>138.246337890625</v>
      </c>
      <c r="AX231">
        <v>0</v>
      </c>
      <c r="AY231">
        <v>0</v>
      </c>
      <c r="AZ231">
        <v>0</v>
      </c>
      <c r="BA231">
        <v>0</v>
      </c>
      <c r="BB231">
        <v>1</v>
      </c>
      <c r="BC231">
        <v>81.481483459472656</v>
      </c>
      <c r="BD231">
        <v>100</v>
      </c>
      <c r="BE231">
        <v>0</v>
      </c>
      <c r="BF231">
        <v>10659.166015625</v>
      </c>
      <c r="BG231">
        <v>12028.572265625</v>
      </c>
      <c r="BH231">
        <v>2.688457727432251</v>
      </c>
      <c r="BI231">
        <v>4.8132196068763733E-2</v>
      </c>
      <c r="BJ231">
        <v>26.086956024169922</v>
      </c>
      <c r="BK231">
        <v>-10</v>
      </c>
      <c r="BL231">
        <v>71</v>
      </c>
      <c r="BM231">
        <v>0</v>
      </c>
      <c r="BN231">
        <v>20653.267578125</v>
      </c>
      <c r="BO231">
        <v>51.045211791992188</v>
      </c>
      <c r="BQ231">
        <v>0.55621892213821411</v>
      </c>
      <c r="BR231">
        <v>0.19900497794151306</v>
      </c>
      <c r="BS231">
        <v>0.49751242995262146</v>
      </c>
      <c r="BT231">
        <v>236.81591796875</v>
      </c>
      <c r="BU231">
        <v>222.88557434082031</v>
      </c>
      <c r="BV231">
        <v>0</v>
      </c>
      <c r="BW231">
        <v>1</v>
      </c>
      <c r="BX231">
        <v>7926.8291015625</v>
      </c>
      <c r="BY231">
        <v>7024.39013671875</v>
      </c>
      <c r="BZ231">
        <v>0.89552241563796997</v>
      </c>
      <c r="CA231">
        <v>5.8706469535827637</v>
      </c>
      <c r="CB231">
        <v>33.333332061767578</v>
      </c>
      <c r="CC231">
        <v>5.0847458839416504</v>
      </c>
      <c r="CD231">
        <v>3.3898305892944336</v>
      </c>
      <c r="CE231">
        <v>0</v>
      </c>
      <c r="CF231">
        <v>0</v>
      </c>
      <c r="CG231">
        <v>19279.15234375</v>
      </c>
      <c r="CJ231" s="8">
        <f>ABS(L231-VLOOKUP('VK_valitsin (FI)'!$C$8,tiedot,11,FALSE))</f>
        <v>32.699996948242188</v>
      </c>
      <c r="CQ231" s="8">
        <f>ABS(S231-VLOOKUP('VK_valitsin (FI)'!$C$8,tiedot,18,FALSE))</f>
        <v>145</v>
      </c>
      <c r="DE231" s="8">
        <f>ABS(AG231-VLOOKUP('VK_valitsin (FI)'!$C$8,tiedot,32,FALSE))</f>
        <v>0</v>
      </c>
      <c r="DJ231" s="8">
        <f>ABS(AL231-VLOOKUP('VK_valitsin (FI)'!$C$8,tiedot,37,FALSE))</f>
        <v>7.1000000000000085</v>
      </c>
      <c r="EB231" s="55">
        <f>ABS(BD231-VLOOKUP('VK_valitsin (FI)'!$C$8,tiedot,55,FALSE))</f>
        <v>3.98126220703125</v>
      </c>
      <c r="EF231" s="55">
        <f>ABS(BH231-VLOOKUP('VK_valitsin (FI)'!$C$8,tiedot,59,FALSE))</f>
        <v>0.64859867095947266</v>
      </c>
      <c r="EL231" s="8">
        <f>ABS(BN231-VLOOKUP('VK_valitsin (FI)'!$C$8,tiedot,65,FALSE))</f>
        <v>2421.12890625</v>
      </c>
      <c r="FH231" s="4">
        <f>IF($B231='VK_valitsin (FI)'!$C$8,100000,VK!CJ231/VK!L$297*'VK_valitsin (FI)'!D$5)</f>
        <v>0.16616780669268233</v>
      </c>
      <c r="FO231" s="4">
        <f>IF($B231='VK_valitsin (FI)'!$C$8,100000,VK!CQ231/VK!S$297*'VK_valitsin (FI)'!E$5)</f>
        <v>2.8836096676772213E-2</v>
      </c>
      <c r="GC231" s="4">
        <f>IF($B231='VK_valitsin (FI)'!$C$8,100000,VK!DE231/VK!AG$297*'VK_valitsin (FI)'!F$5)</f>
        <v>0</v>
      </c>
      <c r="GH231" s="4">
        <f>IF($B231='VK_valitsin (FI)'!$C$8,100000,VK!DJ231/VK!AL$297*'VK_valitsin (FI)'!G$5)</f>
        <v>0.12496945776807265</v>
      </c>
      <c r="GZ231" s="4">
        <f>IF($B231='VK_valitsin (FI)'!$C$8,100000,VK!EB231/VK!BD$297*'VK_valitsin (FI)'!H$5)</f>
        <v>1.725932443801987E-2</v>
      </c>
      <c r="HA231" s="4">
        <f>IF($B231='VK_valitsin (FI)'!$C$8,100000,VK!EC231/VK!BE$297*'VK_valitsin (FI)'!P$5)</f>
        <v>0</v>
      </c>
      <c r="HD231" s="4">
        <f>IF($B231='VK_valitsin (FI)'!$C$8,100000,VK!EF231/VK!BH$297*'VK_valitsin (FI)'!I$5)</f>
        <v>0.11316884481596352</v>
      </c>
      <c r="HJ231" s="4">
        <f>IF($B231='VK_valitsin (FI)'!$C$8,100000,VK!EL231/VK!BN$297*'VK_valitsin (FI)'!J$5)</f>
        <v>0.11009252965188332</v>
      </c>
      <c r="ID231" s="15">
        <f t="shared" si="12"/>
        <v>0.56049408294339387</v>
      </c>
      <c r="IE231" s="15">
        <f t="shared" si="13"/>
        <v>114</v>
      </c>
      <c r="IF231" s="16">
        <f t="shared" si="15"/>
        <v>2.290000000000002E-8</v>
      </c>
      <c r="IG231" s="51" t="str">
        <f t="shared" si="14"/>
        <v>Savukoski</v>
      </c>
    </row>
    <row r="232" spans="1:241">
      <c r="A232">
        <v>2019</v>
      </c>
      <c r="B232" t="s">
        <v>252</v>
      </c>
      <c r="C232" t="s">
        <v>664</v>
      </c>
      <c r="D232" t="s">
        <v>252</v>
      </c>
      <c r="E232" t="s">
        <v>246</v>
      </c>
      <c r="F232" t="s">
        <v>96</v>
      </c>
      <c r="G232" t="s">
        <v>97</v>
      </c>
      <c r="H232" t="s">
        <v>144</v>
      </c>
      <c r="I232" t="s">
        <v>145</v>
      </c>
      <c r="J232">
        <v>40.900001525878906</v>
      </c>
      <c r="K232">
        <v>1431.75</v>
      </c>
      <c r="L232">
        <v>123.59999847412109</v>
      </c>
      <c r="M232">
        <v>63781</v>
      </c>
      <c r="N232">
        <v>44.5</v>
      </c>
      <c r="O232">
        <v>0.80000001192092896</v>
      </c>
      <c r="P232">
        <v>220</v>
      </c>
      <c r="Q232">
        <v>91.300000000000011</v>
      </c>
      <c r="R232">
        <v>8.4</v>
      </c>
      <c r="S232">
        <v>526</v>
      </c>
      <c r="T232">
        <v>1</v>
      </c>
      <c r="U232">
        <v>4031</v>
      </c>
      <c r="V232">
        <v>10.53</v>
      </c>
      <c r="W232">
        <v>938</v>
      </c>
      <c r="X232">
        <v>186</v>
      </c>
      <c r="Y232">
        <v>476</v>
      </c>
      <c r="Z232">
        <v>308</v>
      </c>
      <c r="AA232">
        <v>545</v>
      </c>
      <c r="AB232">
        <v>17.627571105957031</v>
      </c>
      <c r="AC232">
        <v>0.7</v>
      </c>
      <c r="AD232">
        <v>1</v>
      </c>
      <c r="AE232">
        <v>1.4</v>
      </c>
      <c r="AF232">
        <v>4.8</v>
      </c>
      <c r="AG232">
        <v>1</v>
      </c>
      <c r="AH232">
        <v>21</v>
      </c>
      <c r="AI232">
        <v>1.45</v>
      </c>
      <c r="AJ232">
        <v>0.6</v>
      </c>
      <c r="AK232">
        <v>1.65</v>
      </c>
      <c r="AL232">
        <v>66.099999999999994</v>
      </c>
      <c r="AM232">
        <v>387.5</v>
      </c>
      <c r="AN232">
        <v>44.7</v>
      </c>
      <c r="AO232">
        <v>33.1</v>
      </c>
      <c r="AP232">
        <v>26</v>
      </c>
      <c r="AQ232">
        <v>8</v>
      </c>
      <c r="AR232">
        <v>504</v>
      </c>
      <c r="AS232">
        <v>3.6669999999999998</v>
      </c>
      <c r="AT232">
        <v>5741</v>
      </c>
      <c r="AU232">
        <v>9007</v>
      </c>
      <c r="AV232">
        <v>0</v>
      </c>
      <c r="AW232">
        <v>71.019142150878906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92.933616638183594</v>
      </c>
      <c r="BD232">
        <v>84.857658386230469</v>
      </c>
      <c r="BE232">
        <v>704.77734375</v>
      </c>
      <c r="BF232">
        <v>11733.080078125</v>
      </c>
      <c r="BG232">
        <v>14394.2666015625</v>
      </c>
      <c r="BH232">
        <v>4.4687790870666504</v>
      </c>
      <c r="BI232">
        <v>-10.07705020904541</v>
      </c>
      <c r="BJ232">
        <v>25.488069534301758</v>
      </c>
      <c r="BK232">
        <v>-8.894230842590332</v>
      </c>
      <c r="BL232">
        <v>245.39285278320313</v>
      </c>
      <c r="BM232">
        <v>0.32509753108024597</v>
      </c>
      <c r="BN232">
        <v>23237.23828125</v>
      </c>
      <c r="BO232">
        <v>27.556026458740234</v>
      </c>
      <c r="BQ232">
        <v>0.64834356307983398</v>
      </c>
      <c r="BR232">
        <v>0.21636538207530975</v>
      </c>
      <c r="BS232">
        <v>2.7171101570129395</v>
      </c>
      <c r="BT232">
        <v>161.03541564941406</v>
      </c>
      <c r="BU232">
        <v>433.45196533203125</v>
      </c>
      <c r="BV232">
        <v>1</v>
      </c>
      <c r="BW232">
        <v>4</v>
      </c>
      <c r="BX232">
        <v>9514.6103515625</v>
      </c>
      <c r="BY232">
        <v>7755.56591796875</v>
      </c>
      <c r="BZ232">
        <v>1.1884417533874512</v>
      </c>
      <c r="CA232">
        <v>9.6768627166748047</v>
      </c>
      <c r="CB232">
        <v>79.419525146484375</v>
      </c>
      <c r="CC232">
        <v>9.7375240325927734</v>
      </c>
      <c r="CD232">
        <v>12.799740791320801</v>
      </c>
      <c r="CE232">
        <v>0.24303305149078369</v>
      </c>
      <c r="CF232">
        <v>2.2521061897277832</v>
      </c>
      <c r="CG232">
        <v>9293.1455078125</v>
      </c>
      <c r="CJ232" s="8">
        <f>ABS(L232-VLOOKUP('VK_valitsin (FI)'!$C$8,tiedot,11,FALSE))</f>
        <v>15.099998474121094</v>
      </c>
      <c r="CQ232" s="8">
        <f>ABS(S232-VLOOKUP('VK_valitsin (FI)'!$C$8,tiedot,18,FALSE))</f>
        <v>374</v>
      </c>
      <c r="DE232" s="8">
        <f>ABS(AG232-VLOOKUP('VK_valitsin (FI)'!$C$8,tiedot,32,FALSE))</f>
        <v>1</v>
      </c>
      <c r="DJ232" s="8">
        <f>ABS(AL232-VLOOKUP('VK_valitsin (FI)'!$C$8,tiedot,37,FALSE))</f>
        <v>7.2999999999999972</v>
      </c>
      <c r="EB232" s="55">
        <f>ABS(BD232-VLOOKUP('VK_valitsin (FI)'!$C$8,tiedot,55,FALSE))</f>
        <v>11.161079406738281</v>
      </c>
      <c r="EF232" s="55">
        <f>ABS(BH232-VLOOKUP('VK_valitsin (FI)'!$C$8,tiedot,59,FALSE))</f>
        <v>1.1317226886749268</v>
      </c>
      <c r="EL232" s="8">
        <f>ABS(BN232-VLOOKUP('VK_valitsin (FI)'!$C$8,tiedot,65,FALSE))</f>
        <v>162.841796875</v>
      </c>
      <c r="FH232" s="4">
        <f>IF($B232='VK_valitsin (FI)'!$C$8,100000,VK!CJ232/VK!L$297*'VK_valitsin (FI)'!D$5)</f>
        <v>7.6731922375376016E-2</v>
      </c>
      <c r="FO232" s="4">
        <f>IF($B232='VK_valitsin (FI)'!$C$8,100000,VK!CQ232/VK!S$297*'VK_valitsin (FI)'!E$5)</f>
        <v>7.4377242462846951E-2</v>
      </c>
      <c r="GC232" s="4">
        <f>IF($B232='VK_valitsin (FI)'!$C$8,100000,VK!DE232/VK!AG$297*'VK_valitsin (FI)'!F$5)</f>
        <v>0.10940897735217005</v>
      </c>
      <c r="GH232" s="4">
        <f>IF($B232='VK_valitsin (FI)'!$C$8,100000,VK!DJ232/VK!AL$297*'VK_valitsin (FI)'!G$5)</f>
        <v>0.12848972418407451</v>
      </c>
      <c r="GZ232" s="4">
        <f>IF($B232='VK_valitsin (FI)'!$C$8,100000,VK!EB232/VK!BD$297*'VK_valitsin (FI)'!H$5)</f>
        <v>4.8384828866381249E-2</v>
      </c>
      <c r="HA232" s="4">
        <f>IF($B232='VK_valitsin (FI)'!$C$8,100000,VK!EC232/VK!BE$297*'VK_valitsin (FI)'!P$5)</f>
        <v>0</v>
      </c>
      <c r="HD232" s="4">
        <f>IF($B232='VK_valitsin (FI)'!$C$8,100000,VK!EF232/VK!BH$297*'VK_valitsin (FI)'!I$5)</f>
        <v>0.1974653280431414</v>
      </c>
      <c r="HJ232" s="4">
        <f>IF($B232='VK_valitsin (FI)'!$C$8,100000,VK!EL232/VK!BN$297*'VK_valitsin (FI)'!J$5)</f>
        <v>7.4046719713054933E-3</v>
      </c>
      <c r="ID232" s="15">
        <f t="shared" si="12"/>
        <v>0.64226271825529557</v>
      </c>
      <c r="IE232" s="15">
        <f t="shared" si="13"/>
        <v>159</v>
      </c>
      <c r="IF232" s="16">
        <f t="shared" si="15"/>
        <v>2.3000000000000021E-8</v>
      </c>
      <c r="IG232" s="51" t="str">
        <f t="shared" si="14"/>
        <v>Seinäjoki</v>
      </c>
    </row>
    <row r="233" spans="1:241">
      <c r="A233">
        <v>2019</v>
      </c>
      <c r="B233" t="s">
        <v>665</v>
      </c>
      <c r="C233" t="s">
        <v>666</v>
      </c>
      <c r="D233" t="s">
        <v>100</v>
      </c>
      <c r="E233" t="s">
        <v>101</v>
      </c>
      <c r="F233" t="s">
        <v>102</v>
      </c>
      <c r="G233" t="s">
        <v>103</v>
      </c>
      <c r="H233" t="s">
        <v>104</v>
      </c>
      <c r="I233" t="s">
        <v>105</v>
      </c>
      <c r="J233">
        <v>38.599998474121094</v>
      </c>
      <c r="K233">
        <v>786.97998046875</v>
      </c>
      <c r="L233">
        <v>177</v>
      </c>
      <c r="M233">
        <v>4910</v>
      </c>
      <c r="N233">
        <v>6.1999998092651367</v>
      </c>
      <c r="O233">
        <v>-1.3999999761581421</v>
      </c>
      <c r="P233">
        <v>-84</v>
      </c>
      <c r="Q233">
        <v>50.1</v>
      </c>
      <c r="R233">
        <v>8.8000000000000007</v>
      </c>
      <c r="S233">
        <v>159</v>
      </c>
      <c r="T233">
        <v>0</v>
      </c>
      <c r="U233">
        <v>3143</v>
      </c>
      <c r="V233">
        <v>11.72</v>
      </c>
      <c r="W233">
        <v>1254</v>
      </c>
      <c r="X233">
        <v>1112</v>
      </c>
      <c r="Y233">
        <v>663</v>
      </c>
      <c r="Z233">
        <v>421</v>
      </c>
      <c r="AA233">
        <v>600</v>
      </c>
      <c r="AB233">
        <v>16.963235855102539</v>
      </c>
      <c r="AC233">
        <v>0</v>
      </c>
      <c r="AD233">
        <v>0</v>
      </c>
      <c r="AE233">
        <v>0</v>
      </c>
      <c r="AF233">
        <v>6.7</v>
      </c>
      <c r="AG233">
        <v>0</v>
      </c>
      <c r="AH233">
        <v>21.75</v>
      </c>
      <c r="AI233">
        <v>0.93</v>
      </c>
      <c r="AJ233">
        <v>0.7</v>
      </c>
      <c r="AK233">
        <v>1.3</v>
      </c>
      <c r="AL233">
        <v>53</v>
      </c>
      <c r="AM233">
        <v>296.5</v>
      </c>
      <c r="AN233">
        <v>50.1</v>
      </c>
      <c r="AO233">
        <v>17.399999999999999</v>
      </c>
      <c r="AP233">
        <v>89</v>
      </c>
      <c r="AQ233">
        <v>68</v>
      </c>
      <c r="AR233">
        <v>803</v>
      </c>
      <c r="AS233">
        <v>4.6669999999999998</v>
      </c>
      <c r="AT233">
        <v>8465</v>
      </c>
      <c r="AU233">
        <v>9068</v>
      </c>
      <c r="AV233">
        <v>0</v>
      </c>
      <c r="AW233">
        <v>131.63673400878906</v>
      </c>
      <c r="AX233">
        <v>0</v>
      </c>
      <c r="AY233">
        <v>0</v>
      </c>
      <c r="AZ233">
        <v>0</v>
      </c>
      <c r="BA233">
        <v>0</v>
      </c>
      <c r="BB233">
        <v>1</v>
      </c>
      <c r="BC233">
        <v>70.689651489257813</v>
      </c>
      <c r="BD233">
        <v>93.9271240234375</v>
      </c>
      <c r="BE233">
        <v>271.889404296875</v>
      </c>
      <c r="BF233">
        <v>10099.1220703125</v>
      </c>
      <c r="BG233">
        <v>12120.685546875</v>
      </c>
      <c r="BH233">
        <v>4.684725284576416</v>
      </c>
      <c r="BI233">
        <v>2.2456536293029785</v>
      </c>
      <c r="BJ233">
        <v>28.873239517211914</v>
      </c>
      <c r="BK233">
        <v>-6.5217390060424805</v>
      </c>
      <c r="BL233">
        <v>120.625</v>
      </c>
      <c r="BM233">
        <v>0.12285012006759644</v>
      </c>
      <c r="BN233">
        <v>18408.013671875</v>
      </c>
      <c r="BO233">
        <v>53.732463836669922</v>
      </c>
      <c r="BQ233">
        <v>0.54704684019088745</v>
      </c>
      <c r="BR233">
        <v>0.16293278336524963</v>
      </c>
      <c r="BS233">
        <v>1.5885946750640869</v>
      </c>
      <c r="BT233">
        <v>80.855400085449219</v>
      </c>
      <c r="BU233">
        <v>232.38288879394531</v>
      </c>
      <c r="BV233">
        <v>0</v>
      </c>
      <c r="BW233">
        <v>1</v>
      </c>
      <c r="BX233">
        <v>6423.962890625</v>
      </c>
      <c r="BY233">
        <v>5352.53466796875</v>
      </c>
      <c r="BZ233">
        <v>1.7515275478363037</v>
      </c>
      <c r="CA233">
        <v>16.598777770996094</v>
      </c>
      <c r="CB233">
        <v>82.558135986328125</v>
      </c>
      <c r="CC233">
        <v>7.8527607917785645</v>
      </c>
      <c r="CD233">
        <v>8.3435583114624023</v>
      </c>
      <c r="CE233">
        <v>0.12269938737154007</v>
      </c>
      <c r="CF233">
        <v>2.3312883377075195</v>
      </c>
      <c r="CG233">
        <v>9272.7373046875</v>
      </c>
      <c r="CJ233" s="8">
        <f>ABS(L233-VLOOKUP('VK_valitsin (FI)'!$C$8,tiedot,11,FALSE))</f>
        <v>38.300003051757813</v>
      </c>
      <c r="CQ233" s="8">
        <f>ABS(S233-VLOOKUP('VK_valitsin (FI)'!$C$8,tiedot,18,FALSE))</f>
        <v>7</v>
      </c>
      <c r="DE233" s="8">
        <f>ABS(AG233-VLOOKUP('VK_valitsin (FI)'!$C$8,tiedot,32,FALSE))</f>
        <v>0</v>
      </c>
      <c r="DJ233" s="8">
        <f>ABS(AL233-VLOOKUP('VK_valitsin (FI)'!$C$8,tiedot,37,FALSE))</f>
        <v>5.7999999999999972</v>
      </c>
      <c r="EB233" s="55">
        <f>ABS(BD233-VLOOKUP('VK_valitsin (FI)'!$C$8,tiedot,55,FALSE))</f>
        <v>2.09161376953125</v>
      </c>
      <c r="EF233" s="55">
        <f>ABS(BH233-VLOOKUP('VK_valitsin (FI)'!$C$8,tiedot,59,FALSE))</f>
        <v>1.3476688861846924</v>
      </c>
      <c r="EL233" s="8">
        <f>ABS(BN233-VLOOKUP('VK_valitsin (FI)'!$C$8,tiedot,65,FALSE))</f>
        <v>4666.3828125</v>
      </c>
      <c r="FH233" s="4">
        <f>IF($B233='VK_valitsin (FI)'!$C$8,100000,VK!CJ233/VK!L$297*'VK_valitsin (FI)'!D$5)</f>
        <v>0.19462471245813828</v>
      </c>
      <c r="FO233" s="4">
        <f>IF($B233='VK_valitsin (FI)'!$C$8,100000,VK!CQ233/VK!S$297*'VK_valitsin (FI)'!E$5)</f>
        <v>1.3920874257752104E-3</v>
      </c>
      <c r="GC233" s="4">
        <f>IF($B233='VK_valitsin (FI)'!$C$8,100000,VK!DE233/VK!AG$297*'VK_valitsin (FI)'!F$5)</f>
        <v>0</v>
      </c>
      <c r="GH233" s="4">
        <f>IF($B233='VK_valitsin (FI)'!$C$8,100000,VK!DJ233/VK!AL$297*'VK_valitsin (FI)'!G$5)</f>
        <v>0.10208772606405918</v>
      </c>
      <c r="GZ233" s="4">
        <f>IF($B233='VK_valitsin (FI)'!$C$8,100000,VK!EB233/VK!BD$297*'VK_valitsin (FI)'!H$5)</f>
        <v>9.0674360969277921E-3</v>
      </c>
      <c r="HA233" s="4">
        <f>IF($B233='VK_valitsin (FI)'!$C$8,100000,VK!EC233/VK!BE$297*'VK_valitsin (FI)'!P$5)</f>
        <v>0</v>
      </c>
      <c r="HD233" s="4">
        <f>IF($B233='VK_valitsin (FI)'!$C$8,100000,VK!EF233/VK!BH$297*'VK_valitsin (FI)'!I$5)</f>
        <v>0.23514406962679027</v>
      </c>
      <c r="HJ233" s="4">
        <f>IF($B233='VK_valitsin (FI)'!$C$8,100000,VK!EL233/VK!BN$297*'VK_valitsin (FI)'!J$5)</f>
        <v>0.21218774713978325</v>
      </c>
      <c r="ID233" s="15">
        <f t="shared" si="12"/>
        <v>0.75450380191147404</v>
      </c>
      <c r="IE233" s="15">
        <f t="shared" si="13"/>
        <v>205</v>
      </c>
      <c r="IF233" s="16">
        <f t="shared" si="15"/>
        <v>2.3100000000000022E-8</v>
      </c>
      <c r="IG233" s="51" t="str">
        <f t="shared" si="14"/>
        <v>Sievi</v>
      </c>
    </row>
    <row r="234" spans="1:241">
      <c r="A234">
        <v>2019</v>
      </c>
      <c r="B234" t="s">
        <v>667</v>
      </c>
      <c r="C234" t="s">
        <v>668</v>
      </c>
      <c r="D234" t="s">
        <v>290</v>
      </c>
      <c r="E234" t="s">
        <v>291</v>
      </c>
      <c r="F234" t="s">
        <v>150</v>
      </c>
      <c r="G234" t="s">
        <v>151</v>
      </c>
      <c r="H234" t="s">
        <v>104</v>
      </c>
      <c r="I234" t="s">
        <v>105</v>
      </c>
      <c r="J234">
        <v>52</v>
      </c>
      <c r="K234">
        <v>463.29000854492188</v>
      </c>
      <c r="L234">
        <v>210.19999694824219</v>
      </c>
      <c r="M234">
        <v>1437</v>
      </c>
      <c r="N234">
        <v>3.0999999046325684</v>
      </c>
      <c r="O234">
        <v>-1.3999999761581421</v>
      </c>
      <c r="P234">
        <v>-10</v>
      </c>
      <c r="Q234">
        <v>29.3</v>
      </c>
      <c r="R234">
        <v>14.4</v>
      </c>
      <c r="S234">
        <v>125</v>
      </c>
      <c r="T234">
        <v>0</v>
      </c>
      <c r="U234">
        <v>3329.9</v>
      </c>
      <c r="V234">
        <v>10.29</v>
      </c>
      <c r="W234">
        <v>696</v>
      </c>
      <c r="X234">
        <v>870</v>
      </c>
      <c r="Y234">
        <v>696</v>
      </c>
      <c r="Z234">
        <v>1926</v>
      </c>
      <c r="AA234">
        <v>824</v>
      </c>
      <c r="AB234">
        <v>10.740740776062012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22</v>
      </c>
      <c r="AI234">
        <v>1.1000000000000001</v>
      </c>
      <c r="AJ234">
        <v>0.5</v>
      </c>
      <c r="AK234">
        <v>1.3</v>
      </c>
      <c r="AL234">
        <v>55</v>
      </c>
      <c r="AM234">
        <v>252.1</v>
      </c>
      <c r="AN234">
        <v>47.1</v>
      </c>
      <c r="AO234">
        <v>15.5</v>
      </c>
      <c r="AP234">
        <v>90</v>
      </c>
      <c r="AQ234">
        <v>62</v>
      </c>
      <c r="AR234">
        <v>526</v>
      </c>
      <c r="AS234">
        <v>2.3330000000000002</v>
      </c>
      <c r="AT234">
        <v>12556</v>
      </c>
      <c r="AU234">
        <v>16776</v>
      </c>
      <c r="AV234">
        <v>1</v>
      </c>
      <c r="AW234">
        <v>111.00492095947266</v>
      </c>
      <c r="AX234">
        <v>0</v>
      </c>
      <c r="AY234">
        <v>0</v>
      </c>
      <c r="AZ234">
        <v>0</v>
      </c>
      <c r="BA234">
        <v>0</v>
      </c>
      <c r="BB234">
        <v>1</v>
      </c>
      <c r="BC234">
        <v>100</v>
      </c>
      <c r="BD234">
        <v>100</v>
      </c>
      <c r="BE234">
        <v>16.666666030883789</v>
      </c>
      <c r="BF234">
        <v>13575.7578125</v>
      </c>
      <c r="BG234">
        <v>15545.4541015625</v>
      </c>
      <c r="BH234">
        <v>2.2964508533477783</v>
      </c>
      <c r="BI234">
        <v>-2.9268980026245117</v>
      </c>
      <c r="BJ234">
        <v>19.354839324951172</v>
      </c>
      <c r="BK234">
        <v>-47.058822631835938</v>
      </c>
      <c r="BL234">
        <v>123</v>
      </c>
      <c r="BM234">
        <v>0</v>
      </c>
      <c r="BN234">
        <v>18507.77734375</v>
      </c>
      <c r="BO234">
        <v>51.347126007080078</v>
      </c>
      <c r="BQ234">
        <v>0.66666668653488159</v>
      </c>
      <c r="BR234">
        <v>0.20876826345920563</v>
      </c>
      <c r="BS234">
        <v>1.2526096105575562</v>
      </c>
      <c r="BT234">
        <v>93.945716857910156</v>
      </c>
      <c r="BU234">
        <v>253.30549621582031</v>
      </c>
      <c r="BV234">
        <v>0</v>
      </c>
      <c r="BW234">
        <v>0</v>
      </c>
      <c r="BX234">
        <v>8550</v>
      </c>
      <c r="BY234">
        <v>7466.66650390625</v>
      </c>
      <c r="BZ234">
        <v>0.62630480527877808</v>
      </c>
      <c r="CA234">
        <v>6.7501740455627441</v>
      </c>
      <c r="CB234">
        <v>211.11111450195313</v>
      </c>
      <c r="CC234">
        <v>17.525774002075195</v>
      </c>
      <c r="CD234">
        <v>9.278350830078125</v>
      </c>
      <c r="CE234">
        <v>0</v>
      </c>
      <c r="CF234">
        <v>6.1855669021606445</v>
      </c>
      <c r="CG234">
        <v>16027.3154296875</v>
      </c>
      <c r="CJ234" s="8">
        <f>ABS(L234-VLOOKUP('VK_valitsin (FI)'!$C$8,tiedot,11,FALSE))</f>
        <v>71.5</v>
      </c>
      <c r="CQ234" s="8">
        <f>ABS(S234-VLOOKUP('VK_valitsin (FI)'!$C$8,tiedot,18,FALSE))</f>
        <v>27</v>
      </c>
      <c r="DE234" s="8">
        <f>ABS(AG234-VLOOKUP('VK_valitsin (FI)'!$C$8,tiedot,32,FALSE))</f>
        <v>0</v>
      </c>
      <c r="DJ234" s="8">
        <f>ABS(AL234-VLOOKUP('VK_valitsin (FI)'!$C$8,tiedot,37,FALSE))</f>
        <v>3.7999999999999972</v>
      </c>
      <c r="EB234" s="55">
        <f>ABS(BD234-VLOOKUP('VK_valitsin (FI)'!$C$8,tiedot,55,FALSE))</f>
        <v>3.98126220703125</v>
      </c>
      <c r="EF234" s="55">
        <f>ABS(BH234-VLOOKUP('VK_valitsin (FI)'!$C$8,tiedot,59,FALSE))</f>
        <v>1.0406055450439453</v>
      </c>
      <c r="EL234" s="8">
        <f>ABS(BN234-VLOOKUP('VK_valitsin (FI)'!$C$8,tiedot,65,FALSE))</f>
        <v>4566.619140625</v>
      </c>
      <c r="FH234" s="4">
        <f>IF($B234='VK_valitsin (FI)'!$C$8,100000,VK!CJ234/VK!L$297*'VK_valitsin (FI)'!D$5)</f>
        <v>0.36333331153920667</v>
      </c>
      <c r="FO234" s="4">
        <f>IF($B234='VK_valitsin (FI)'!$C$8,100000,VK!CQ234/VK!S$297*'VK_valitsin (FI)'!E$5)</f>
        <v>5.3694800708472398E-3</v>
      </c>
      <c r="GC234" s="4">
        <f>IF($B234='VK_valitsin (FI)'!$C$8,100000,VK!DE234/VK!AG$297*'VK_valitsin (FI)'!F$5)</f>
        <v>0</v>
      </c>
      <c r="GH234" s="4">
        <f>IF($B234='VK_valitsin (FI)'!$C$8,100000,VK!DJ234/VK!AL$297*'VK_valitsin (FI)'!G$5)</f>
        <v>6.6885061904038756E-2</v>
      </c>
      <c r="GZ234" s="4">
        <f>IF($B234='VK_valitsin (FI)'!$C$8,100000,VK!EB234/VK!BD$297*'VK_valitsin (FI)'!H$5)</f>
        <v>1.725932443801987E-2</v>
      </c>
      <c r="HA234" s="4">
        <f>IF($B234='VK_valitsin (FI)'!$C$8,100000,VK!EC234/VK!BE$297*'VK_valitsin (FI)'!P$5)</f>
        <v>0</v>
      </c>
      <c r="HD234" s="4">
        <f>IF($B234='VK_valitsin (FI)'!$C$8,100000,VK!EF234/VK!BH$297*'VK_valitsin (FI)'!I$5)</f>
        <v>0.18156701935189107</v>
      </c>
      <c r="HJ234" s="4">
        <f>IF($B234='VK_valitsin (FI)'!$C$8,100000,VK!EL234/VK!BN$297*'VK_valitsin (FI)'!J$5)</f>
        <v>0.20765133646965056</v>
      </c>
      <c r="ID234" s="15">
        <f t="shared" si="12"/>
        <v>0.84206555697365426</v>
      </c>
      <c r="IE234" s="15">
        <f t="shared" si="13"/>
        <v>229</v>
      </c>
      <c r="IF234" s="16">
        <f t="shared" si="15"/>
        <v>2.3200000000000022E-8</v>
      </c>
      <c r="IG234" s="51" t="str">
        <f t="shared" si="14"/>
        <v>Siikainen</v>
      </c>
    </row>
    <row r="235" spans="1:241">
      <c r="A235">
        <v>2019</v>
      </c>
      <c r="B235" t="s">
        <v>669</v>
      </c>
      <c r="C235" t="s">
        <v>670</v>
      </c>
      <c r="D235" t="s">
        <v>603</v>
      </c>
      <c r="E235" t="s">
        <v>604</v>
      </c>
      <c r="F235" t="s">
        <v>102</v>
      </c>
      <c r="G235" t="s">
        <v>103</v>
      </c>
      <c r="H235" t="s">
        <v>104</v>
      </c>
      <c r="I235" t="s">
        <v>105</v>
      </c>
      <c r="J235">
        <v>42.299999237060547</v>
      </c>
      <c r="K235">
        <v>1054.050048828125</v>
      </c>
      <c r="L235">
        <v>171.69999694824219</v>
      </c>
      <c r="M235">
        <v>5145</v>
      </c>
      <c r="N235">
        <v>4.9000000953674316</v>
      </c>
      <c r="O235">
        <v>-2</v>
      </c>
      <c r="P235">
        <v>-145</v>
      </c>
      <c r="Q235">
        <v>47.5</v>
      </c>
      <c r="R235">
        <v>8.8000000000000007</v>
      </c>
      <c r="S235">
        <v>319</v>
      </c>
      <c r="T235">
        <v>0</v>
      </c>
      <c r="U235">
        <v>3371</v>
      </c>
      <c r="V235">
        <v>11.72</v>
      </c>
      <c r="W235">
        <v>509</v>
      </c>
      <c r="X235">
        <v>559</v>
      </c>
      <c r="Y235">
        <v>484</v>
      </c>
      <c r="Z235">
        <v>688</v>
      </c>
      <c r="AA235">
        <v>629</v>
      </c>
      <c r="AB235">
        <v>14.230769157409668</v>
      </c>
      <c r="AC235">
        <v>0</v>
      </c>
      <c r="AD235">
        <v>0</v>
      </c>
      <c r="AE235">
        <v>0</v>
      </c>
      <c r="AF235">
        <v>2.9</v>
      </c>
      <c r="AG235">
        <v>0</v>
      </c>
      <c r="AH235">
        <v>22</v>
      </c>
      <c r="AI235">
        <v>1.05</v>
      </c>
      <c r="AJ235">
        <v>0.55000000000000004</v>
      </c>
      <c r="AK235">
        <v>1.1000000000000001</v>
      </c>
      <c r="AL235">
        <v>49.6</v>
      </c>
      <c r="AM235">
        <v>301.39999999999998</v>
      </c>
      <c r="AN235">
        <v>51.1</v>
      </c>
      <c r="AO235">
        <v>18.7</v>
      </c>
      <c r="AP235">
        <v>58</v>
      </c>
      <c r="AQ235">
        <v>74</v>
      </c>
      <c r="AR235">
        <v>869</v>
      </c>
      <c r="AS235">
        <v>1.667</v>
      </c>
      <c r="AT235">
        <v>6078</v>
      </c>
      <c r="AU235">
        <v>10323</v>
      </c>
      <c r="AV235">
        <v>0</v>
      </c>
      <c r="AW235">
        <v>42.747718811035156</v>
      </c>
      <c r="AX235">
        <v>0</v>
      </c>
      <c r="AY235">
        <v>0</v>
      </c>
      <c r="AZ235">
        <v>0</v>
      </c>
      <c r="BA235">
        <v>0</v>
      </c>
      <c r="BB235">
        <v>1</v>
      </c>
      <c r="BC235">
        <v>85.576919555664063</v>
      </c>
      <c r="BD235">
        <v>98.113204956054688</v>
      </c>
      <c r="BE235">
        <v>491.44253540039063</v>
      </c>
      <c r="BF235">
        <v>10824.986328125</v>
      </c>
      <c r="BG235">
        <v>12929.8447265625</v>
      </c>
      <c r="BH235">
        <v>3.9429347515106201</v>
      </c>
      <c r="BI235">
        <v>5.6033272743225098</v>
      </c>
      <c r="BJ235">
        <v>27.272727966308594</v>
      </c>
      <c r="BK235">
        <v>9.7560977935791016</v>
      </c>
      <c r="BL235">
        <v>170.80000305175781</v>
      </c>
      <c r="BM235">
        <v>-4.0160641670227051</v>
      </c>
      <c r="BN235">
        <v>20063.890625</v>
      </c>
      <c r="BO235">
        <v>50.582717895507813</v>
      </c>
      <c r="BQ235">
        <v>0.59591835737228394</v>
      </c>
      <c r="BR235">
        <v>3.8872692734003067E-2</v>
      </c>
      <c r="BS235">
        <v>1.7687075138092041</v>
      </c>
      <c r="BT235">
        <v>98.930999755859375</v>
      </c>
      <c r="BU235">
        <v>245.6754150390625</v>
      </c>
      <c r="BV235">
        <v>0</v>
      </c>
      <c r="BW235">
        <v>2</v>
      </c>
      <c r="BX235">
        <v>6413.203125</v>
      </c>
      <c r="BY235">
        <v>5369.193359375</v>
      </c>
      <c r="BZ235">
        <v>1.7492711544036865</v>
      </c>
      <c r="CA235">
        <v>13.935859680175781</v>
      </c>
      <c r="CB235">
        <v>63.333332061767578</v>
      </c>
      <c r="CC235">
        <v>6.6945605278015137</v>
      </c>
      <c r="CD235">
        <v>16.73640251159668</v>
      </c>
      <c r="CE235">
        <v>0.55788004398345947</v>
      </c>
      <c r="CF235">
        <v>2.092050313949585</v>
      </c>
      <c r="CG235">
        <v>10885.5634765625</v>
      </c>
      <c r="CJ235" s="8">
        <f>ABS(L235-VLOOKUP('VK_valitsin (FI)'!$C$8,tiedot,11,FALSE))</f>
        <v>33</v>
      </c>
      <c r="CQ235" s="8">
        <f>ABS(S235-VLOOKUP('VK_valitsin (FI)'!$C$8,tiedot,18,FALSE))</f>
        <v>167</v>
      </c>
      <c r="DE235" s="8">
        <f>ABS(AG235-VLOOKUP('VK_valitsin (FI)'!$C$8,tiedot,32,FALSE))</f>
        <v>0</v>
      </c>
      <c r="DJ235" s="8">
        <f>ABS(AL235-VLOOKUP('VK_valitsin (FI)'!$C$8,tiedot,37,FALSE))</f>
        <v>9.1999999999999957</v>
      </c>
      <c r="EB235" s="55">
        <f>ABS(BD235-VLOOKUP('VK_valitsin (FI)'!$C$8,tiedot,55,FALSE))</f>
        <v>2.0944671630859375</v>
      </c>
      <c r="EF235" s="55">
        <f>ABS(BH235-VLOOKUP('VK_valitsin (FI)'!$C$8,tiedot,59,FALSE))</f>
        <v>0.60587835311889648</v>
      </c>
      <c r="EL235" s="8">
        <f>ABS(BN235-VLOOKUP('VK_valitsin (FI)'!$C$8,tiedot,65,FALSE))</f>
        <v>3010.505859375</v>
      </c>
      <c r="FH235" s="4">
        <f>IF($B235='VK_valitsin (FI)'!$C$8,100000,VK!CJ235/VK!L$297*'VK_valitsin (FI)'!D$5)</f>
        <v>0.16769229763348001</v>
      </c>
      <c r="FO235" s="4">
        <f>IF($B235='VK_valitsin (FI)'!$C$8,100000,VK!CQ235/VK!S$297*'VK_valitsin (FI)'!E$5)</f>
        <v>3.3211228586351442E-2</v>
      </c>
      <c r="GC235" s="4">
        <f>IF($B235='VK_valitsin (FI)'!$C$8,100000,VK!DE235/VK!AG$297*'VK_valitsin (FI)'!F$5)</f>
        <v>0</v>
      </c>
      <c r="GH235" s="4">
        <f>IF($B235='VK_valitsin (FI)'!$C$8,100000,VK!DJ235/VK!AL$297*'VK_valitsin (FI)'!G$5)</f>
        <v>0.16193225513609388</v>
      </c>
      <c r="GZ235" s="4">
        <f>IF($B235='VK_valitsin (FI)'!$C$8,100000,VK!EB235/VK!BD$297*'VK_valitsin (FI)'!H$5)</f>
        <v>9.0798059541611909E-3</v>
      </c>
      <c r="HA235" s="4">
        <f>IF($B235='VK_valitsin (FI)'!$C$8,100000,VK!EC235/VK!BE$297*'VK_valitsin (FI)'!P$5)</f>
        <v>0</v>
      </c>
      <c r="HD235" s="4">
        <f>IF($B235='VK_valitsin (FI)'!$C$8,100000,VK!EF235/VK!BH$297*'VK_valitsin (FI)'!I$5)</f>
        <v>0.10571491492579436</v>
      </c>
      <c r="HJ235" s="4">
        <f>IF($B235='VK_valitsin (FI)'!$C$8,100000,VK!EL235/VK!BN$297*'VK_valitsin (FI)'!J$5)</f>
        <v>0.13689242432934201</v>
      </c>
      <c r="ID235" s="15">
        <f t="shared" si="12"/>
        <v>0.61452294986522293</v>
      </c>
      <c r="IE235" s="15">
        <f t="shared" si="13"/>
        <v>137</v>
      </c>
      <c r="IF235" s="16">
        <f t="shared" si="15"/>
        <v>2.3300000000000023E-8</v>
      </c>
      <c r="IG235" s="51" t="str">
        <f t="shared" si="14"/>
        <v>Siikajoki</v>
      </c>
    </row>
    <row r="236" spans="1:241">
      <c r="A236">
        <v>2019</v>
      </c>
      <c r="B236" t="s">
        <v>671</v>
      </c>
      <c r="C236" t="s">
        <v>672</v>
      </c>
      <c r="D236" t="s">
        <v>166</v>
      </c>
      <c r="E236" t="s">
        <v>167</v>
      </c>
      <c r="F236" t="s">
        <v>102</v>
      </c>
      <c r="G236" t="s">
        <v>103</v>
      </c>
      <c r="H236" t="s">
        <v>104</v>
      </c>
      <c r="I236" t="s">
        <v>105</v>
      </c>
      <c r="J236">
        <v>48.299999237060547</v>
      </c>
      <c r="K236">
        <v>2172.93994140625</v>
      </c>
      <c r="L236">
        <v>177.39999389648438</v>
      </c>
      <c r="M236">
        <v>5231</v>
      </c>
      <c r="N236">
        <v>2.4000000953674316</v>
      </c>
      <c r="O236">
        <v>-1.2999999523162842</v>
      </c>
      <c r="P236">
        <v>-26</v>
      </c>
      <c r="Q236">
        <v>47.2</v>
      </c>
      <c r="R236">
        <v>11</v>
      </c>
      <c r="S236">
        <v>531</v>
      </c>
      <c r="T236">
        <v>0</v>
      </c>
      <c r="U236">
        <v>3113</v>
      </c>
      <c r="V236">
        <v>11.72</v>
      </c>
      <c r="W236">
        <v>1484</v>
      </c>
      <c r="X236">
        <v>2043</v>
      </c>
      <c r="Y236">
        <v>559</v>
      </c>
      <c r="Z236">
        <v>1491</v>
      </c>
      <c r="AA236">
        <v>648</v>
      </c>
      <c r="AB236">
        <v>16.141935348510742</v>
      </c>
      <c r="AC236">
        <v>0</v>
      </c>
      <c r="AD236">
        <v>0</v>
      </c>
      <c r="AE236">
        <v>0</v>
      </c>
      <c r="AF236">
        <v>5.4</v>
      </c>
      <c r="AG236">
        <v>0</v>
      </c>
      <c r="AH236">
        <v>22</v>
      </c>
      <c r="AI236">
        <v>0.95</v>
      </c>
      <c r="AJ236">
        <v>0.65</v>
      </c>
      <c r="AK236">
        <v>1.25</v>
      </c>
      <c r="AL236">
        <v>58.5</v>
      </c>
      <c r="AM236">
        <v>270.10000000000002</v>
      </c>
      <c r="AN236">
        <v>51.2</v>
      </c>
      <c r="AO236">
        <v>15.6</v>
      </c>
      <c r="AP236">
        <v>121</v>
      </c>
      <c r="AQ236">
        <v>90</v>
      </c>
      <c r="AR236">
        <v>790</v>
      </c>
      <c r="AS236">
        <v>2</v>
      </c>
      <c r="AT236">
        <v>11020</v>
      </c>
      <c r="AU236">
        <v>13008</v>
      </c>
      <c r="AV236">
        <v>0</v>
      </c>
      <c r="AW236">
        <v>84.758934020996094</v>
      </c>
      <c r="AX236">
        <v>0</v>
      </c>
      <c r="AY236">
        <v>0</v>
      </c>
      <c r="AZ236">
        <v>0</v>
      </c>
      <c r="BA236">
        <v>0</v>
      </c>
      <c r="BB236">
        <v>1</v>
      </c>
      <c r="BC236">
        <v>94.375</v>
      </c>
      <c r="BD236">
        <v>100</v>
      </c>
      <c r="BE236">
        <v>950.3546142578125</v>
      </c>
      <c r="BF236">
        <v>12341.6376953125</v>
      </c>
      <c r="BG236">
        <v>14141.96484375</v>
      </c>
      <c r="BH236">
        <v>3.1536991596221924</v>
      </c>
      <c r="BI236">
        <v>1.7956335544586182</v>
      </c>
      <c r="BJ236">
        <v>28.181818008422852</v>
      </c>
      <c r="BK236">
        <v>6.5217390060424805</v>
      </c>
      <c r="BL236">
        <v>90.333335876464844</v>
      </c>
      <c r="BM236">
        <v>-3.4000000953674316</v>
      </c>
      <c r="BN236">
        <v>19653.484375</v>
      </c>
      <c r="BO236">
        <v>58.017532348632813</v>
      </c>
      <c r="BQ236">
        <v>0.61020839214324951</v>
      </c>
      <c r="BR236">
        <v>7.6467216014862061E-2</v>
      </c>
      <c r="BS236">
        <v>0.70732176303863525</v>
      </c>
      <c r="BT236">
        <v>99.789718627929688</v>
      </c>
      <c r="BU236">
        <v>279.1053466796875</v>
      </c>
      <c r="BV236">
        <v>0</v>
      </c>
      <c r="BW236">
        <v>1</v>
      </c>
      <c r="BX236">
        <v>8273.0498046875</v>
      </c>
      <c r="BY236">
        <v>7219.8583984375</v>
      </c>
      <c r="BZ236">
        <v>0.93672335147857666</v>
      </c>
      <c r="CA236">
        <v>9.2334165573120117</v>
      </c>
      <c r="CB236">
        <v>112.24489593505859</v>
      </c>
      <c r="CC236">
        <v>11.387163162231445</v>
      </c>
      <c r="CD236">
        <v>13.664596557617188</v>
      </c>
      <c r="CE236">
        <v>0</v>
      </c>
      <c r="CF236">
        <v>2.8985507488250732</v>
      </c>
      <c r="CG236">
        <v>12976.8330078125</v>
      </c>
      <c r="CJ236" s="8">
        <f>ABS(L236-VLOOKUP('VK_valitsin (FI)'!$C$8,tiedot,11,FALSE))</f>
        <v>38.699996948242188</v>
      </c>
      <c r="CQ236" s="8">
        <f>ABS(S236-VLOOKUP('VK_valitsin (FI)'!$C$8,tiedot,18,FALSE))</f>
        <v>379</v>
      </c>
      <c r="DE236" s="8">
        <f>ABS(AG236-VLOOKUP('VK_valitsin (FI)'!$C$8,tiedot,32,FALSE))</f>
        <v>0</v>
      </c>
      <c r="DJ236" s="8">
        <f>ABS(AL236-VLOOKUP('VK_valitsin (FI)'!$C$8,tiedot,37,FALSE))</f>
        <v>0.29999999999999716</v>
      </c>
      <c r="EB236" s="55">
        <f>ABS(BD236-VLOOKUP('VK_valitsin (FI)'!$C$8,tiedot,55,FALSE))</f>
        <v>3.98126220703125</v>
      </c>
      <c r="EF236" s="55">
        <f>ABS(BH236-VLOOKUP('VK_valitsin (FI)'!$C$8,tiedot,59,FALSE))</f>
        <v>0.18335723876953125</v>
      </c>
      <c r="EL236" s="8">
        <f>ABS(BN236-VLOOKUP('VK_valitsin (FI)'!$C$8,tiedot,65,FALSE))</f>
        <v>3420.912109375</v>
      </c>
      <c r="FH236" s="4">
        <f>IF($B236='VK_valitsin (FI)'!$C$8,100000,VK!CJ236/VK!L$297*'VK_valitsin (FI)'!D$5)</f>
        <v>0.19665731535331504</v>
      </c>
      <c r="FO236" s="4">
        <f>IF($B236='VK_valitsin (FI)'!$C$8,100000,VK!CQ236/VK!S$297*'VK_valitsin (FI)'!E$5)</f>
        <v>7.5371590624114956E-2</v>
      </c>
      <c r="GC236" s="4">
        <f>IF($B236='VK_valitsin (FI)'!$C$8,100000,VK!DE236/VK!AG$297*'VK_valitsin (FI)'!F$5)</f>
        <v>0</v>
      </c>
      <c r="GH236" s="4">
        <f>IF($B236='VK_valitsin (FI)'!$C$8,100000,VK!DJ236/VK!AL$297*'VK_valitsin (FI)'!G$5)</f>
        <v>5.280399624003014E-3</v>
      </c>
      <c r="GZ236" s="4">
        <f>IF($B236='VK_valitsin (FI)'!$C$8,100000,VK!EB236/VK!BD$297*'VK_valitsin (FI)'!H$5)</f>
        <v>1.725932443801987E-2</v>
      </c>
      <c r="HA236" s="4">
        <f>IF($B236='VK_valitsin (FI)'!$C$8,100000,VK!EC236/VK!BE$297*'VK_valitsin (FI)'!P$5)</f>
        <v>0</v>
      </c>
      <c r="HD236" s="4">
        <f>IF($B236='VK_valitsin (FI)'!$C$8,100000,VK!EF236/VK!BH$297*'VK_valitsin (FI)'!I$5)</f>
        <v>3.1992552296625391E-2</v>
      </c>
      <c r="HJ236" s="4">
        <f>IF($B236='VK_valitsin (FI)'!$C$8,100000,VK!EL236/VK!BN$297*'VK_valitsin (FI)'!J$5)</f>
        <v>0.15555424036516186</v>
      </c>
      <c r="ID236" s="15">
        <f t="shared" si="12"/>
        <v>0.48211544610124013</v>
      </c>
      <c r="IE236" s="15">
        <f t="shared" si="13"/>
        <v>80</v>
      </c>
      <c r="IF236" s="16">
        <f t="shared" si="15"/>
        <v>2.3400000000000024E-8</v>
      </c>
      <c r="IG236" s="51" t="str">
        <f t="shared" si="14"/>
        <v>Siikalatva</v>
      </c>
    </row>
    <row r="237" spans="1:241">
      <c r="A237">
        <v>2019</v>
      </c>
      <c r="B237" t="s">
        <v>673</v>
      </c>
      <c r="C237" t="s">
        <v>674</v>
      </c>
      <c r="D237" t="s">
        <v>412</v>
      </c>
      <c r="E237" t="s">
        <v>414</v>
      </c>
      <c r="F237" t="s">
        <v>243</v>
      </c>
      <c r="G237" t="s">
        <v>244</v>
      </c>
      <c r="H237" t="s">
        <v>90</v>
      </c>
      <c r="I237" t="s">
        <v>91</v>
      </c>
      <c r="J237">
        <v>41.799999237060547</v>
      </c>
      <c r="K237">
        <v>400.95999145507813</v>
      </c>
      <c r="L237">
        <v>131</v>
      </c>
      <c r="M237">
        <v>21423</v>
      </c>
      <c r="N237">
        <v>53.400001525878906</v>
      </c>
      <c r="O237">
        <v>-1.2000000476837158</v>
      </c>
      <c r="P237">
        <v>-304</v>
      </c>
      <c r="Q237">
        <v>82.300000000000011</v>
      </c>
      <c r="R237">
        <v>7.8000000000000007</v>
      </c>
      <c r="S237">
        <v>187</v>
      </c>
      <c r="T237">
        <v>0</v>
      </c>
      <c r="U237">
        <v>3978.7</v>
      </c>
      <c r="V237">
        <v>12.35</v>
      </c>
      <c r="W237">
        <v>2255</v>
      </c>
      <c r="X237">
        <v>105</v>
      </c>
      <c r="Y237">
        <v>1287</v>
      </c>
      <c r="Z237">
        <v>129</v>
      </c>
      <c r="AA237">
        <v>585</v>
      </c>
      <c r="AB237">
        <v>17.995073318481445</v>
      </c>
      <c r="AC237">
        <v>0.5</v>
      </c>
      <c r="AD237">
        <v>0.3</v>
      </c>
      <c r="AE237">
        <v>1.4</v>
      </c>
      <c r="AF237">
        <v>4.7</v>
      </c>
      <c r="AG237">
        <v>0</v>
      </c>
      <c r="AH237">
        <v>21.25</v>
      </c>
      <c r="AI237">
        <v>1.25</v>
      </c>
      <c r="AJ237">
        <v>0.65</v>
      </c>
      <c r="AK237">
        <v>1</v>
      </c>
      <c r="AL237">
        <v>68.099999999999994</v>
      </c>
      <c r="AM237">
        <v>391.2</v>
      </c>
      <c r="AN237">
        <v>45.6</v>
      </c>
      <c r="AO237">
        <v>32.5</v>
      </c>
      <c r="AP237">
        <v>22</v>
      </c>
      <c r="AQ237">
        <v>29</v>
      </c>
      <c r="AR237">
        <v>745</v>
      </c>
      <c r="AS237">
        <v>4.1669999999999998</v>
      </c>
      <c r="AT237">
        <v>7987</v>
      </c>
      <c r="AU237">
        <v>9887</v>
      </c>
      <c r="AV237">
        <v>1</v>
      </c>
      <c r="AW237">
        <v>20.186100006103516</v>
      </c>
      <c r="AX237">
        <v>0</v>
      </c>
      <c r="AY237">
        <v>0</v>
      </c>
      <c r="AZ237">
        <v>0</v>
      </c>
      <c r="BA237">
        <v>1</v>
      </c>
      <c r="BB237">
        <v>1</v>
      </c>
      <c r="BC237">
        <v>92.250923156738281</v>
      </c>
      <c r="BD237">
        <v>87.138259887695313</v>
      </c>
      <c r="BE237">
        <v>1219.10107421875</v>
      </c>
      <c r="BF237">
        <v>11855.591796875</v>
      </c>
      <c r="BG237">
        <v>13950.0732421875</v>
      </c>
      <c r="BH237">
        <v>5.0924801826477051</v>
      </c>
      <c r="BI237">
        <v>-5.3132333755493164</v>
      </c>
      <c r="BJ237">
        <v>26.364847183227539</v>
      </c>
      <c r="BK237">
        <v>-6.3253011703491211</v>
      </c>
      <c r="BL237">
        <v>275.5</v>
      </c>
      <c r="BM237">
        <v>-0.79302144050598145</v>
      </c>
      <c r="BN237">
        <v>23922.796875</v>
      </c>
      <c r="BO237">
        <v>28.090150833129883</v>
      </c>
      <c r="BQ237">
        <v>0.59370768070220947</v>
      </c>
      <c r="BR237">
        <v>4.6678803861141205E-2</v>
      </c>
      <c r="BS237">
        <v>1.4050319194793701</v>
      </c>
      <c r="BT237">
        <v>69.738128662109375</v>
      </c>
      <c r="BU237">
        <v>417.26181030273438</v>
      </c>
      <c r="BV237">
        <v>0</v>
      </c>
      <c r="BW237">
        <v>2</v>
      </c>
      <c r="BX237">
        <v>9500</v>
      </c>
      <c r="BY237">
        <v>8073.65771484375</v>
      </c>
      <c r="BZ237">
        <v>1.4517108201980591</v>
      </c>
      <c r="CA237">
        <v>11.679036140441895</v>
      </c>
      <c r="CB237">
        <v>81.350479125976563</v>
      </c>
      <c r="CC237">
        <v>10.111910820007324</v>
      </c>
      <c r="CD237">
        <v>14.34852123260498</v>
      </c>
      <c r="CE237">
        <v>0.11990407854318619</v>
      </c>
      <c r="CF237">
        <v>2.1183054447174072</v>
      </c>
      <c r="CG237">
        <v>9548.3876953125</v>
      </c>
      <c r="CJ237" s="8">
        <f>ABS(L237-VLOOKUP('VK_valitsin (FI)'!$C$8,tiedot,11,FALSE))</f>
        <v>7.6999969482421875</v>
      </c>
      <c r="CQ237" s="8">
        <f>ABS(S237-VLOOKUP('VK_valitsin (FI)'!$C$8,tiedot,18,FALSE))</f>
        <v>35</v>
      </c>
      <c r="DE237" s="8">
        <f>ABS(AG237-VLOOKUP('VK_valitsin (FI)'!$C$8,tiedot,32,FALSE))</f>
        <v>0</v>
      </c>
      <c r="DJ237" s="8">
        <f>ABS(AL237-VLOOKUP('VK_valitsin (FI)'!$C$8,tiedot,37,FALSE))</f>
        <v>9.2999999999999972</v>
      </c>
      <c r="EB237" s="55">
        <f>ABS(BD237-VLOOKUP('VK_valitsin (FI)'!$C$8,tiedot,55,FALSE))</f>
        <v>8.8804779052734375</v>
      </c>
      <c r="EF237" s="55">
        <f>ABS(BH237-VLOOKUP('VK_valitsin (FI)'!$C$8,tiedot,59,FALSE))</f>
        <v>1.7554237842559814</v>
      </c>
      <c r="EL237" s="8">
        <f>ABS(BN237-VLOOKUP('VK_valitsin (FI)'!$C$8,tiedot,65,FALSE))</f>
        <v>848.400390625</v>
      </c>
      <c r="FH237" s="4">
        <f>IF($B237='VK_valitsin (FI)'!$C$8,100000,VK!CJ237/VK!L$297*'VK_valitsin (FI)'!D$5)</f>
        <v>3.9128187273379293E-2</v>
      </c>
      <c r="FO237" s="4">
        <f>IF($B237='VK_valitsin (FI)'!$C$8,100000,VK!CQ237/VK!S$297*'VK_valitsin (FI)'!E$5)</f>
        <v>6.9604371288760512E-3</v>
      </c>
      <c r="GC237" s="4">
        <f>IF($B237='VK_valitsin (FI)'!$C$8,100000,VK!DE237/VK!AG$297*'VK_valitsin (FI)'!F$5)</f>
        <v>0</v>
      </c>
      <c r="GH237" s="4">
        <f>IF($B237='VK_valitsin (FI)'!$C$8,100000,VK!DJ237/VK!AL$297*'VK_valitsin (FI)'!G$5)</f>
        <v>0.16369238834409494</v>
      </c>
      <c r="GZ237" s="4">
        <f>IF($B237='VK_valitsin (FI)'!$C$8,100000,VK!EB237/VK!BD$297*'VK_valitsin (FI)'!H$5)</f>
        <v>3.8498104711890503E-2</v>
      </c>
      <c r="HA237" s="4">
        <f>IF($B237='VK_valitsin (FI)'!$C$8,100000,VK!EC237/VK!BE$297*'VK_valitsin (FI)'!P$5)</f>
        <v>0</v>
      </c>
      <c r="HD237" s="4">
        <f>IF($B237='VK_valitsin (FI)'!$C$8,100000,VK!EF237/VK!BH$297*'VK_valitsin (FI)'!I$5)</f>
        <v>0.30628999213464275</v>
      </c>
      <c r="HJ237" s="4">
        <f>IF($B237='VK_valitsin (FI)'!$C$8,100000,VK!EL237/VK!BN$297*'VK_valitsin (FI)'!J$5)</f>
        <v>3.8578096738442591E-2</v>
      </c>
      <c r="ID237" s="15">
        <f t="shared" si="12"/>
        <v>0.59314722983132606</v>
      </c>
      <c r="IE237" s="15">
        <f t="shared" si="13"/>
        <v>129</v>
      </c>
      <c r="IF237" s="16">
        <f t="shared" si="15"/>
        <v>2.3500000000000025E-8</v>
      </c>
      <c r="IG237" s="51" t="str">
        <f t="shared" si="14"/>
        <v>Siilinjärvi</v>
      </c>
    </row>
    <row r="238" spans="1:241">
      <c r="A238">
        <v>2019</v>
      </c>
      <c r="B238" t="s">
        <v>675</v>
      </c>
      <c r="C238" t="s">
        <v>676</v>
      </c>
      <c r="D238" t="s">
        <v>347</v>
      </c>
      <c r="E238" t="s">
        <v>348</v>
      </c>
      <c r="F238" t="s">
        <v>138</v>
      </c>
      <c r="G238" t="s">
        <v>139</v>
      </c>
      <c r="H238" t="s">
        <v>104</v>
      </c>
      <c r="I238" t="s">
        <v>105</v>
      </c>
      <c r="J238">
        <v>49.599998474121094</v>
      </c>
      <c r="K238">
        <v>1447.3399658203125</v>
      </c>
      <c r="L238">
        <v>193.10000610351563</v>
      </c>
      <c r="M238">
        <v>2988</v>
      </c>
      <c r="N238">
        <v>2.0999999046325684</v>
      </c>
      <c r="O238">
        <v>-1.8999999761581421</v>
      </c>
      <c r="P238">
        <v>-31</v>
      </c>
      <c r="Q238">
        <v>53.7</v>
      </c>
      <c r="R238">
        <v>11.3</v>
      </c>
      <c r="S238">
        <v>250</v>
      </c>
      <c r="T238">
        <v>0</v>
      </c>
      <c r="U238">
        <v>4129.2</v>
      </c>
      <c r="V238">
        <v>11.36</v>
      </c>
      <c r="W238">
        <v>892</v>
      </c>
      <c r="X238">
        <v>185</v>
      </c>
      <c r="Y238">
        <v>646</v>
      </c>
      <c r="Z238">
        <v>1041</v>
      </c>
      <c r="AA238">
        <v>677</v>
      </c>
      <c r="AB238">
        <v>15.861110687255859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22</v>
      </c>
      <c r="AI238">
        <v>1.4</v>
      </c>
      <c r="AJ238">
        <v>0.55000000000000004</v>
      </c>
      <c r="AK238">
        <v>1.3</v>
      </c>
      <c r="AL238">
        <v>125</v>
      </c>
      <c r="AM238">
        <v>303.89999999999998</v>
      </c>
      <c r="AN238">
        <v>47.2</v>
      </c>
      <c r="AO238">
        <v>21.6</v>
      </c>
      <c r="AP238">
        <v>45</v>
      </c>
      <c r="AQ238">
        <v>44</v>
      </c>
      <c r="AR238">
        <v>904</v>
      </c>
      <c r="AS238">
        <v>1.833</v>
      </c>
      <c r="AT238">
        <v>7793</v>
      </c>
      <c r="AU238">
        <v>10507</v>
      </c>
      <c r="AV238">
        <v>1</v>
      </c>
      <c r="AW238">
        <v>74.649879455566406</v>
      </c>
      <c r="AX238">
        <v>0</v>
      </c>
      <c r="AY238">
        <v>0</v>
      </c>
      <c r="AZ238">
        <v>0</v>
      </c>
      <c r="BA238">
        <v>0</v>
      </c>
      <c r="BB238">
        <v>1</v>
      </c>
      <c r="BC238">
        <v>93.442619323730469</v>
      </c>
      <c r="BD238">
        <v>100</v>
      </c>
      <c r="BE238">
        <v>689.6551513671875</v>
      </c>
      <c r="BF238">
        <v>5931.03466796875</v>
      </c>
      <c r="BG238">
        <v>7496.5517578125</v>
      </c>
      <c r="BH238">
        <v>4.8527441024780273</v>
      </c>
      <c r="BI238">
        <v>38.167610168457031</v>
      </c>
      <c r="BJ238">
        <v>28.205127716064453</v>
      </c>
      <c r="BK238">
        <v>-34.090908050537109</v>
      </c>
      <c r="BL238">
        <v>164.5</v>
      </c>
      <c r="BM238">
        <v>4.123711109161377</v>
      </c>
      <c r="BN238">
        <v>22978.251953125</v>
      </c>
      <c r="BO238">
        <v>39.714427947998047</v>
      </c>
      <c r="BQ238">
        <v>0.62483268976211548</v>
      </c>
      <c r="BR238">
        <v>0.13386881351470947</v>
      </c>
      <c r="BS238">
        <v>0.8701472282409668</v>
      </c>
      <c r="BT238">
        <v>77.978584289550781</v>
      </c>
      <c r="BU238">
        <v>196.45248413085938</v>
      </c>
      <c r="BV238">
        <v>0</v>
      </c>
      <c r="BW238">
        <v>1</v>
      </c>
      <c r="BX238">
        <v>9370.689453125</v>
      </c>
      <c r="BY238">
        <v>7413.79296875</v>
      </c>
      <c r="BZ238">
        <v>0.97054886817932129</v>
      </c>
      <c r="CA238">
        <v>10.140562057495117</v>
      </c>
      <c r="CB238">
        <v>89.655174255371094</v>
      </c>
      <c r="CC238">
        <v>8.5808582305908203</v>
      </c>
      <c r="CD238">
        <v>4.6204619407653809</v>
      </c>
      <c r="CE238">
        <v>0</v>
      </c>
      <c r="CF238">
        <v>3.3003299236297607</v>
      </c>
      <c r="CG238">
        <v>10538.7646484375</v>
      </c>
      <c r="CJ238" s="8">
        <f>ABS(L238-VLOOKUP('VK_valitsin (FI)'!$C$8,tiedot,11,FALSE))</f>
        <v>54.400009155273438</v>
      </c>
      <c r="CQ238" s="8">
        <f>ABS(S238-VLOOKUP('VK_valitsin (FI)'!$C$8,tiedot,18,FALSE))</f>
        <v>98</v>
      </c>
      <c r="DE238" s="8">
        <f>ABS(AG238-VLOOKUP('VK_valitsin (FI)'!$C$8,tiedot,32,FALSE))</f>
        <v>0</v>
      </c>
      <c r="DJ238" s="8">
        <f>ABS(AL238-VLOOKUP('VK_valitsin (FI)'!$C$8,tiedot,37,FALSE))</f>
        <v>66.2</v>
      </c>
      <c r="EB238" s="55">
        <f>ABS(BD238-VLOOKUP('VK_valitsin (FI)'!$C$8,tiedot,55,FALSE))</f>
        <v>3.98126220703125</v>
      </c>
      <c r="EF238" s="55">
        <f>ABS(BH238-VLOOKUP('VK_valitsin (FI)'!$C$8,tiedot,59,FALSE))</f>
        <v>1.5156877040863037</v>
      </c>
      <c r="EL238" s="8">
        <f>ABS(BN238-VLOOKUP('VK_valitsin (FI)'!$C$8,tiedot,65,FALSE))</f>
        <v>96.14453125</v>
      </c>
      <c r="FH238" s="4">
        <f>IF($B238='VK_valitsin (FI)'!$C$8,100000,VK!CJ238/VK!L$297*'VK_valitsin (FI)'!D$5)</f>
        <v>0.27643825837970148</v>
      </c>
      <c r="FO238" s="4">
        <f>IF($B238='VK_valitsin (FI)'!$C$8,100000,VK!CQ238/VK!S$297*'VK_valitsin (FI)'!E$5)</f>
        <v>1.9489223960852942E-2</v>
      </c>
      <c r="GC238" s="4">
        <f>IF($B238='VK_valitsin (FI)'!$C$8,100000,VK!DE238/VK!AG$297*'VK_valitsin (FI)'!F$5)</f>
        <v>0</v>
      </c>
      <c r="GH238" s="4">
        <f>IF($B238='VK_valitsin (FI)'!$C$8,100000,VK!DJ238/VK!AL$297*'VK_valitsin (FI)'!G$5)</f>
        <v>1.1652081836966759</v>
      </c>
      <c r="GZ238" s="4">
        <f>IF($B238='VK_valitsin (FI)'!$C$8,100000,VK!EB238/VK!BD$297*'VK_valitsin (FI)'!H$5)</f>
        <v>1.725932443801987E-2</v>
      </c>
      <c r="HA238" s="4">
        <f>IF($B238='VK_valitsin (FI)'!$C$8,100000,VK!EC238/VK!BE$297*'VK_valitsin (FI)'!P$5)</f>
        <v>0</v>
      </c>
      <c r="HD238" s="4">
        <f>IF($B238='VK_valitsin (FI)'!$C$8,100000,VK!EF238/VK!BH$297*'VK_valitsin (FI)'!I$5)</f>
        <v>0.26446034235541138</v>
      </c>
      <c r="HJ238" s="4">
        <f>IF($B238='VK_valitsin (FI)'!$C$8,100000,VK!EL238/VK!BN$297*'VK_valitsin (FI)'!J$5)</f>
        <v>4.3718426681797198E-3</v>
      </c>
      <c r="ID238" s="15">
        <f t="shared" si="12"/>
        <v>1.7472271990988415</v>
      </c>
      <c r="IE238" s="15">
        <f t="shared" si="13"/>
        <v>291</v>
      </c>
      <c r="IF238" s="16">
        <f t="shared" si="15"/>
        <v>2.3600000000000026E-8</v>
      </c>
      <c r="IG238" s="51" t="str">
        <f t="shared" si="14"/>
        <v>Simo</v>
      </c>
    </row>
    <row r="239" spans="1:241">
      <c r="A239">
        <v>2019</v>
      </c>
      <c r="B239" t="s">
        <v>677</v>
      </c>
      <c r="C239" t="s">
        <v>678</v>
      </c>
      <c r="D239" t="s">
        <v>142</v>
      </c>
      <c r="E239" t="s">
        <v>143</v>
      </c>
      <c r="F239" t="s">
        <v>120</v>
      </c>
      <c r="G239" t="s">
        <v>121</v>
      </c>
      <c r="H239" t="s">
        <v>90</v>
      </c>
      <c r="I239" t="s">
        <v>91</v>
      </c>
      <c r="J239">
        <v>41.5</v>
      </c>
      <c r="K239">
        <v>339.70001220703125</v>
      </c>
      <c r="L239">
        <v>104</v>
      </c>
      <c r="M239">
        <v>21170</v>
      </c>
      <c r="N239">
        <v>62.299999237060547</v>
      </c>
      <c r="O239">
        <v>2.4000000953674316</v>
      </c>
      <c r="P239">
        <v>461</v>
      </c>
      <c r="Q239">
        <v>83.5</v>
      </c>
      <c r="R239">
        <v>5.5</v>
      </c>
      <c r="S239">
        <v>192</v>
      </c>
      <c r="T239">
        <v>0</v>
      </c>
      <c r="U239">
        <v>4875.8</v>
      </c>
      <c r="V239">
        <v>16.3</v>
      </c>
      <c r="W239">
        <v>2385</v>
      </c>
      <c r="X239">
        <v>25</v>
      </c>
      <c r="Y239">
        <v>774</v>
      </c>
      <c r="Z239">
        <v>366</v>
      </c>
      <c r="AA239">
        <v>577</v>
      </c>
      <c r="AB239">
        <v>16.022727966308594</v>
      </c>
      <c r="AC239">
        <v>0</v>
      </c>
      <c r="AD239">
        <v>0.5</v>
      </c>
      <c r="AE239">
        <v>0</v>
      </c>
      <c r="AF239">
        <v>4.9000000000000004</v>
      </c>
      <c r="AG239">
        <v>1</v>
      </c>
      <c r="AH239">
        <v>19.25</v>
      </c>
      <c r="AI239">
        <v>1.03</v>
      </c>
      <c r="AJ239">
        <v>0.5</v>
      </c>
      <c r="AK239">
        <v>1.1000000000000001</v>
      </c>
      <c r="AL239">
        <v>55.6</v>
      </c>
      <c r="AM239">
        <v>402.3</v>
      </c>
      <c r="AN239">
        <v>37.200000000000003</v>
      </c>
      <c r="AO239">
        <v>36.1</v>
      </c>
      <c r="AP239">
        <v>45</v>
      </c>
      <c r="AQ239">
        <v>39</v>
      </c>
      <c r="AR239">
        <v>328</v>
      </c>
      <c r="AS239">
        <v>3</v>
      </c>
      <c r="AT239">
        <v>7243</v>
      </c>
      <c r="AU239">
        <v>11336</v>
      </c>
      <c r="AV239">
        <v>0</v>
      </c>
      <c r="AW239">
        <v>29.522165298461914</v>
      </c>
      <c r="AX239">
        <v>0</v>
      </c>
      <c r="AY239">
        <v>1</v>
      </c>
      <c r="AZ239">
        <v>0</v>
      </c>
      <c r="BA239">
        <v>1</v>
      </c>
      <c r="BB239">
        <v>1</v>
      </c>
      <c r="BC239">
        <v>96.649482727050781</v>
      </c>
      <c r="BD239">
        <v>72.591209411621094</v>
      </c>
      <c r="BE239">
        <v>1504.32275390625</v>
      </c>
      <c r="BF239">
        <v>14405.3349609375</v>
      </c>
      <c r="BG239">
        <v>19221.798828125</v>
      </c>
      <c r="BH239">
        <v>3.6453850269317627</v>
      </c>
      <c r="BI239">
        <v>0.47312349081039429</v>
      </c>
      <c r="BJ239">
        <v>25.719425201416016</v>
      </c>
      <c r="BK239">
        <v>-45.986984252929688</v>
      </c>
      <c r="BL239">
        <v>174.26666259765625</v>
      </c>
      <c r="BM239">
        <v>-1.5410245656967163</v>
      </c>
      <c r="BN239">
        <v>28743.888671875</v>
      </c>
      <c r="BO239">
        <v>12.77170467376709</v>
      </c>
      <c r="BQ239">
        <v>0.64690601825714111</v>
      </c>
      <c r="BR239">
        <v>30.722721099853516</v>
      </c>
      <c r="BS239">
        <v>5.1440715789794922</v>
      </c>
      <c r="BT239">
        <v>90.316482543945313</v>
      </c>
      <c r="BU239">
        <v>435.75814819335938</v>
      </c>
      <c r="BV239">
        <v>0</v>
      </c>
      <c r="BW239">
        <v>2</v>
      </c>
      <c r="BX239">
        <v>10687.3203125</v>
      </c>
      <c r="BY239">
        <v>8009.3662109375</v>
      </c>
      <c r="BZ239">
        <v>1.1761927604675293</v>
      </c>
      <c r="CA239">
        <v>11.166745185852051</v>
      </c>
      <c r="CB239">
        <v>91.566261291503906</v>
      </c>
      <c r="CC239">
        <v>9.6446704864501953</v>
      </c>
      <c r="CD239">
        <v>10.871404647827148</v>
      </c>
      <c r="CE239">
        <v>0.29610830545425415</v>
      </c>
      <c r="CF239">
        <v>0.50761419534683228</v>
      </c>
      <c r="CG239">
        <v>11243.681640625</v>
      </c>
      <c r="CJ239" s="8">
        <f>ABS(L239-VLOOKUP('VK_valitsin (FI)'!$C$8,tiedot,11,FALSE))</f>
        <v>34.699996948242188</v>
      </c>
      <c r="CQ239" s="8">
        <f>ABS(S239-VLOOKUP('VK_valitsin (FI)'!$C$8,tiedot,18,FALSE))</f>
        <v>40</v>
      </c>
      <c r="DE239" s="8">
        <f>ABS(AG239-VLOOKUP('VK_valitsin (FI)'!$C$8,tiedot,32,FALSE))</f>
        <v>1</v>
      </c>
      <c r="DJ239" s="8">
        <f>ABS(AL239-VLOOKUP('VK_valitsin (FI)'!$C$8,tiedot,37,FALSE))</f>
        <v>3.1999999999999957</v>
      </c>
      <c r="EB239" s="55">
        <f>ABS(BD239-VLOOKUP('VK_valitsin (FI)'!$C$8,tiedot,55,FALSE))</f>
        <v>23.427528381347656</v>
      </c>
      <c r="EF239" s="55">
        <f>ABS(BH239-VLOOKUP('VK_valitsin (FI)'!$C$8,tiedot,59,FALSE))</f>
        <v>0.30832862854003906</v>
      </c>
      <c r="EL239" s="8">
        <f>ABS(BN239-VLOOKUP('VK_valitsin (FI)'!$C$8,tiedot,65,FALSE))</f>
        <v>5669.4921875</v>
      </c>
      <c r="FH239" s="4">
        <f>IF($B239='VK_valitsin (FI)'!$C$8,100000,VK!CJ239/VK!L$297*'VK_valitsin (FI)'!D$5)</f>
        <v>0.17633097624622657</v>
      </c>
      <c r="FO239" s="4">
        <f>IF($B239='VK_valitsin (FI)'!$C$8,100000,VK!CQ239/VK!S$297*'VK_valitsin (FI)'!E$5)</f>
        <v>7.9547852901440588E-3</v>
      </c>
      <c r="GC239" s="4">
        <f>IF($B239='VK_valitsin (FI)'!$C$8,100000,VK!DE239/VK!AG$297*'VK_valitsin (FI)'!F$5)</f>
        <v>0.10940897735217005</v>
      </c>
      <c r="GH239" s="4">
        <f>IF($B239='VK_valitsin (FI)'!$C$8,100000,VK!DJ239/VK!AL$297*'VK_valitsin (FI)'!G$5)</f>
        <v>5.6324262656032603E-2</v>
      </c>
      <c r="GZ239" s="4">
        <f>IF($B239='VK_valitsin (FI)'!$C$8,100000,VK!EB239/VK!BD$297*'VK_valitsin (FI)'!H$5)</f>
        <v>0.10156158828235246</v>
      </c>
      <c r="HA239" s="4">
        <f>IF($B239='VK_valitsin (FI)'!$C$8,100000,VK!EC239/VK!BE$297*'VK_valitsin (FI)'!P$5)</f>
        <v>0</v>
      </c>
      <c r="HD239" s="4">
        <f>IF($B239='VK_valitsin (FI)'!$C$8,100000,VK!EF239/VK!BH$297*'VK_valitsin (FI)'!I$5)</f>
        <v>5.3797820251387518E-2</v>
      </c>
      <c r="HJ239" s="4">
        <f>IF($B239='VK_valitsin (FI)'!$C$8,100000,VK!EL239/VK!BN$297*'VK_valitsin (FI)'!J$5)</f>
        <v>0.25780070410634076</v>
      </c>
      <c r="ID239" s="15">
        <f t="shared" si="12"/>
        <v>0.76317913788465397</v>
      </c>
      <c r="IE239" s="15">
        <f t="shared" si="13"/>
        <v>209</v>
      </c>
      <c r="IF239" s="16">
        <f t="shared" si="15"/>
        <v>2.3700000000000027E-8</v>
      </c>
      <c r="IG239" s="51" t="str">
        <f t="shared" si="14"/>
        <v>Sipoo</v>
      </c>
    </row>
    <row r="240" spans="1:241">
      <c r="A240">
        <v>2019</v>
      </c>
      <c r="B240" t="s">
        <v>679</v>
      </c>
      <c r="C240" t="s">
        <v>680</v>
      </c>
      <c r="D240" t="s">
        <v>142</v>
      </c>
      <c r="E240" t="s">
        <v>143</v>
      </c>
      <c r="F240" t="s">
        <v>120</v>
      </c>
      <c r="G240" t="s">
        <v>121</v>
      </c>
      <c r="H240" t="s">
        <v>104</v>
      </c>
      <c r="I240" t="s">
        <v>105</v>
      </c>
      <c r="J240">
        <v>42.400001525878906</v>
      </c>
      <c r="K240">
        <v>241.11000061035156</v>
      </c>
      <c r="L240">
        <v>112.90000152587891</v>
      </c>
      <c r="M240">
        <v>6145</v>
      </c>
      <c r="N240">
        <v>25.5</v>
      </c>
      <c r="O240">
        <v>0.20000000298023224</v>
      </c>
      <c r="P240">
        <v>-25</v>
      </c>
      <c r="Q240">
        <v>49.1</v>
      </c>
      <c r="R240">
        <v>6.1000000000000005</v>
      </c>
      <c r="S240">
        <v>113</v>
      </c>
      <c r="T240">
        <v>0</v>
      </c>
      <c r="U240">
        <v>4823.3</v>
      </c>
      <c r="V240">
        <v>16.3</v>
      </c>
      <c r="W240">
        <v>409</v>
      </c>
      <c r="X240">
        <v>292</v>
      </c>
      <c r="Y240">
        <v>350</v>
      </c>
      <c r="Z240">
        <v>1517</v>
      </c>
      <c r="AA240">
        <v>390</v>
      </c>
      <c r="AB240">
        <v>10.529411315917969</v>
      </c>
      <c r="AC240">
        <v>0</v>
      </c>
      <c r="AD240">
        <v>0</v>
      </c>
      <c r="AE240">
        <v>0</v>
      </c>
      <c r="AF240">
        <v>8.6</v>
      </c>
      <c r="AG240">
        <v>0</v>
      </c>
      <c r="AH240">
        <v>21.5</v>
      </c>
      <c r="AI240">
        <v>1.2</v>
      </c>
      <c r="AJ240">
        <v>0.5</v>
      </c>
      <c r="AK240">
        <v>1.2</v>
      </c>
      <c r="AL240">
        <v>48.9</v>
      </c>
      <c r="AM240">
        <v>393.1</v>
      </c>
      <c r="AN240">
        <v>37.1</v>
      </c>
      <c r="AO240">
        <v>35.200000000000003</v>
      </c>
      <c r="AP240">
        <v>57</v>
      </c>
      <c r="AQ240">
        <v>38</v>
      </c>
      <c r="AR240">
        <v>409</v>
      </c>
      <c r="AS240">
        <v>2</v>
      </c>
      <c r="AT240">
        <v>5406</v>
      </c>
      <c r="AU240">
        <v>10240</v>
      </c>
      <c r="AV240">
        <v>1</v>
      </c>
      <c r="AW240">
        <v>25.149595260620117</v>
      </c>
      <c r="AX240">
        <v>0</v>
      </c>
      <c r="AY240">
        <v>0</v>
      </c>
      <c r="AZ240">
        <v>0</v>
      </c>
      <c r="BA240">
        <v>0</v>
      </c>
      <c r="BB240">
        <v>1</v>
      </c>
      <c r="BC240">
        <v>91.16021728515625</v>
      </c>
      <c r="BD240">
        <v>71.259841918945313</v>
      </c>
      <c r="BE240">
        <v>1429.729736328125</v>
      </c>
      <c r="BF240">
        <v>17293.98046875</v>
      </c>
      <c r="BG240">
        <v>21096.556640625</v>
      </c>
      <c r="BH240">
        <v>2.9443447589874268</v>
      </c>
      <c r="BI240">
        <v>-31.459684371948242</v>
      </c>
      <c r="BJ240">
        <v>18.965517044067383</v>
      </c>
      <c r="BK240">
        <v>-1.4285714626312256</v>
      </c>
      <c r="BL240">
        <v>341</v>
      </c>
      <c r="BM240">
        <v>-6.8613138198852539</v>
      </c>
      <c r="BN240">
        <v>27542.20703125</v>
      </c>
      <c r="BO240">
        <v>13.957221984863281</v>
      </c>
      <c r="BQ240">
        <v>0.66948741674423218</v>
      </c>
      <c r="BR240">
        <v>27.762409210205078</v>
      </c>
      <c r="BS240">
        <v>5.7119607925415039</v>
      </c>
      <c r="BT240">
        <v>71.277458190917969</v>
      </c>
      <c r="BU240">
        <v>343.85678100585938</v>
      </c>
      <c r="BV240">
        <v>0</v>
      </c>
      <c r="BW240">
        <v>0</v>
      </c>
      <c r="BX240">
        <v>10316.2158203125</v>
      </c>
      <c r="BY240">
        <v>8456.7568359375</v>
      </c>
      <c r="BZ240">
        <v>1.1228641271591187</v>
      </c>
      <c r="CA240">
        <v>10.382424354553223</v>
      </c>
      <c r="CB240">
        <v>63.768115997314453</v>
      </c>
      <c r="CC240">
        <v>6.8965516090393066</v>
      </c>
      <c r="CD240">
        <v>13.949843406677246</v>
      </c>
      <c r="CE240">
        <v>0</v>
      </c>
      <c r="CF240">
        <v>0.94043886661529541</v>
      </c>
      <c r="CG240">
        <v>11074.9716796875</v>
      </c>
      <c r="CJ240" s="8">
        <f>ABS(L240-VLOOKUP('VK_valitsin (FI)'!$C$8,tiedot,11,FALSE))</f>
        <v>25.799995422363281</v>
      </c>
      <c r="CQ240" s="8">
        <f>ABS(S240-VLOOKUP('VK_valitsin (FI)'!$C$8,tiedot,18,FALSE))</f>
        <v>39</v>
      </c>
      <c r="DE240" s="8">
        <f>ABS(AG240-VLOOKUP('VK_valitsin (FI)'!$C$8,tiedot,32,FALSE))</f>
        <v>0</v>
      </c>
      <c r="DJ240" s="8">
        <f>ABS(AL240-VLOOKUP('VK_valitsin (FI)'!$C$8,tiedot,37,FALSE))</f>
        <v>9.8999999999999986</v>
      </c>
      <c r="EB240" s="55">
        <f>ABS(BD240-VLOOKUP('VK_valitsin (FI)'!$C$8,tiedot,55,FALSE))</f>
        <v>24.758895874023438</v>
      </c>
      <c r="EF240" s="55">
        <f>ABS(BH240-VLOOKUP('VK_valitsin (FI)'!$C$8,tiedot,59,FALSE))</f>
        <v>0.39271163940429688</v>
      </c>
      <c r="EL240" s="8">
        <f>ABS(BN240-VLOOKUP('VK_valitsin (FI)'!$C$8,tiedot,65,FALSE))</f>
        <v>4467.810546875</v>
      </c>
      <c r="FH240" s="4">
        <f>IF($B240='VK_valitsin (FI)'!$C$8,100000,VK!CJ240/VK!L$297*'VK_valitsin (FI)'!D$5)</f>
        <v>0.13110486397907167</v>
      </c>
      <c r="FO240" s="4">
        <f>IF($B240='VK_valitsin (FI)'!$C$8,100000,VK!CQ240/VK!S$297*'VK_valitsin (FI)'!E$5)</f>
        <v>7.7559156578904569E-3</v>
      </c>
      <c r="GC240" s="4">
        <f>IF($B240='VK_valitsin (FI)'!$C$8,100000,VK!DE240/VK!AG$297*'VK_valitsin (FI)'!F$5)</f>
        <v>0</v>
      </c>
      <c r="GH240" s="4">
        <f>IF($B240='VK_valitsin (FI)'!$C$8,100000,VK!DJ240/VK!AL$297*'VK_valitsin (FI)'!G$5)</f>
        <v>0.17425318759210107</v>
      </c>
      <c r="GZ240" s="4">
        <f>IF($B240='VK_valitsin (FI)'!$C$8,100000,VK!EB240/VK!BD$297*'VK_valitsin (FI)'!H$5)</f>
        <v>0.10733325121420917</v>
      </c>
      <c r="HA240" s="4">
        <f>IF($B240='VK_valitsin (FI)'!$C$8,100000,VK!EC240/VK!BE$297*'VK_valitsin (FI)'!P$5)</f>
        <v>0</v>
      </c>
      <c r="HD240" s="4">
        <f>IF($B240='VK_valitsin (FI)'!$C$8,100000,VK!EF240/VK!BH$297*'VK_valitsin (FI)'!I$5)</f>
        <v>6.8521143454431291E-2</v>
      </c>
      <c r="HJ240" s="4">
        <f>IF($B240='VK_valitsin (FI)'!$C$8,100000,VK!EL240/VK!BN$297*'VK_valitsin (FI)'!J$5)</f>
        <v>0.20315835470019514</v>
      </c>
      <c r="ID240" s="15">
        <f t="shared" si="12"/>
        <v>0.69212674039789879</v>
      </c>
      <c r="IE240" s="15">
        <f t="shared" si="13"/>
        <v>179</v>
      </c>
      <c r="IF240" s="16">
        <f t="shared" si="15"/>
        <v>2.3800000000000028E-8</v>
      </c>
      <c r="IG240" s="51" t="str">
        <f t="shared" si="14"/>
        <v>Siuntio</v>
      </c>
    </row>
    <row r="241" spans="1:241">
      <c r="A241">
        <v>2019</v>
      </c>
      <c r="B241" t="s">
        <v>681</v>
      </c>
      <c r="C241" t="s">
        <v>682</v>
      </c>
      <c r="D241" t="s">
        <v>261</v>
      </c>
      <c r="E241" t="s">
        <v>262</v>
      </c>
      <c r="F241" t="s">
        <v>138</v>
      </c>
      <c r="G241" t="s">
        <v>139</v>
      </c>
      <c r="H241" t="s">
        <v>90</v>
      </c>
      <c r="I241" t="s">
        <v>91</v>
      </c>
      <c r="J241">
        <v>47.599998474121094</v>
      </c>
      <c r="K241">
        <v>11691.7001953125</v>
      </c>
      <c r="L241">
        <v>131.5</v>
      </c>
      <c r="M241">
        <v>8303</v>
      </c>
      <c r="N241">
        <v>0.69999998807907104</v>
      </c>
      <c r="O241">
        <v>-1.7000000476837158</v>
      </c>
      <c r="P241">
        <v>-118</v>
      </c>
      <c r="Q241">
        <v>60.5</v>
      </c>
      <c r="R241">
        <v>7.9</v>
      </c>
      <c r="S241">
        <v>652</v>
      </c>
      <c r="T241">
        <v>0</v>
      </c>
      <c r="U241">
        <v>4490.8999999999996</v>
      </c>
      <c r="V241">
        <v>11.36</v>
      </c>
      <c r="W241">
        <v>1165</v>
      </c>
      <c r="X241">
        <v>278</v>
      </c>
      <c r="Y241">
        <v>646</v>
      </c>
      <c r="Z241">
        <v>860</v>
      </c>
      <c r="AA241">
        <v>760</v>
      </c>
      <c r="AB241">
        <v>13.724832534790039</v>
      </c>
      <c r="AC241">
        <v>0</v>
      </c>
      <c r="AD241">
        <v>0</v>
      </c>
      <c r="AE241">
        <v>0</v>
      </c>
      <c r="AF241">
        <v>8.6999999999999993</v>
      </c>
      <c r="AG241">
        <v>1</v>
      </c>
      <c r="AH241">
        <v>20</v>
      </c>
      <c r="AI241">
        <v>1.4</v>
      </c>
      <c r="AJ241">
        <v>0.45</v>
      </c>
      <c r="AK241">
        <v>1.1499999999999999</v>
      </c>
      <c r="AL241">
        <v>76.599999999999994</v>
      </c>
      <c r="AM241">
        <v>324.60000000000002</v>
      </c>
      <c r="AN241">
        <v>49.4</v>
      </c>
      <c r="AO241">
        <v>24.2</v>
      </c>
      <c r="AP241">
        <v>163</v>
      </c>
      <c r="AQ241">
        <v>179</v>
      </c>
      <c r="AR241">
        <v>1634</v>
      </c>
      <c r="AS241">
        <v>5</v>
      </c>
      <c r="AT241">
        <v>9771</v>
      </c>
      <c r="AU241">
        <v>13400</v>
      </c>
      <c r="AV241">
        <v>1</v>
      </c>
      <c r="AW241">
        <v>108.42990112304688</v>
      </c>
      <c r="AX241">
        <v>0</v>
      </c>
      <c r="AY241">
        <v>0</v>
      </c>
      <c r="AZ241">
        <v>0</v>
      </c>
      <c r="BA241">
        <v>0</v>
      </c>
      <c r="BB241">
        <v>1</v>
      </c>
      <c r="BC241">
        <v>79.615386962890625</v>
      </c>
      <c r="BD241">
        <v>100</v>
      </c>
      <c r="BE241">
        <v>807.9625244140625</v>
      </c>
      <c r="BF241">
        <v>10547.8134765625</v>
      </c>
      <c r="BG241">
        <v>14549.8681640625</v>
      </c>
      <c r="BH241">
        <v>3.9393231868743896</v>
      </c>
      <c r="BI241">
        <v>-3.227311372756958</v>
      </c>
      <c r="BJ241">
        <v>27.131782531738281</v>
      </c>
      <c r="BK241">
        <v>8.9743585586547852</v>
      </c>
      <c r="BL241">
        <v>117.83333587646484</v>
      </c>
      <c r="BM241">
        <v>1.8957345485687256</v>
      </c>
      <c r="BN241">
        <v>24508.681640625</v>
      </c>
      <c r="BO241">
        <v>40.424770355224609</v>
      </c>
      <c r="BQ241">
        <v>0.58689630031585693</v>
      </c>
      <c r="BR241">
        <v>0.18065759539604187</v>
      </c>
      <c r="BS241">
        <v>1.5416114330291748</v>
      </c>
      <c r="BT241">
        <v>174.03347778320313</v>
      </c>
      <c r="BU241">
        <v>384.198486328125</v>
      </c>
      <c r="BV241">
        <v>0</v>
      </c>
      <c r="BW241">
        <v>1</v>
      </c>
      <c r="BX241">
        <v>11145.19921875</v>
      </c>
      <c r="BY241">
        <v>8079.62548828125</v>
      </c>
      <c r="BZ241">
        <v>1.0237263441085815</v>
      </c>
      <c r="CA241">
        <v>7.7682766914367676</v>
      </c>
      <c r="CB241">
        <v>54.117645263671875</v>
      </c>
      <c r="CC241">
        <v>7.1317830085754395</v>
      </c>
      <c r="CD241">
        <v>11.317829132080078</v>
      </c>
      <c r="CE241">
        <v>0.15503875911235809</v>
      </c>
      <c r="CF241">
        <v>2.4806201457977295</v>
      </c>
      <c r="CG241">
        <v>13552.001953125</v>
      </c>
      <c r="CJ241" s="8">
        <f>ABS(L241-VLOOKUP('VK_valitsin (FI)'!$C$8,tiedot,11,FALSE))</f>
        <v>7.1999969482421875</v>
      </c>
      <c r="CQ241" s="8">
        <f>ABS(S241-VLOOKUP('VK_valitsin (FI)'!$C$8,tiedot,18,FALSE))</f>
        <v>500</v>
      </c>
      <c r="DE241" s="8">
        <f>ABS(AG241-VLOOKUP('VK_valitsin (FI)'!$C$8,tiedot,32,FALSE))</f>
        <v>1</v>
      </c>
      <c r="DJ241" s="8">
        <f>ABS(AL241-VLOOKUP('VK_valitsin (FI)'!$C$8,tiedot,37,FALSE))</f>
        <v>17.799999999999997</v>
      </c>
      <c r="EB241" s="55">
        <f>ABS(BD241-VLOOKUP('VK_valitsin (FI)'!$C$8,tiedot,55,FALSE))</f>
        <v>3.98126220703125</v>
      </c>
      <c r="EF241" s="55">
        <f>ABS(BH241-VLOOKUP('VK_valitsin (FI)'!$C$8,tiedot,59,FALSE))</f>
        <v>0.60226678848266602</v>
      </c>
      <c r="EL241" s="8">
        <f>ABS(BN241-VLOOKUP('VK_valitsin (FI)'!$C$8,tiedot,65,FALSE))</f>
        <v>1434.28515625</v>
      </c>
      <c r="FH241" s="4">
        <f>IF($B241='VK_valitsin (FI)'!$C$8,100000,VK!CJ241/VK!L$297*'VK_valitsin (FI)'!D$5)</f>
        <v>3.6587394884993234E-2</v>
      </c>
      <c r="FO241" s="4">
        <f>IF($B241='VK_valitsin (FI)'!$C$8,100000,VK!CQ241/VK!S$297*'VK_valitsin (FI)'!E$5)</f>
        <v>9.9434816126800732E-2</v>
      </c>
      <c r="GC241" s="4">
        <f>IF($B241='VK_valitsin (FI)'!$C$8,100000,VK!DE241/VK!AG$297*'VK_valitsin (FI)'!F$5)</f>
        <v>0.10940897735217005</v>
      </c>
      <c r="GH241" s="4">
        <f>IF($B241='VK_valitsin (FI)'!$C$8,100000,VK!DJ241/VK!AL$297*'VK_valitsin (FI)'!G$5)</f>
        <v>0.31330371102418175</v>
      </c>
      <c r="GZ241" s="4">
        <f>IF($B241='VK_valitsin (FI)'!$C$8,100000,VK!EB241/VK!BD$297*'VK_valitsin (FI)'!H$5)</f>
        <v>1.725932443801987E-2</v>
      </c>
      <c r="HA241" s="4">
        <f>IF($B241='VK_valitsin (FI)'!$C$8,100000,VK!EC241/VK!BE$297*'VK_valitsin (FI)'!P$5)</f>
        <v>0</v>
      </c>
      <c r="HD241" s="4">
        <f>IF($B241='VK_valitsin (FI)'!$C$8,100000,VK!EF241/VK!BH$297*'VK_valitsin (FI)'!I$5)</f>
        <v>0.10508476161811681</v>
      </c>
      <c r="HJ241" s="4">
        <f>IF($B241='VK_valitsin (FI)'!$C$8,100000,VK!EL241/VK!BN$297*'VK_valitsin (FI)'!J$5)</f>
        <v>6.5219196171707031E-2</v>
      </c>
      <c r="ID241" s="15">
        <f t="shared" si="12"/>
        <v>0.74629820551598947</v>
      </c>
      <c r="IE241" s="15">
        <f t="shared" si="13"/>
        <v>199</v>
      </c>
      <c r="IF241" s="16">
        <f t="shared" si="15"/>
        <v>2.3900000000000029E-8</v>
      </c>
      <c r="IG241" s="51" t="str">
        <f t="shared" si="14"/>
        <v>Sodankylä</v>
      </c>
    </row>
    <row r="242" spans="1:241">
      <c r="A242">
        <v>2019</v>
      </c>
      <c r="B242" t="s">
        <v>683</v>
      </c>
      <c r="C242" t="s">
        <v>684</v>
      </c>
      <c r="D242" t="s">
        <v>94</v>
      </c>
      <c r="E242" t="s">
        <v>95</v>
      </c>
      <c r="F242" t="s">
        <v>96</v>
      </c>
      <c r="G242" t="s">
        <v>97</v>
      </c>
      <c r="H242" t="s">
        <v>104</v>
      </c>
      <c r="I242" t="s">
        <v>105</v>
      </c>
      <c r="J242">
        <v>47.700000762939453</v>
      </c>
      <c r="K242">
        <v>551.95001220703125</v>
      </c>
      <c r="L242">
        <v>178.39999389648438</v>
      </c>
      <c r="M242">
        <v>2052</v>
      </c>
      <c r="N242">
        <v>3.7000000476837158</v>
      </c>
      <c r="O242">
        <v>-1.6000000238418579</v>
      </c>
      <c r="P242">
        <v>-27</v>
      </c>
      <c r="Q242">
        <v>47.7</v>
      </c>
      <c r="R242">
        <v>10.700000000000001</v>
      </c>
      <c r="S242">
        <v>174</v>
      </c>
      <c r="T242">
        <v>0</v>
      </c>
      <c r="U242">
        <v>3000.5</v>
      </c>
      <c r="V242">
        <v>10.53</v>
      </c>
      <c r="W242">
        <v>0</v>
      </c>
      <c r="X242">
        <v>793</v>
      </c>
      <c r="Y242">
        <v>724</v>
      </c>
      <c r="Z242">
        <v>960</v>
      </c>
      <c r="AA242">
        <v>741</v>
      </c>
      <c r="AB242">
        <v>15.714285850524902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21.75</v>
      </c>
      <c r="AI242">
        <v>1.1000000000000001</v>
      </c>
      <c r="AJ242">
        <v>0.6</v>
      </c>
      <c r="AK242">
        <v>1.35</v>
      </c>
      <c r="AL242">
        <v>58</v>
      </c>
      <c r="AM242">
        <v>256.5</v>
      </c>
      <c r="AN242">
        <v>43.5</v>
      </c>
      <c r="AO242">
        <v>17.399999999999999</v>
      </c>
      <c r="AP242">
        <v>107</v>
      </c>
      <c r="AQ242">
        <v>107</v>
      </c>
      <c r="AR242">
        <v>750</v>
      </c>
      <c r="AS242">
        <v>2</v>
      </c>
      <c r="AT242">
        <v>2790</v>
      </c>
      <c r="AU242">
        <v>9837</v>
      </c>
      <c r="AV242">
        <v>0</v>
      </c>
      <c r="AW242">
        <v>105.89231109619141</v>
      </c>
      <c r="AX242">
        <v>0</v>
      </c>
      <c r="AY242">
        <v>0</v>
      </c>
      <c r="AZ242">
        <v>0</v>
      </c>
      <c r="BA242">
        <v>0</v>
      </c>
      <c r="BB242">
        <v>1</v>
      </c>
      <c r="BC242">
        <v>92.405059814453125</v>
      </c>
      <c r="BD242">
        <v>100</v>
      </c>
      <c r="BE242">
        <v>0</v>
      </c>
      <c r="BF242">
        <v>11134.5087890625</v>
      </c>
      <c r="BG242">
        <v>13003.421875</v>
      </c>
      <c r="BH242">
        <v>3.7027292251586914</v>
      </c>
      <c r="BI242">
        <v>-8.3960227966308594</v>
      </c>
      <c r="BJ242">
        <v>21.739130020141602</v>
      </c>
      <c r="BK242">
        <v>121.42857360839844</v>
      </c>
      <c r="BL242">
        <v>265</v>
      </c>
      <c r="BM242">
        <v>2.3584904670715332</v>
      </c>
      <c r="BN242">
        <v>18776.9609375</v>
      </c>
      <c r="BO242">
        <v>55.554733276367188</v>
      </c>
      <c r="BQ242">
        <v>0.62378168106079102</v>
      </c>
      <c r="BR242">
        <v>9.7465887665748596E-2</v>
      </c>
      <c r="BS242">
        <v>0.77972710132598877</v>
      </c>
      <c r="BT242">
        <v>106.23781585693359</v>
      </c>
      <c r="BU242">
        <v>263.15789794921875</v>
      </c>
      <c r="BV242">
        <v>0</v>
      </c>
      <c r="BW242">
        <v>0</v>
      </c>
      <c r="BX242">
        <v>7541.98486328125</v>
      </c>
      <c r="BY242">
        <v>6458.01513671875</v>
      </c>
      <c r="BZ242">
        <v>3.0214424133300781</v>
      </c>
      <c r="CA242">
        <v>10.575048446655273</v>
      </c>
      <c r="CB242">
        <v>29.032258987426758</v>
      </c>
      <c r="CC242">
        <v>7.8341012001037598</v>
      </c>
      <c r="CD242">
        <v>10.599078178405762</v>
      </c>
      <c r="CE242">
        <v>0</v>
      </c>
      <c r="CF242">
        <v>0</v>
      </c>
      <c r="CG242">
        <v>9370.3505859375</v>
      </c>
      <c r="CJ242" s="8">
        <f>ABS(L242-VLOOKUP('VK_valitsin (FI)'!$C$8,tiedot,11,FALSE))</f>
        <v>39.699996948242188</v>
      </c>
      <c r="CQ242" s="8">
        <f>ABS(S242-VLOOKUP('VK_valitsin (FI)'!$C$8,tiedot,18,FALSE))</f>
        <v>22</v>
      </c>
      <c r="DE242" s="8">
        <f>ABS(AG242-VLOOKUP('VK_valitsin (FI)'!$C$8,tiedot,32,FALSE))</f>
        <v>0</v>
      </c>
      <c r="DJ242" s="8">
        <f>ABS(AL242-VLOOKUP('VK_valitsin (FI)'!$C$8,tiedot,37,FALSE))</f>
        <v>0.79999999999999716</v>
      </c>
      <c r="EB242" s="55">
        <f>ABS(BD242-VLOOKUP('VK_valitsin (FI)'!$C$8,tiedot,55,FALSE))</f>
        <v>3.98126220703125</v>
      </c>
      <c r="EF242" s="55">
        <f>ABS(BH242-VLOOKUP('VK_valitsin (FI)'!$C$8,tiedot,59,FALSE))</f>
        <v>0.36567282676696777</v>
      </c>
      <c r="EL242" s="8">
        <f>ABS(BN242-VLOOKUP('VK_valitsin (FI)'!$C$8,tiedot,65,FALSE))</f>
        <v>4297.435546875</v>
      </c>
      <c r="FH242" s="4">
        <f>IF($B242='VK_valitsin (FI)'!$C$8,100000,VK!CJ242/VK!L$297*'VK_valitsin (FI)'!D$5)</f>
        <v>0.20173890013008716</v>
      </c>
      <c r="FO242" s="4">
        <f>IF($B242='VK_valitsin (FI)'!$C$8,100000,VK!CQ242/VK!S$297*'VK_valitsin (FI)'!E$5)</f>
        <v>4.3751319095792322E-3</v>
      </c>
      <c r="GC242" s="4">
        <f>IF($B242='VK_valitsin (FI)'!$C$8,100000,VK!DE242/VK!AG$297*'VK_valitsin (FI)'!F$5)</f>
        <v>0</v>
      </c>
      <c r="GH242" s="4">
        <f>IF($B242='VK_valitsin (FI)'!$C$8,100000,VK!DJ242/VK!AL$297*'VK_valitsin (FI)'!G$5)</f>
        <v>1.408106566400812E-2</v>
      </c>
      <c r="GZ242" s="4">
        <f>IF($B242='VK_valitsin (FI)'!$C$8,100000,VK!EB242/VK!BD$297*'VK_valitsin (FI)'!H$5)</f>
        <v>1.725932443801987E-2</v>
      </c>
      <c r="HA242" s="4">
        <f>IF($B242='VK_valitsin (FI)'!$C$8,100000,VK!EC242/VK!BE$297*'VK_valitsin (FI)'!P$5)</f>
        <v>0</v>
      </c>
      <c r="HD242" s="4">
        <f>IF($B242='VK_valitsin (FI)'!$C$8,100000,VK!EF242/VK!BH$297*'VK_valitsin (FI)'!I$5)</f>
        <v>6.3803355200509615E-2</v>
      </c>
      <c r="HJ242" s="4">
        <f>IF($B242='VK_valitsin (FI)'!$C$8,100000,VK!EL242/VK!BN$297*'VK_valitsin (FI)'!J$5)</f>
        <v>0.19541113616465186</v>
      </c>
      <c r="ID242" s="15">
        <f t="shared" si="12"/>
        <v>0.49666893750685581</v>
      </c>
      <c r="IE242" s="15">
        <f t="shared" si="13"/>
        <v>86</v>
      </c>
      <c r="IF242" s="16">
        <f t="shared" si="15"/>
        <v>2.400000000000003E-8</v>
      </c>
      <c r="IG242" s="51" t="str">
        <f t="shared" si="14"/>
        <v>Soini</v>
      </c>
    </row>
    <row r="243" spans="1:241">
      <c r="A243">
        <v>2019</v>
      </c>
      <c r="B243" t="s">
        <v>685</v>
      </c>
      <c r="C243" t="s">
        <v>686</v>
      </c>
      <c r="D243" t="s">
        <v>652</v>
      </c>
      <c r="E243" t="s">
        <v>654</v>
      </c>
      <c r="F243" t="s">
        <v>126</v>
      </c>
      <c r="G243" t="s">
        <v>127</v>
      </c>
      <c r="H243" t="s">
        <v>104</v>
      </c>
      <c r="I243" t="s">
        <v>105</v>
      </c>
      <c r="J243">
        <v>49.099998474121094</v>
      </c>
      <c r="K243">
        <v>667.83001708984375</v>
      </c>
      <c r="L243">
        <v>162.69999694824219</v>
      </c>
      <c r="M243">
        <v>8711</v>
      </c>
      <c r="N243">
        <v>13</v>
      </c>
      <c r="O243">
        <v>-1.2999999523162842</v>
      </c>
      <c r="P243">
        <v>-57</v>
      </c>
      <c r="Q243">
        <v>57.5</v>
      </c>
      <c r="R243">
        <v>7.8000000000000007</v>
      </c>
      <c r="S243">
        <v>280</v>
      </c>
      <c r="T243">
        <v>0</v>
      </c>
      <c r="U243">
        <v>3158.1</v>
      </c>
      <c r="V243">
        <v>12.51</v>
      </c>
      <c r="W243">
        <v>981</v>
      </c>
      <c r="X243">
        <v>553</v>
      </c>
      <c r="Y243">
        <v>616</v>
      </c>
      <c r="Z243">
        <v>711</v>
      </c>
      <c r="AA243">
        <v>629</v>
      </c>
      <c r="AB243">
        <v>16.23255729675293</v>
      </c>
      <c r="AC243">
        <v>0</v>
      </c>
      <c r="AD243">
        <v>1</v>
      </c>
      <c r="AE243">
        <v>2</v>
      </c>
      <c r="AF243">
        <v>4.0999999999999996</v>
      </c>
      <c r="AG243">
        <v>1</v>
      </c>
      <c r="AH243">
        <v>20</v>
      </c>
      <c r="AI243">
        <v>0.93</v>
      </c>
      <c r="AJ243">
        <v>0.41</v>
      </c>
      <c r="AK243">
        <v>0.93</v>
      </c>
      <c r="AL243">
        <v>66.5</v>
      </c>
      <c r="AM243">
        <v>281.5</v>
      </c>
      <c r="AN243">
        <v>43</v>
      </c>
      <c r="AO243">
        <v>20.6</v>
      </c>
      <c r="AP243">
        <v>92</v>
      </c>
      <c r="AQ243">
        <v>78</v>
      </c>
      <c r="AR243">
        <v>517</v>
      </c>
      <c r="AS243">
        <v>3</v>
      </c>
      <c r="AT243">
        <v>7091</v>
      </c>
      <c r="AU243">
        <v>11493</v>
      </c>
      <c r="AV243">
        <v>0</v>
      </c>
      <c r="AW243">
        <v>71.434608459472656</v>
      </c>
      <c r="AX243">
        <v>0</v>
      </c>
      <c r="AY243">
        <v>0</v>
      </c>
      <c r="AZ243">
        <v>0</v>
      </c>
      <c r="BA243">
        <v>0</v>
      </c>
      <c r="BB243">
        <v>1</v>
      </c>
      <c r="BC243">
        <v>83.576644897460938</v>
      </c>
      <c r="BD243">
        <v>100</v>
      </c>
      <c r="BE243">
        <v>873.78643798828125</v>
      </c>
      <c r="BF243">
        <v>13088.546875</v>
      </c>
      <c r="BG243">
        <v>15380.6845703125</v>
      </c>
      <c r="BH243">
        <v>3.1452188491821289</v>
      </c>
      <c r="BI243">
        <v>-1.0934633016586304</v>
      </c>
      <c r="BJ243">
        <v>20.809247970581055</v>
      </c>
      <c r="BK243">
        <v>1.1494252681732178</v>
      </c>
      <c r="BL243">
        <v>166.19999694824219</v>
      </c>
      <c r="BM243">
        <v>-1.8030513525009155</v>
      </c>
      <c r="BN243">
        <v>21860.396484375</v>
      </c>
      <c r="BO243">
        <v>48.250774383544922</v>
      </c>
      <c r="BQ243">
        <v>0.68706232309341431</v>
      </c>
      <c r="BR243">
        <v>0.56250715255737305</v>
      </c>
      <c r="BS243">
        <v>3.3750431537628174</v>
      </c>
      <c r="BT243">
        <v>101.48088836669922</v>
      </c>
      <c r="BU243">
        <v>408.90826416015625</v>
      </c>
      <c r="BV243">
        <v>0</v>
      </c>
      <c r="BW243">
        <v>1</v>
      </c>
      <c r="BX243">
        <v>10228.1552734375</v>
      </c>
      <c r="BY243">
        <v>8703.8837890625</v>
      </c>
      <c r="BZ243">
        <v>1.0102169513702393</v>
      </c>
      <c r="CA243">
        <v>8.127655029296875</v>
      </c>
      <c r="CB243">
        <v>139.77272033691406</v>
      </c>
      <c r="CC243">
        <v>17.372880935668945</v>
      </c>
      <c r="CD243">
        <v>7.4858756065368652</v>
      </c>
      <c r="CE243">
        <v>0.14124293625354767</v>
      </c>
      <c r="CF243">
        <v>4.5197739601135254</v>
      </c>
      <c r="CG243">
        <v>11497.8046875</v>
      </c>
      <c r="CJ243" s="8">
        <f>ABS(L243-VLOOKUP('VK_valitsin (FI)'!$C$8,tiedot,11,FALSE))</f>
        <v>24</v>
      </c>
      <c r="CQ243" s="8">
        <f>ABS(S243-VLOOKUP('VK_valitsin (FI)'!$C$8,tiedot,18,FALSE))</f>
        <v>128</v>
      </c>
      <c r="DE243" s="8">
        <f>ABS(AG243-VLOOKUP('VK_valitsin (FI)'!$C$8,tiedot,32,FALSE))</f>
        <v>1</v>
      </c>
      <c r="DJ243" s="8">
        <f>ABS(AL243-VLOOKUP('VK_valitsin (FI)'!$C$8,tiedot,37,FALSE))</f>
        <v>7.7000000000000028</v>
      </c>
      <c r="EB243" s="55">
        <f>ABS(BD243-VLOOKUP('VK_valitsin (FI)'!$C$8,tiedot,55,FALSE))</f>
        <v>3.98126220703125</v>
      </c>
      <c r="EF243" s="55">
        <f>ABS(BH243-VLOOKUP('VK_valitsin (FI)'!$C$8,tiedot,59,FALSE))</f>
        <v>0.19183754920959473</v>
      </c>
      <c r="EL243" s="8">
        <f>ABS(BN243-VLOOKUP('VK_valitsin (FI)'!$C$8,tiedot,65,FALSE))</f>
        <v>1214</v>
      </c>
      <c r="FH243" s="4">
        <f>IF($B243='VK_valitsin (FI)'!$C$8,100000,VK!CJ243/VK!L$297*'VK_valitsin (FI)'!D$5)</f>
        <v>0.12195803464253091</v>
      </c>
      <c r="FO243" s="4">
        <f>IF($B243='VK_valitsin (FI)'!$C$8,100000,VK!CQ243/VK!S$297*'VK_valitsin (FI)'!E$5)</f>
        <v>2.5455312928460986E-2</v>
      </c>
      <c r="GC243" s="4">
        <f>IF($B243='VK_valitsin (FI)'!$C$8,100000,VK!DE243/VK!AG$297*'VK_valitsin (FI)'!F$5)</f>
        <v>0.10940897735217005</v>
      </c>
      <c r="GH243" s="4">
        <f>IF($B243='VK_valitsin (FI)'!$C$8,100000,VK!DJ243/VK!AL$297*'VK_valitsin (FI)'!G$5)</f>
        <v>0.13553025701607868</v>
      </c>
      <c r="GZ243" s="4">
        <f>IF($B243='VK_valitsin (FI)'!$C$8,100000,VK!EB243/VK!BD$297*'VK_valitsin (FI)'!H$5)</f>
        <v>1.725932443801987E-2</v>
      </c>
      <c r="HA243" s="4">
        <f>IF($B243='VK_valitsin (FI)'!$C$8,100000,VK!EC243/VK!BE$297*'VK_valitsin (FI)'!P$5)</f>
        <v>0</v>
      </c>
      <c r="HD243" s="4">
        <f>IF($B243='VK_valitsin (FI)'!$C$8,100000,VK!EF243/VK!BH$297*'VK_valitsin (FI)'!I$5)</f>
        <v>3.3472214496307433E-2</v>
      </c>
      <c r="HJ243" s="4">
        <f>IF($B243='VK_valitsin (FI)'!$C$8,100000,VK!EL243/VK!BN$297*'VK_valitsin (FI)'!J$5)</f>
        <v>5.5202484532058921E-2</v>
      </c>
      <c r="ID243" s="15">
        <f t="shared" si="12"/>
        <v>0.49828662950562685</v>
      </c>
      <c r="IE243" s="15">
        <f t="shared" si="13"/>
        <v>87</v>
      </c>
      <c r="IF243" s="16">
        <f t="shared" si="15"/>
        <v>2.4100000000000031E-8</v>
      </c>
      <c r="IG243" s="51" t="str">
        <f t="shared" si="14"/>
        <v>Somero</v>
      </c>
    </row>
    <row r="244" spans="1:241">
      <c r="A244">
        <v>2019</v>
      </c>
      <c r="B244" t="s">
        <v>687</v>
      </c>
      <c r="C244" t="s">
        <v>688</v>
      </c>
      <c r="D244" t="s">
        <v>242</v>
      </c>
      <c r="E244" t="s">
        <v>206</v>
      </c>
      <c r="F244" t="s">
        <v>243</v>
      </c>
      <c r="G244" t="s">
        <v>244</v>
      </c>
      <c r="H244" t="s">
        <v>104</v>
      </c>
      <c r="I244" t="s">
        <v>105</v>
      </c>
      <c r="J244">
        <v>50.700000762939453</v>
      </c>
      <c r="K244">
        <v>1465.9100341796875</v>
      </c>
      <c r="L244">
        <v>187.89999389648438</v>
      </c>
      <c r="M244">
        <v>3897</v>
      </c>
      <c r="N244">
        <v>2.7000000476837158</v>
      </c>
      <c r="O244">
        <v>-1.7999999523162842</v>
      </c>
      <c r="P244">
        <v>-21</v>
      </c>
      <c r="Q244">
        <v>43</v>
      </c>
      <c r="R244">
        <v>13.8</v>
      </c>
      <c r="S244">
        <v>360</v>
      </c>
      <c r="T244">
        <v>0</v>
      </c>
      <c r="U244">
        <v>3266.1</v>
      </c>
      <c r="V244">
        <v>12.35</v>
      </c>
      <c r="W244">
        <v>1424</v>
      </c>
      <c r="X244">
        <v>636</v>
      </c>
      <c r="Y244">
        <v>970</v>
      </c>
      <c r="Z244">
        <v>865</v>
      </c>
      <c r="AA244">
        <v>774</v>
      </c>
      <c r="AB244">
        <v>16.027778625488281</v>
      </c>
      <c r="AC244">
        <v>0</v>
      </c>
      <c r="AD244">
        <v>0</v>
      </c>
      <c r="AE244">
        <v>0</v>
      </c>
      <c r="AF244">
        <v>5.6</v>
      </c>
      <c r="AG244">
        <v>1</v>
      </c>
      <c r="AH244">
        <v>20.5</v>
      </c>
      <c r="AI244">
        <v>0.93</v>
      </c>
      <c r="AJ244">
        <v>0.41</v>
      </c>
      <c r="AK244">
        <v>0.93</v>
      </c>
      <c r="AL244">
        <v>75.7</v>
      </c>
      <c r="AM244">
        <v>268.10000000000002</v>
      </c>
      <c r="AN244">
        <v>50.2</v>
      </c>
      <c r="AO244">
        <v>16.399999999999999</v>
      </c>
      <c r="AP244">
        <v>88</v>
      </c>
      <c r="AQ244">
        <v>102</v>
      </c>
      <c r="AR244">
        <v>840</v>
      </c>
      <c r="AS244">
        <v>2.8330000000000002</v>
      </c>
      <c r="AT244">
        <v>7500</v>
      </c>
      <c r="AU244">
        <v>10215</v>
      </c>
      <c r="AV244">
        <v>1</v>
      </c>
      <c r="AW244">
        <v>86.880294799804688</v>
      </c>
      <c r="AX244">
        <v>0</v>
      </c>
      <c r="AY244">
        <v>0</v>
      </c>
      <c r="AZ244">
        <v>0</v>
      </c>
      <c r="BA244">
        <v>0</v>
      </c>
      <c r="BB244">
        <v>1</v>
      </c>
      <c r="BC244">
        <v>89.393936157226563</v>
      </c>
      <c r="BD244">
        <v>100</v>
      </c>
      <c r="BE244">
        <v>1124.2603759765625</v>
      </c>
      <c r="BF244">
        <v>11717.0703125</v>
      </c>
      <c r="BG244">
        <v>13092.791015625</v>
      </c>
      <c r="BH244">
        <v>3.2828586101531982</v>
      </c>
      <c r="BI244">
        <v>3.1077437400817871</v>
      </c>
      <c r="BJ244">
        <v>36.363636016845703</v>
      </c>
      <c r="BK244">
        <v>18.181818008422852</v>
      </c>
      <c r="BL244">
        <v>125.33333587646484</v>
      </c>
      <c r="BM244">
        <v>-5.5727553367614746</v>
      </c>
      <c r="BN244">
        <v>20081.84765625</v>
      </c>
      <c r="BO244">
        <v>54.492763519287109</v>
      </c>
      <c r="BQ244">
        <v>0.63022840023040771</v>
      </c>
      <c r="BR244">
        <v>0.10264305770397186</v>
      </c>
      <c r="BS244">
        <v>0.64151912927627563</v>
      </c>
      <c r="BT244">
        <v>113.16397094726563</v>
      </c>
      <c r="BU244">
        <v>285.86093139648438</v>
      </c>
      <c r="BV244">
        <v>0</v>
      </c>
      <c r="BW244">
        <v>1</v>
      </c>
      <c r="BX244">
        <v>9911.2421875</v>
      </c>
      <c r="BY244">
        <v>8869.822265625</v>
      </c>
      <c r="BZ244">
        <v>1.0007698535919189</v>
      </c>
      <c r="CA244">
        <v>7.826533317565918</v>
      </c>
      <c r="CB244">
        <v>89.74359130859375</v>
      </c>
      <c r="CC244">
        <v>10.491803169250488</v>
      </c>
      <c r="CD244">
        <v>7.2131147384643555</v>
      </c>
      <c r="CE244">
        <v>0</v>
      </c>
      <c r="CF244">
        <v>2.2950818538665771</v>
      </c>
      <c r="CG244">
        <v>10296.6474609375</v>
      </c>
      <c r="CJ244" s="8">
        <f>ABS(L244-VLOOKUP('VK_valitsin (FI)'!$C$8,tiedot,11,FALSE))</f>
        <v>49.199996948242188</v>
      </c>
      <c r="CQ244" s="8">
        <f>ABS(S244-VLOOKUP('VK_valitsin (FI)'!$C$8,tiedot,18,FALSE))</f>
        <v>208</v>
      </c>
      <c r="DE244" s="8">
        <f>ABS(AG244-VLOOKUP('VK_valitsin (FI)'!$C$8,tiedot,32,FALSE))</f>
        <v>1</v>
      </c>
      <c r="DJ244" s="8">
        <f>ABS(AL244-VLOOKUP('VK_valitsin (FI)'!$C$8,tiedot,37,FALSE))</f>
        <v>16.900000000000006</v>
      </c>
      <c r="EB244" s="55">
        <f>ABS(BD244-VLOOKUP('VK_valitsin (FI)'!$C$8,tiedot,55,FALSE))</f>
        <v>3.98126220703125</v>
      </c>
      <c r="EF244" s="55">
        <f>ABS(BH244-VLOOKUP('VK_valitsin (FI)'!$C$8,tiedot,59,FALSE))</f>
        <v>5.4197788238525391E-2</v>
      </c>
      <c r="EL244" s="8">
        <f>ABS(BN244-VLOOKUP('VK_valitsin (FI)'!$C$8,tiedot,65,FALSE))</f>
        <v>2992.548828125</v>
      </c>
      <c r="FH244" s="4">
        <f>IF($B244='VK_valitsin (FI)'!$C$8,100000,VK!CJ244/VK!L$297*'VK_valitsin (FI)'!D$5)</f>
        <v>0.25001395550942229</v>
      </c>
      <c r="FO244" s="4">
        <f>IF($B244='VK_valitsin (FI)'!$C$8,100000,VK!CQ244/VK!S$297*'VK_valitsin (FI)'!E$5)</f>
        <v>4.1364883508749103E-2</v>
      </c>
      <c r="GC244" s="4">
        <f>IF($B244='VK_valitsin (FI)'!$C$8,100000,VK!DE244/VK!AG$297*'VK_valitsin (FI)'!F$5)</f>
        <v>0.10940897735217005</v>
      </c>
      <c r="GH244" s="4">
        <f>IF($B244='VK_valitsin (FI)'!$C$8,100000,VK!DJ244/VK!AL$297*'VK_valitsin (FI)'!G$5)</f>
        <v>0.29746251215217268</v>
      </c>
      <c r="GZ244" s="4">
        <f>IF($B244='VK_valitsin (FI)'!$C$8,100000,VK!EB244/VK!BD$297*'VK_valitsin (FI)'!H$5)</f>
        <v>1.725932443801987E-2</v>
      </c>
      <c r="HA244" s="4">
        <f>IF($B244='VK_valitsin (FI)'!$C$8,100000,VK!EC244/VK!BE$297*'VK_valitsin (FI)'!P$5)</f>
        <v>0</v>
      </c>
      <c r="HD244" s="4">
        <f>IF($B244='VK_valitsin (FI)'!$C$8,100000,VK!EF244/VK!BH$297*'VK_valitsin (FI)'!I$5)</f>
        <v>9.4565427916477821E-3</v>
      </c>
      <c r="HJ244" s="4">
        <f>IF($B244='VK_valitsin (FI)'!$C$8,100000,VK!EL244/VK!BN$297*'VK_valitsin (FI)'!J$5)</f>
        <v>0.13607588994728284</v>
      </c>
      <c r="ID244" s="15">
        <f t="shared" si="12"/>
        <v>0.86104210989946461</v>
      </c>
      <c r="IE244" s="15">
        <f t="shared" si="13"/>
        <v>235</v>
      </c>
      <c r="IF244" s="16">
        <f t="shared" si="15"/>
        <v>2.4200000000000031E-8</v>
      </c>
      <c r="IG244" s="51" t="str">
        <f t="shared" si="14"/>
        <v>Sonkajärvi</v>
      </c>
    </row>
    <row r="245" spans="1:241">
      <c r="A245">
        <v>2019</v>
      </c>
      <c r="B245" t="s">
        <v>689</v>
      </c>
      <c r="C245" t="s">
        <v>690</v>
      </c>
      <c r="D245" t="s">
        <v>305</v>
      </c>
      <c r="E245" t="s">
        <v>293</v>
      </c>
      <c r="F245" t="s">
        <v>227</v>
      </c>
      <c r="G245" t="s">
        <v>228</v>
      </c>
      <c r="H245" t="s">
        <v>90</v>
      </c>
      <c r="I245" t="s">
        <v>91</v>
      </c>
      <c r="J245">
        <v>46.200000762939453</v>
      </c>
      <c r="K245">
        <v>2648.75</v>
      </c>
      <c r="L245">
        <v>144.39999389648438</v>
      </c>
      <c r="M245">
        <v>10336</v>
      </c>
      <c r="N245">
        <v>3.9000000953674316</v>
      </c>
      <c r="O245">
        <v>-0.5</v>
      </c>
      <c r="P245">
        <v>-20</v>
      </c>
      <c r="Q245">
        <v>60.6</v>
      </c>
      <c r="R245">
        <v>8.6</v>
      </c>
      <c r="S245">
        <v>662</v>
      </c>
      <c r="T245">
        <v>0</v>
      </c>
      <c r="U245">
        <v>3923</v>
      </c>
      <c r="V245">
        <v>11.07</v>
      </c>
      <c r="W245">
        <v>208</v>
      </c>
      <c r="X245">
        <v>66</v>
      </c>
      <c r="Y245">
        <v>255</v>
      </c>
      <c r="Z245">
        <v>949</v>
      </c>
      <c r="AA245">
        <v>487</v>
      </c>
      <c r="AB245">
        <v>16.4254150390625</v>
      </c>
      <c r="AC245">
        <v>0</v>
      </c>
      <c r="AD245">
        <v>0.9</v>
      </c>
      <c r="AE245">
        <v>0</v>
      </c>
      <c r="AF245">
        <v>4.7</v>
      </c>
      <c r="AG245">
        <v>0</v>
      </c>
      <c r="AH245">
        <v>21.25</v>
      </c>
      <c r="AI245">
        <v>1.1000000000000001</v>
      </c>
      <c r="AJ245">
        <v>0.6</v>
      </c>
      <c r="AK245">
        <v>1.2</v>
      </c>
      <c r="AL245">
        <v>73.400000000000006</v>
      </c>
      <c r="AM245">
        <v>341.9</v>
      </c>
      <c r="AN245">
        <v>47.7</v>
      </c>
      <c r="AO245">
        <v>26.1</v>
      </c>
      <c r="AP245">
        <v>74</v>
      </c>
      <c r="AQ245">
        <v>106</v>
      </c>
      <c r="AR245">
        <v>1009</v>
      </c>
      <c r="AS245">
        <v>2.6669999999999998</v>
      </c>
      <c r="AT245">
        <v>13016</v>
      </c>
      <c r="AU245">
        <v>10590</v>
      </c>
      <c r="AV245">
        <v>0</v>
      </c>
      <c r="AW245">
        <v>142.37483215332031</v>
      </c>
      <c r="AX245">
        <v>0</v>
      </c>
      <c r="AY245">
        <v>0</v>
      </c>
      <c r="AZ245">
        <v>0</v>
      </c>
      <c r="BA245">
        <v>0</v>
      </c>
      <c r="BB245">
        <v>1</v>
      </c>
      <c r="BC245">
        <v>94.331062316894531</v>
      </c>
      <c r="BD245">
        <v>86.982246398925781</v>
      </c>
      <c r="BE245">
        <v>244.59234619140625</v>
      </c>
      <c r="BF245">
        <v>12762.5615234375</v>
      </c>
      <c r="BG245">
        <v>14875.298828125</v>
      </c>
      <c r="BH245">
        <v>4.267937183380127</v>
      </c>
      <c r="BI245">
        <v>-8.6815195083618164</v>
      </c>
      <c r="BJ245">
        <v>27.076923370361328</v>
      </c>
      <c r="BK245">
        <v>21.568628311157227</v>
      </c>
      <c r="BL245">
        <v>144</v>
      </c>
      <c r="BM245">
        <v>-2.2821576595306396</v>
      </c>
      <c r="BN245">
        <v>22948.982421875</v>
      </c>
      <c r="BO245">
        <v>39.717563629150391</v>
      </c>
      <c r="BQ245">
        <v>0.60797214508056641</v>
      </c>
      <c r="BR245">
        <v>0.15479876101016998</v>
      </c>
      <c r="BS245">
        <v>2.8347523212432861</v>
      </c>
      <c r="BT245">
        <v>65.595977783203125</v>
      </c>
      <c r="BU245">
        <v>397.83282470703125</v>
      </c>
      <c r="BV245">
        <v>0</v>
      </c>
      <c r="BW245">
        <v>1</v>
      </c>
      <c r="BX245">
        <v>10918.46875</v>
      </c>
      <c r="BY245">
        <v>9367.720703125</v>
      </c>
      <c r="BZ245">
        <v>1.1996904611587524</v>
      </c>
      <c r="CA245">
        <v>9.1137771606445313</v>
      </c>
      <c r="CB245">
        <v>53.225807189941406</v>
      </c>
      <c r="CC245">
        <v>6.1571125984191895</v>
      </c>
      <c r="CD245">
        <v>9.4479827880859375</v>
      </c>
      <c r="CE245">
        <v>0</v>
      </c>
      <c r="CF245">
        <v>2.0169851779937744</v>
      </c>
      <c r="CG245">
        <v>10201.919921875</v>
      </c>
      <c r="CJ245" s="8">
        <f>ABS(L245-VLOOKUP('VK_valitsin (FI)'!$C$8,tiedot,11,FALSE))</f>
        <v>5.6999969482421875</v>
      </c>
      <c r="CQ245" s="8">
        <f>ABS(S245-VLOOKUP('VK_valitsin (FI)'!$C$8,tiedot,18,FALSE))</f>
        <v>510</v>
      </c>
      <c r="DE245" s="8">
        <f>ABS(AG245-VLOOKUP('VK_valitsin (FI)'!$C$8,tiedot,32,FALSE))</f>
        <v>0</v>
      </c>
      <c r="DJ245" s="8">
        <f>ABS(AL245-VLOOKUP('VK_valitsin (FI)'!$C$8,tiedot,37,FALSE))</f>
        <v>14.600000000000009</v>
      </c>
      <c r="EB245" s="55">
        <f>ABS(BD245-VLOOKUP('VK_valitsin (FI)'!$C$8,tiedot,55,FALSE))</f>
        <v>9.0364913940429688</v>
      </c>
      <c r="EF245" s="55">
        <f>ABS(BH245-VLOOKUP('VK_valitsin (FI)'!$C$8,tiedot,59,FALSE))</f>
        <v>0.93088078498840332</v>
      </c>
      <c r="EL245" s="8">
        <f>ABS(BN245-VLOOKUP('VK_valitsin (FI)'!$C$8,tiedot,65,FALSE))</f>
        <v>125.4140625</v>
      </c>
      <c r="FH245" s="4">
        <f>IF($B245='VK_valitsin (FI)'!$C$8,100000,VK!CJ245/VK!L$297*'VK_valitsin (FI)'!D$5)</f>
        <v>2.8965017719835048E-2</v>
      </c>
      <c r="FO245" s="4">
        <f>IF($B245='VK_valitsin (FI)'!$C$8,100000,VK!CQ245/VK!S$297*'VK_valitsin (FI)'!E$5)</f>
        <v>0.10142351244933674</v>
      </c>
      <c r="GC245" s="4">
        <f>IF($B245='VK_valitsin (FI)'!$C$8,100000,VK!DE245/VK!AG$297*'VK_valitsin (FI)'!F$5)</f>
        <v>0</v>
      </c>
      <c r="GH245" s="4">
        <f>IF($B245='VK_valitsin (FI)'!$C$8,100000,VK!DJ245/VK!AL$297*'VK_valitsin (FI)'!G$5)</f>
        <v>0.25697944836814923</v>
      </c>
      <c r="GZ245" s="4">
        <f>IF($B245='VK_valitsin (FI)'!$C$8,100000,VK!EB245/VK!BD$297*'VK_valitsin (FI)'!H$5)</f>
        <v>3.9174444847093148E-2</v>
      </c>
      <c r="HA245" s="4">
        <f>IF($B245='VK_valitsin (FI)'!$C$8,100000,VK!EC245/VK!BE$297*'VK_valitsin (FI)'!P$5)</f>
        <v>0</v>
      </c>
      <c r="HD245" s="4">
        <f>IF($B245='VK_valitsin (FI)'!$C$8,100000,VK!EF245/VK!BH$297*'VK_valitsin (FI)'!I$5)</f>
        <v>0.16242201505389373</v>
      </c>
      <c r="HJ245" s="4">
        <f>IF($B245='VK_valitsin (FI)'!$C$8,100000,VK!EL245/VK!BN$297*'VK_valitsin (FI)'!J$5)</f>
        <v>5.7027741723714338E-3</v>
      </c>
      <c r="ID245" s="15">
        <f t="shared" si="12"/>
        <v>0.59466723691067935</v>
      </c>
      <c r="IE245" s="15">
        <f t="shared" si="13"/>
        <v>130</v>
      </c>
      <c r="IF245" s="16">
        <f t="shared" si="15"/>
        <v>2.4300000000000032E-8</v>
      </c>
      <c r="IG245" s="51" t="str">
        <f t="shared" si="14"/>
        <v>Sotkamo</v>
      </c>
    </row>
    <row r="246" spans="1:241">
      <c r="A246">
        <v>2019</v>
      </c>
      <c r="B246" t="s">
        <v>691</v>
      </c>
      <c r="C246" t="s">
        <v>692</v>
      </c>
      <c r="D246" t="s">
        <v>130</v>
      </c>
      <c r="E246" t="s">
        <v>131</v>
      </c>
      <c r="F246" t="s">
        <v>132</v>
      </c>
      <c r="G246" t="s">
        <v>133</v>
      </c>
      <c r="H246" t="s">
        <v>104</v>
      </c>
      <c r="I246" t="s">
        <v>105</v>
      </c>
      <c r="J246">
        <v>54.299999237060547</v>
      </c>
      <c r="K246">
        <v>584.530029296875</v>
      </c>
      <c r="L246">
        <v>194.89999389648438</v>
      </c>
      <c r="M246">
        <v>2492</v>
      </c>
      <c r="N246">
        <v>4.3000001907348633</v>
      </c>
      <c r="O246">
        <v>-1.5</v>
      </c>
      <c r="P246">
        <v>7</v>
      </c>
      <c r="Q246">
        <v>42.2</v>
      </c>
      <c r="R246">
        <v>12</v>
      </c>
      <c r="S246">
        <v>187</v>
      </c>
      <c r="T246">
        <v>0</v>
      </c>
      <c r="U246">
        <v>3391.7</v>
      </c>
      <c r="V246">
        <v>11.04</v>
      </c>
      <c r="W246">
        <v>242</v>
      </c>
      <c r="X246">
        <v>727</v>
      </c>
      <c r="Y246">
        <v>848</v>
      </c>
      <c r="Z246">
        <v>1882</v>
      </c>
      <c r="AA246">
        <v>1148</v>
      </c>
      <c r="AB246">
        <v>13.050847053527832</v>
      </c>
      <c r="AC246">
        <v>0</v>
      </c>
      <c r="AD246">
        <v>0</v>
      </c>
      <c r="AE246">
        <v>0</v>
      </c>
      <c r="AF246">
        <v>0</v>
      </c>
      <c r="AG246">
        <v>1</v>
      </c>
      <c r="AH246">
        <v>21.5</v>
      </c>
      <c r="AI246">
        <v>0.93</v>
      </c>
      <c r="AJ246">
        <v>0.45</v>
      </c>
      <c r="AK246">
        <v>1.05</v>
      </c>
      <c r="AL246">
        <v>85.3</v>
      </c>
      <c r="AM246">
        <v>267.8</v>
      </c>
      <c r="AN246">
        <v>43.4</v>
      </c>
      <c r="AO246">
        <v>19.399999999999999</v>
      </c>
      <c r="AP246">
        <v>81</v>
      </c>
      <c r="AQ246">
        <v>71</v>
      </c>
      <c r="AR246">
        <v>884</v>
      </c>
      <c r="AS246">
        <v>1.5</v>
      </c>
      <c r="AT246">
        <v>6091</v>
      </c>
      <c r="AU246">
        <v>15298</v>
      </c>
      <c r="AV246">
        <v>1</v>
      </c>
      <c r="AW246">
        <v>82.060173034667969</v>
      </c>
      <c r="AX246">
        <v>1</v>
      </c>
      <c r="AY246">
        <v>0</v>
      </c>
      <c r="AZ246">
        <v>0</v>
      </c>
      <c r="BA246">
        <v>0</v>
      </c>
      <c r="BB246">
        <v>1</v>
      </c>
      <c r="BC246">
        <v>77.049179077148438</v>
      </c>
      <c r="BD246">
        <v>100</v>
      </c>
      <c r="BE246">
        <v>533.33331298828125</v>
      </c>
      <c r="BF246">
        <v>12317.3115234375</v>
      </c>
      <c r="BG246">
        <v>13599.0625</v>
      </c>
      <c r="BH246">
        <v>2.5672149658203125</v>
      </c>
      <c r="BI246">
        <v>4.8083181381225586</v>
      </c>
      <c r="BJ246">
        <v>25.581396102905273</v>
      </c>
      <c r="BK246">
        <v>69.230766296386719</v>
      </c>
      <c r="BL246">
        <v>158</v>
      </c>
      <c r="BM246">
        <v>-10.650887489318848</v>
      </c>
      <c r="BN246">
        <v>19835.6875</v>
      </c>
      <c r="BO246">
        <v>56.890285491943359</v>
      </c>
      <c r="BQ246">
        <v>0.64646869897842407</v>
      </c>
      <c r="BR246">
        <v>0.16051363945007324</v>
      </c>
      <c r="BS246">
        <v>2.6886036396026611</v>
      </c>
      <c r="BT246">
        <v>126.80577850341797</v>
      </c>
      <c r="BU246">
        <v>285.31298828125</v>
      </c>
      <c r="BV246">
        <v>0</v>
      </c>
      <c r="BW246">
        <v>1</v>
      </c>
      <c r="BX246">
        <v>11600</v>
      </c>
      <c r="BY246">
        <v>10506.6669921875</v>
      </c>
      <c r="BZ246">
        <v>0.88282501697540283</v>
      </c>
      <c r="CA246">
        <v>6.0593900680541992</v>
      </c>
      <c r="CB246">
        <v>31.818181991577148</v>
      </c>
      <c r="CC246">
        <v>4.6357617378234863</v>
      </c>
      <c r="CD246">
        <v>11.920529365539551</v>
      </c>
      <c r="CE246">
        <v>0</v>
      </c>
      <c r="CF246">
        <v>0.66225165128707886</v>
      </c>
      <c r="CG246">
        <v>13733.1611328125</v>
      </c>
      <c r="CJ246" s="8">
        <f>ABS(L246-VLOOKUP('VK_valitsin (FI)'!$C$8,tiedot,11,FALSE))</f>
        <v>56.199996948242188</v>
      </c>
      <c r="CQ246" s="8">
        <f>ABS(S246-VLOOKUP('VK_valitsin (FI)'!$C$8,tiedot,18,FALSE))</f>
        <v>35</v>
      </c>
      <c r="DE246" s="8">
        <f>ABS(AG246-VLOOKUP('VK_valitsin (FI)'!$C$8,tiedot,32,FALSE))</f>
        <v>1</v>
      </c>
      <c r="DJ246" s="8">
        <f>ABS(AL246-VLOOKUP('VK_valitsin (FI)'!$C$8,tiedot,37,FALSE))</f>
        <v>26.5</v>
      </c>
      <c r="EB246" s="55">
        <f>ABS(BD246-VLOOKUP('VK_valitsin (FI)'!$C$8,tiedot,55,FALSE))</f>
        <v>3.98126220703125</v>
      </c>
      <c r="EF246" s="55">
        <f>ABS(BH246-VLOOKUP('VK_valitsin (FI)'!$C$8,tiedot,59,FALSE))</f>
        <v>0.76984143257141113</v>
      </c>
      <c r="EL246" s="8">
        <f>ABS(BN246-VLOOKUP('VK_valitsin (FI)'!$C$8,tiedot,65,FALSE))</f>
        <v>3238.708984375</v>
      </c>
      <c r="FH246" s="4">
        <f>IF($B246='VK_valitsin (FI)'!$C$8,100000,VK!CJ246/VK!L$297*'VK_valitsin (FI)'!D$5)</f>
        <v>0.28558504894682718</v>
      </c>
      <c r="FO246" s="4">
        <f>IF($B246='VK_valitsin (FI)'!$C$8,100000,VK!CQ246/VK!S$297*'VK_valitsin (FI)'!E$5)</f>
        <v>6.9604371288760512E-3</v>
      </c>
      <c r="GC246" s="4">
        <f>IF($B246='VK_valitsin (FI)'!$C$8,100000,VK!DE246/VK!AG$297*'VK_valitsin (FI)'!F$5)</f>
        <v>0.10940897735217005</v>
      </c>
      <c r="GH246" s="4">
        <f>IF($B246='VK_valitsin (FI)'!$C$8,100000,VK!DJ246/VK!AL$297*'VK_valitsin (FI)'!G$5)</f>
        <v>0.46643530012027062</v>
      </c>
      <c r="GZ246" s="4">
        <f>IF($B246='VK_valitsin (FI)'!$C$8,100000,VK!EB246/VK!BD$297*'VK_valitsin (FI)'!H$5)</f>
        <v>1.725932443801987E-2</v>
      </c>
      <c r="HA246" s="4">
        <f>IF($B246='VK_valitsin (FI)'!$C$8,100000,VK!EC246/VK!BE$297*'VK_valitsin (FI)'!P$5)</f>
        <v>0</v>
      </c>
      <c r="HD246" s="4">
        <f>IF($B246='VK_valitsin (FI)'!$C$8,100000,VK!EF246/VK!BH$297*'VK_valitsin (FI)'!I$5)</f>
        <v>0.13432353397624655</v>
      </c>
      <c r="HJ246" s="4">
        <f>IF($B246='VK_valitsin (FI)'!$C$8,100000,VK!EL246/VK!BN$297*'VK_valitsin (FI)'!J$5)</f>
        <v>0.14726917842981979</v>
      </c>
      <c r="ID246" s="15">
        <f t="shared" si="12"/>
        <v>1.16724182479223</v>
      </c>
      <c r="IE246" s="15">
        <f t="shared" si="13"/>
        <v>283</v>
      </c>
      <c r="IF246" s="16">
        <f t="shared" si="15"/>
        <v>2.4400000000000033E-8</v>
      </c>
      <c r="IG246" s="51" t="str">
        <f t="shared" si="14"/>
        <v>Sulkava</v>
      </c>
    </row>
    <row r="247" spans="1:241">
      <c r="A247">
        <v>2019</v>
      </c>
      <c r="B247" t="s">
        <v>693</v>
      </c>
      <c r="C247" t="s">
        <v>694</v>
      </c>
      <c r="D247" t="s">
        <v>225</v>
      </c>
      <c r="E247" t="s">
        <v>226</v>
      </c>
      <c r="F247" t="s">
        <v>227</v>
      </c>
      <c r="G247" t="s">
        <v>228</v>
      </c>
      <c r="H247" t="s">
        <v>104</v>
      </c>
      <c r="I247" t="s">
        <v>105</v>
      </c>
      <c r="J247">
        <v>52.900001525878906</v>
      </c>
      <c r="K247">
        <v>5270.56005859375</v>
      </c>
      <c r="L247">
        <v>200.39999389648438</v>
      </c>
      <c r="M247">
        <v>7727</v>
      </c>
      <c r="N247">
        <v>1.5</v>
      </c>
      <c r="O247">
        <v>-1.7000000476837158</v>
      </c>
      <c r="P247">
        <v>-88</v>
      </c>
      <c r="Q247">
        <v>62.800000000000004</v>
      </c>
      <c r="R247">
        <v>16.100000000000001</v>
      </c>
      <c r="S247">
        <v>1067</v>
      </c>
      <c r="T247">
        <v>0</v>
      </c>
      <c r="U247">
        <v>3477.2</v>
      </c>
      <c r="V247">
        <v>11.07</v>
      </c>
      <c r="W247">
        <v>2525</v>
      </c>
      <c r="X247">
        <v>1443</v>
      </c>
      <c r="Y247">
        <v>754</v>
      </c>
      <c r="Z247">
        <v>1756</v>
      </c>
      <c r="AA247">
        <v>710</v>
      </c>
      <c r="AB247">
        <v>13.903225898742676</v>
      </c>
      <c r="AC247">
        <v>0</v>
      </c>
      <c r="AD247">
        <v>1.7</v>
      </c>
      <c r="AE247">
        <v>0</v>
      </c>
      <c r="AF247">
        <v>5.5</v>
      </c>
      <c r="AG247">
        <v>1</v>
      </c>
      <c r="AH247">
        <v>21.5</v>
      </c>
      <c r="AI247">
        <v>0.95</v>
      </c>
      <c r="AJ247">
        <v>0.45</v>
      </c>
      <c r="AK247">
        <v>1</v>
      </c>
      <c r="AL247">
        <v>53.6</v>
      </c>
      <c r="AM247">
        <v>277.5</v>
      </c>
      <c r="AN247">
        <v>50.4</v>
      </c>
      <c r="AO247">
        <v>17.7</v>
      </c>
      <c r="AP247">
        <v>140</v>
      </c>
      <c r="AQ247">
        <v>181</v>
      </c>
      <c r="AR247">
        <v>1249</v>
      </c>
      <c r="AS247">
        <v>2.3330000000000002</v>
      </c>
      <c r="AT247">
        <v>9188</v>
      </c>
      <c r="AU247">
        <v>14534</v>
      </c>
      <c r="AV247">
        <v>1</v>
      </c>
      <c r="AW247">
        <v>162.81388854980469</v>
      </c>
      <c r="AX247">
        <v>0</v>
      </c>
      <c r="AY247">
        <v>0</v>
      </c>
      <c r="AZ247">
        <v>0</v>
      </c>
      <c r="BA247">
        <v>0</v>
      </c>
      <c r="BB247">
        <v>1</v>
      </c>
      <c r="BC247">
        <v>92.993629455566406</v>
      </c>
      <c r="BD247">
        <v>100</v>
      </c>
      <c r="BE247">
        <v>843.00341796875</v>
      </c>
      <c r="BF247">
        <v>16778.310546875</v>
      </c>
      <c r="BG247">
        <v>18382.9140625</v>
      </c>
      <c r="BH247">
        <v>2.0324575901031494</v>
      </c>
      <c r="BI247">
        <v>-42.274497985839844</v>
      </c>
      <c r="BJ247">
        <v>27.678571701049805</v>
      </c>
      <c r="BK247">
        <v>3.2258064746856689</v>
      </c>
      <c r="BL247">
        <v>301</v>
      </c>
      <c r="BM247">
        <v>-5.8601136207580566</v>
      </c>
      <c r="BN247">
        <v>20905.009765625</v>
      </c>
      <c r="BO247">
        <v>53.366233825683594</v>
      </c>
      <c r="BQ247">
        <v>0.61925715208053589</v>
      </c>
      <c r="BR247">
        <v>9.05914306640625E-2</v>
      </c>
      <c r="BS247">
        <v>2.7436263561248779</v>
      </c>
      <c r="BT247">
        <v>83.991203308105469</v>
      </c>
      <c r="BU247">
        <v>426.42681884765625</v>
      </c>
      <c r="BV247">
        <v>0</v>
      </c>
      <c r="BW247">
        <v>1</v>
      </c>
      <c r="BX247">
        <v>9853.2421875</v>
      </c>
      <c r="BY247">
        <v>8993.173828125</v>
      </c>
      <c r="BZ247">
        <v>0.82826453447341919</v>
      </c>
      <c r="CA247">
        <v>6.4449334144592285</v>
      </c>
      <c r="CB247">
        <v>65.625</v>
      </c>
      <c r="CC247">
        <v>8.2329320907592773</v>
      </c>
      <c r="CD247">
        <v>5.2208833694458008</v>
      </c>
      <c r="CE247">
        <v>4.417670726776123</v>
      </c>
      <c r="CF247">
        <v>3.0120482444763184</v>
      </c>
      <c r="CG247">
        <v>13782.55859375</v>
      </c>
      <c r="CJ247" s="8">
        <f>ABS(L247-VLOOKUP('VK_valitsin (FI)'!$C$8,tiedot,11,FALSE))</f>
        <v>61.699996948242188</v>
      </c>
      <c r="CQ247" s="8">
        <f>ABS(S247-VLOOKUP('VK_valitsin (FI)'!$C$8,tiedot,18,FALSE))</f>
        <v>915</v>
      </c>
      <c r="DE247" s="8">
        <f>ABS(AG247-VLOOKUP('VK_valitsin (FI)'!$C$8,tiedot,32,FALSE))</f>
        <v>1</v>
      </c>
      <c r="DJ247" s="8">
        <f>ABS(AL247-VLOOKUP('VK_valitsin (FI)'!$C$8,tiedot,37,FALSE))</f>
        <v>5.1999999999999957</v>
      </c>
      <c r="EB247" s="55">
        <f>ABS(BD247-VLOOKUP('VK_valitsin (FI)'!$C$8,tiedot,55,FALSE))</f>
        <v>3.98126220703125</v>
      </c>
      <c r="EF247" s="55">
        <f>ABS(BH247-VLOOKUP('VK_valitsin (FI)'!$C$8,tiedot,59,FALSE))</f>
        <v>1.3045988082885742</v>
      </c>
      <c r="EL247" s="8">
        <f>ABS(BN247-VLOOKUP('VK_valitsin (FI)'!$C$8,tiedot,65,FALSE))</f>
        <v>2169.38671875</v>
      </c>
      <c r="FH247" s="4">
        <f>IF($B247='VK_valitsin (FI)'!$C$8,100000,VK!CJ247/VK!L$297*'VK_valitsin (FI)'!D$5)</f>
        <v>0.31353376521907383</v>
      </c>
      <c r="FO247" s="4">
        <f>IF($B247='VK_valitsin (FI)'!$C$8,100000,VK!CQ247/VK!S$297*'VK_valitsin (FI)'!E$5)</f>
        <v>0.18196571351204532</v>
      </c>
      <c r="GC247" s="4">
        <f>IF($B247='VK_valitsin (FI)'!$C$8,100000,VK!DE247/VK!AG$297*'VK_valitsin (FI)'!F$5)</f>
        <v>0.10940897735217005</v>
      </c>
      <c r="GH247" s="4">
        <f>IF($B247='VK_valitsin (FI)'!$C$8,100000,VK!DJ247/VK!AL$297*'VK_valitsin (FI)'!G$5)</f>
        <v>9.1526926816053025E-2</v>
      </c>
      <c r="GZ247" s="4">
        <f>IF($B247='VK_valitsin (FI)'!$C$8,100000,VK!EB247/VK!BD$297*'VK_valitsin (FI)'!H$5)</f>
        <v>1.725932443801987E-2</v>
      </c>
      <c r="HA247" s="4">
        <f>IF($B247='VK_valitsin (FI)'!$C$8,100000,VK!EC247/VK!BE$297*'VK_valitsin (FI)'!P$5)</f>
        <v>0</v>
      </c>
      <c r="HD247" s="4">
        <f>IF($B247='VK_valitsin (FI)'!$C$8,100000,VK!EF247/VK!BH$297*'VK_valitsin (FI)'!I$5)</f>
        <v>0.22762911287483323</v>
      </c>
      <c r="HJ247" s="4">
        <f>IF($B247='VK_valitsin (FI)'!$C$8,100000,VK!EL247/VK!BN$297*'VK_valitsin (FI)'!J$5)</f>
        <v>9.8645417451277542E-2</v>
      </c>
      <c r="ID247" s="15">
        <f t="shared" si="12"/>
        <v>1.0399692621634731</v>
      </c>
      <c r="IE247" s="15">
        <f t="shared" si="13"/>
        <v>272</v>
      </c>
      <c r="IF247" s="16">
        <f t="shared" si="15"/>
        <v>2.4500000000000034E-8</v>
      </c>
      <c r="IG247" s="51" t="str">
        <f t="shared" si="14"/>
        <v>Suomussalmi</v>
      </c>
    </row>
    <row r="248" spans="1:241">
      <c r="A248">
        <v>2019</v>
      </c>
      <c r="B248" t="s">
        <v>695</v>
      </c>
      <c r="C248" t="s">
        <v>696</v>
      </c>
      <c r="D248" t="s">
        <v>628</v>
      </c>
      <c r="E248" t="s">
        <v>629</v>
      </c>
      <c r="F248" t="s">
        <v>243</v>
      </c>
      <c r="G248" t="s">
        <v>244</v>
      </c>
      <c r="H248" t="s">
        <v>90</v>
      </c>
      <c r="I248" t="s">
        <v>91</v>
      </c>
      <c r="J248">
        <v>48.799999237060547</v>
      </c>
      <c r="K248">
        <v>713.54998779296875</v>
      </c>
      <c r="L248">
        <v>175.89999389648438</v>
      </c>
      <c r="M248">
        <v>7064</v>
      </c>
      <c r="N248">
        <v>9.8999996185302734</v>
      </c>
      <c r="O248">
        <v>-1.1000000238418579</v>
      </c>
      <c r="P248">
        <v>-21</v>
      </c>
      <c r="Q248">
        <v>72.400000000000006</v>
      </c>
      <c r="R248">
        <v>9.8000000000000007</v>
      </c>
      <c r="S248">
        <v>243</v>
      </c>
      <c r="T248">
        <v>0</v>
      </c>
      <c r="U248">
        <v>3482</v>
      </c>
      <c r="V248">
        <v>12.35</v>
      </c>
      <c r="W248">
        <v>227</v>
      </c>
      <c r="X248">
        <v>318</v>
      </c>
      <c r="Y248">
        <v>576</v>
      </c>
      <c r="Z248">
        <v>746</v>
      </c>
      <c r="AA248">
        <v>775</v>
      </c>
      <c r="AB248">
        <v>14.98692798614502</v>
      </c>
      <c r="AC248">
        <v>0</v>
      </c>
      <c r="AD248">
        <v>1.2</v>
      </c>
      <c r="AE248">
        <v>0</v>
      </c>
      <c r="AF248">
        <v>4.3</v>
      </c>
      <c r="AG248">
        <v>0</v>
      </c>
      <c r="AH248">
        <v>21.75</v>
      </c>
      <c r="AI248">
        <v>1.05</v>
      </c>
      <c r="AJ248">
        <v>0.7</v>
      </c>
      <c r="AK248">
        <v>1.25</v>
      </c>
      <c r="AL248">
        <v>58.6</v>
      </c>
      <c r="AM248">
        <v>298.60000000000002</v>
      </c>
      <c r="AN248">
        <v>48.4</v>
      </c>
      <c r="AO248">
        <v>20.7</v>
      </c>
      <c r="AP248">
        <v>55</v>
      </c>
      <c r="AQ248">
        <v>75</v>
      </c>
      <c r="AR248">
        <v>678</v>
      </c>
      <c r="AS248">
        <v>2</v>
      </c>
      <c r="AT248">
        <v>6880</v>
      </c>
      <c r="AU248">
        <v>11093</v>
      </c>
      <c r="AV248">
        <v>1</v>
      </c>
      <c r="AW248">
        <v>41.550388336181641</v>
      </c>
      <c r="AX248">
        <v>0</v>
      </c>
      <c r="AY248">
        <v>0</v>
      </c>
      <c r="AZ248">
        <v>0</v>
      </c>
      <c r="BA248">
        <v>0</v>
      </c>
      <c r="BB248">
        <v>1</v>
      </c>
      <c r="BC248">
        <v>77.570091247558594</v>
      </c>
      <c r="BD248">
        <v>71.333335876464844</v>
      </c>
      <c r="BE248">
        <v>348.77383422851563</v>
      </c>
      <c r="BF248">
        <v>12298.779296875</v>
      </c>
      <c r="BG248">
        <v>16818.40625</v>
      </c>
      <c r="BH248">
        <v>3.0444788932800293</v>
      </c>
      <c r="BI248">
        <v>6.3820700645446777</v>
      </c>
      <c r="BJ248">
        <v>25.36231803894043</v>
      </c>
      <c r="BK248">
        <v>19.047618865966797</v>
      </c>
      <c r="BL248">
        <v>160.75</v>
      </c>
      <c r="BM248">
        <v>-3.23624587059021</v>
      </c>
      <c r="BN248">
        <v>20923.287109375</v>
      </c>
      <c r="BO248">
        <v>50.9017333984375</v>
      </c>
      <c r="BQ248">
        <v>0.60107588768005371</v>
      </c>
      <c r="BR248">
        <v>4.2468857020139694E-2</v>
      </c>
      <c r="BS248">
        <v>2.1942241191864014</v>
      </c>
      <c r="BT248">
        <v>82.672706604003906</v>
      </c>
      <c r="BU248">
        <v>322.338623046875</v>
      </c>
      <c r="BV248">
        <v>0</v>
      </c>
      <c r="BW248">
        <v>1</v>
      </c>
      <c r="BX248">
        <v>9855.5859375</v>
      </c>
      <c r="BY248">
        <v>7207.08447265625</v>
      </c>
      <c r="BZ248">
        <v>1.0617214441299438</v>
      </c>
      <c r="CA248">
        <v>8.465458869934082</v>
      </c>
      <c r="CB248">
        <v>52</v>
      </c>
      <c r="CC248">
        <v>6.5217390060424805</v>
      </c>
      <c r="CD248">
        <v>20.903009414672852</v>
      </c>
      <c r="CE248">
        <v>0.33444815874099731</v>
      </c>
      <c r="CF248">
        <v>1.8394649028778076</v>
      </c>
      <c r="CG248">
        <v>11121.228515625</v>
      </c>
      <c r="CJ248" s="8">
        <f>ABS(L248-VLOOKUP('VK_valitsin (FI)'!$C$8,tiedot,11,FALSE))</f>
        <v>37.199996948242188</v>
      </c>
      <c r="CQ248" s="8">
        <f>ABS(S248-VLOOKUP('VK_valitsin (FI)'!$C$8,tiedot,18,FALSE))</f>
        <v>91</v>
      </c>
      <c r="DE248" s="8">
        <f>ABS(AG248-VLOOKUP('VK_valitsin (FI)'!$C$8,tiedot,32,FALSE))</f>
        <v>0</v>
      </c>
      <c r="DJ248" s="8">
        <f>ABS(AL248-VLOOKUP('VK_valitsin (FI)'!$C$8,tiedot,37,FALSE))</f>
        <v>0.19999999999999574</v>
      </c>
      <c r="EB248" s="55">
        <f>ABS(BD248-VLOOKUP('VK_valitsin (FI)'!$C$8,tiedot,55,FALSE))</f>
        <v>24.685401916503906</v>
      </c>
      <c r="EF248" s="55">
        <f>ABS(BH248-VLOOKUP('VK_valitsin (FI)'!$C$8,tiedot,59,FALSE))</f>
        <v>0.29257750511169434</v>
      </c>
      <c r="EL248" s="8">
        <f>ABS(BN248-VLOOKUP('VK_valitsin (FI)'!$C$8,tiedot,65,FALSE))</f>
        <v>2151.109375</v>
      </c>
      <c r="FH248" s="4">
        <f>IF($B248='VK_valitsin (FI)'!$C$8,100000,VK!CJ248/VK!L$297*'VK_valitsin (FI)'!D$5)</f>
        <v>0.18903493818815686</v>
      </c>
      <c r="FO248" s="4">
        <f>IF($B248='VK_valitsin (FI)'!$C$8,100000,VK!CQ248/VK!S$297*'VK_valitsin (FI)'!E$5)</f>
        <v>1.8097136535077732E-2</v>
      </c>
      <c r="GC248" s="4">
        <f>IF($B248='VK_valitsin (FI)'!$C$8,100000,VK!DE248/VK!AG$297*'VK_valitsin (FI)'!F$5)</f>
        <v>0</v>
      </c>
      <c r="GH248" s="4">
        <f>IF($B248='VK_valitsin (FI)'!$C$8,100000,VK!DJ248/VK!AL$297*'VK_valitsin (FI)'!G$5)</f>
        <v>3.5202664160019674E-3</v>
      </c>
      <c r="GZ248" s="4">
        <f>IF($B248='VK_valitsin (FI)'!$C$8,100000,VK!EB248/VK!BD$297*'VK_valitsin (FI)'!H$5)</f>
        <v>0.10701464470423769</v>
      </c>
      <c r="HA248" s="4">
        <f>IF($B248='VK_valitsin (FI)'!$C$8,100000,VK!EC248/VK!BE$297*'VK_valitsin (FI)'!P$5)</f>
        <v>0</v>
      </c>
      <c r="HD248" s="4">
        <f>IF($B248='VK_valitsin (FI)'!$C$8,100000,VK!EF248/VK!BH$297*'VK_valitsin (FI)'!I$5)</f>
        <v>5.1049531482459692E-2</v>
      </c>
      <c r="HJ248" s="4">
        <f>IF($B248='VK_valitsin (FI)'!$C$8,100000,VK!EL248/VK!BN$297*'VK_valitsin (FI)'!J$5)</f>
        <v>9.7814317957334793E-2</v>
      </c>
      <c r="ID248" s="15">
        <f t="shared" si="12"/>
        <v>0.4665308598832687</v>
      </c>
      <c r="IE248" s="15">
        <f t="shared" si="13"/>
        <v>73</v>
      </c>
      <c r="IF248" s="16">
        <f t="shared" si="15"/>
        <v>2.4600000000000035E-8</v>
      </c>
      <c r="IG248" s="51" t="str">
        <f t="shared" si="14"/>
        <v>Suonenjoki</v>
      </c>
    </row>
    <row r="249" spans="1:241">
      <c r="A249">
        <v>2019</v>
      </c>
      <c r="B249" t="s">
        <v>697</v>
      </c>
      <c r="C249" t="s">
        <v>698</v>
      </c>
      <c r="D249" t="s">
        <v>112</v>
      </c>
      <c r="E249" t="s">
        <v>113</v>
      </c>
      <c r="F249" t="s">
        <v>114</v>
      </c>
      <c r="G249" t="s">
        <v>115</v>
      </c>
      <c r="H249" t="s">
        <v>104</v>
      </c>
      <c r="I249" t="s">
        <v>105</v>
      </c>
      <c r="J249">
        <v>55.700000762939453</v>
      </c>
      <c r="K249">
        <v>666.29998779296875</v>
      </c>
      <c r="L249">
        <v>206.39999389648438</v>
      </c>
      <c r="M249">
        <v>3657</v>
      </c>
      <c r="N249">
        <v>5.5</v>
      </c>
      <c r="O249">
        <v>-2.5999999046325684</v>
      </c>
      <c r="P249">
        <v>-48</v>
      </c>
      <c r="Q249">
        <v>52.6</v>
      </c>
      <c r="R249">
        <v>10.5</v>
      </c>
      <c r="S249">
        <v>235</v>
      </c>
      <c r="T249">
        <v>0</v>
      </c>
      <c r="U249">
        <v>3242.3</v>
      </c>
      <c r="V249">
        <v>12.18</v>
      </c>
      <c r="W249">
        <v>3116</v>
      </c>
      <c r="X249">
        <v>1302</v>
      </c>
      <c r="Y249">
        <v>186</v>
      </c>
      <c r="Z249">
        <v>1322</v>
      </c>
      <c r="AA249">
        <v>925</v>
      </c>
      <c r="AB249">
        <v>14.805194854736328</v>
      </c>
      <c r="AC249">
        <v>0</v>
      </c>
      <c r="AD249">
        <v>0</v>
      </c>
      <c r="AE249">
        <v>0</v>
      </c>
      <c r="AF249">
        <v>6.8</v>
      </c>
      <c r="AG249">
        <v>0</v>
      </c>
      <c r="AH249">
        <v>19</v>
      </c>
      <c r="AI249">
        <v>0.95</v>
      </c>
      <c r="AJ249">
        <v>0.5</v>
      </c>
      <c r="AK249">
        <v>1</v>
      </c>
      <c r="AL249">
        <v>83.8</v>
      </c>
      <c r="AM249">
        <v>261.60000000000002</v>
      </c>
      <c r="AN249">
        <v>41.4</v>
      </c>
      <c r="AO249">
        <v>19.8</v>
      </c>
      <c r="AP249">
        <v>150</v>
      </c>
      <c r="AQ249">
        <v>60</v>
      </c>
      <c r="AR249">
        <v>668</v>
      </c>
      <c r="AS249">
        <v>2</v>
      </c>
      <c r="AT249">
        <v>11650</v>
      </c>
      <c r="AU249">
        <v>17343</v>
      </c>
      <c r="AV249">
        <v>1</v>
      </c>
      <c r="AW249">
        <v>82.279708862304688</v>
      </c>
      <c r="AX249">
        <v>0</v>
      </c>
      <c r="AY249">
        <v>0</v>
      </c>
      <c r="AZ249">
        <v>0</v>
      </c>
      <c r="BA249">
        <v>0</v>
      </c>
      <c r="BB249">
        <v>1</v>
      </c>
      <c r="BC249">
        <v>70.526313781738281</v>
      </c>
      <c r="BD249">
        <v>100</v>
      </c>
      <c r="BE249">
        <v>905.98291015625</v>
      </c>
      <c r="BF249">
        <v>11902.576171875</v>
      </c>
      <c r="BG249">
        <v>13269.2822265625</v>
      </c>
      <c r="BH249">
        <v>2.6810500621795654</v>
      </c>
      <c r="BI249">
        <v>2.0387799013406038E-3</v>
      </c>
      <c r="BJ249">
        <v>20.895523071289063</v>
      </c>
      <c r="BK249">
        <v>-16.666666030883789</v>
      </c>
      <c r="BL249">
        <v>123.5</v>
      </c>
      <c r="BM249">
        <v>-7.207207202911377</v>
      </c>
      <c r="BN249">
        <v>20735.13671875</v>
      </c>
      <c r="BO249">
        <v>52.713405609130859</v>
      </c>
      <c r="BQ249">
        <v>0.64205634593963623</v>
      </c>
      <c r="BR249">
        <v>0.1367240846157074</v>
      </c>
      <c r="BS249">
        <v>1.8867924213409424</v>
      </c>
      <c r="BT249">
        <v>130.98167419433594</v>
      </c>
      <c r="BU249">
        <v>275.0888671875</v>
      </c>
      <c r="BV249">
        <v>0</v>
      </c>
      <c r="BW249">
        <v>1</v>
      </c>
      <c r="BX249">
        <v>11119.658203125</v>
      </c>
      <c r="BY249">
        <v>9974.359375</v>
      </c>
      <c r="BZ249">
        <v>0.54689633846282959</v>
      </c>
      <c r="CA249">
        <v>5.6330323219299316</v>
      </c>
      <c r="CB249">
        <v>110</v>
      </c>
      <c r="CC249">
        <v>10.194174766540527</v>
      </c>
      <c r="CD249">
        <v>21.359222412109375</v>
      </c>
      <c r="CE249">
        <v>0</v>
      </c>
      <c r="CF249">
        <v>2.9126212596893311</v>
      </c>
      <c r="CG249">
        <v>16646.51171875</v>
      </c>
      <c r="CJ249" s="8">
        <f>ABS(L249-VLOOKUP('VK_valitsin (FI)'!$C$8,tiedot,11,FALSE))</f>
        <v>67.699996948242188</v>
      </c>
      <c r="CQ249" s="8">
        <f>ABS(S249-VLOOKUP('VK_valitsin (FI)'!$C$8,tiedot,18,FALSE))</f>
        <v>83</v>
      </c>
      <c r="DE249" s="8">
        <f>ABS(AG249-VLOOKUP('VK_valitsin (FI)'!$C$8,tiedot,32,FALSE))</f>
        <v>0</v>
      </c>
      <c r="DJ249" s="8">
        <f>ABS(AL249-VLOOKUP('VK_valitsin (FI)'!$C$8,tiedot,37,FALSE))</f>
        <v>25</v>
      </c>
      <c r="EB249" s="55">
        <f>ABS(BD249-VLOOKUP('VK_valitsin (FI)'!$C$8,tiedot,55,FALSE))</f>
        <v>3.98126220703125</v>
      </c>
      <c r="EF249" s="55">
        <f>ABS(BH249-VLOOKUP('VK_valitsin (FI)'!$C$8,tiedot,59,FALSE))</f>
        <v>0.6560063362121582</v>
      </c>
      <c r="EL249" s="8">
        <f>ABS(BN249-VLOOKUP('VK_valitsin (FI)'!$C$8,tiedot,65,FALSE))</f>
        <v>2339.259765625</v>
      </c>
      <c r="FH249" s="4">
        <f>IF($B249='VK_valitsin (FI)'!$C$8,100000,VK!CJ249/VK!L$297*'VK_valitsin (FI)'!D$5)</f>
        <v>0.34402327387970655</v>
      </c>
      <c r="FO249" s="4">
        <f>IF($B249='VK_valitsin (FI)'!$C$8,100000,VK!CQ249/VK!S$297*'VK_valitsin (FI)'!E$5)</f>
        <v>1.650617947704892E-2</v>
      </c>
      <c r="GC249" s="4">
        <f>IF($B249='VK_valitsin (FI)'!$C$8,100000,VK!DE249/VK!AG$297*'VK_valitsin (FI)'!F$5)</f>
        <v>0</v>
      </c>
      <c r="GH249" s="4">
        <f>IF($B249='VK_valitsin (FI)'!$C$8,100000,VK!DJ249/VK!AL$297*'VK_valitsin (FI)'!G$5)</f>
        <v>0.44003330200025531</v>
      </c>
      <c r="GZ249" s="4">
        <f>IF($B249='VK_valitsin (FI)'!$C$8,100000,VK!EB249/VK!BD$297*'VK_valitsin (FI)'!H$5)</f>
        <v>1.725932443801987E-2</v>
      </c>
      <c r="HA249" s="4">
        <f>IF($B249='VK_valitsin (FI)'!$C$8,100000,VK!EC249/VK!BE$297*'VK_valitsin (FI)'!P$5)</f>
        <v>0</v>
      </c>
      <c r="HD249" s="4">
        <f>IF($B249='VK_valitsin (FI)'!$C$8,100000,VK!EF249/VK!BH$297*'VK_valitsin (FI)'!I$5)</f>
        <v>0.11446134965287548</v>
      </c>
      <c r="HJ249" s="4">
        <f>IF($B249='VK_valitsin (FI)'!$C$8,100000,VK!EL249/VK!BN$297*'VK_valitsin (FI)'!J$5)</f>
        <v>0.10636981139075934</v>
      </c>
      <c r="ID249" s="15">
        <f t="shared" si="12"/>
        <v>1.0386532655386655</v>
      </c>
      <c r="IE249" s="15">
        <f t="shared" si="13"/>
        <v>271</v>
      </c>
      <c r="IF249" s="16">
        <f t="shared" si="15"/>
        <v>2.4700000000000036E-8</v>
      </c>
      <c r="IG249" s="51" t="str">
        <f t="shared" si="14"/>
        <v>Sysmä</v>
      </c>
    </row>
    <row r="250" spans="1:241">
      <c r="A250">
        <v>2019</v>
      </c>
      <c r="B250" t="s">
        <v>699</v>
      </c>
      <c r="C250" t="s">
        <v>700</v>
      </c>
      <c r="D250" t="s">
        <v>148</v>
      </c>
      <c r="E250" t="s">
        <v>149</v>
      </c>
      <c r="F250" t="s">
        <v>150</v>
      </c>
      <c r="G250" t="s">
        <v>151</v>
      </c>
      <c r="H250" t="s">
        <v>104</v>
      </c>
      <c r="I250" t="s">
        <v>105</v>
      </c>
      <c r="J250">
        <v>48.900001525878906</v>
      </c>
      <c r="K250">
        <v>406.75</v>
      </c>
      <c r="L250">
        <v>142.39999389648438</v>
      </c>
      <c r="M250">
        <v>6721</v>
      </c>
      <c r="N250">
        <v>16.5</v>
      </c>
      <c r="O250">
        <v>-1.2999999523162842</v>
      </c>
      <c r="P250">
        <v>-52</v>
      </c>
      <c r="Q250">
        <v>73</v>
      </c>
      <c r="R250">
        <v>6</v>
      </c>
      <c r="S250">
        <v>202</v>
      </c>
      <c r="T250">
        <v>0</v>
      </c>
      <c r="U250">
        <v>3958.2</v>
      </c>
      <c r="V250">
        <v>10.29</v>
      </c>
      <c r="W250">
        <v>735</v>
      </c>
      <c r="X250">
        <v>274</v>
      </c>
      <c r="Y250">
        <v>427</v>
      </c>
      <c r="Z250">
        <v>606</v>
      </c>
      <c r="AA250">
        <v>613</v>
      </c>
      <c r="AB250">
        <v>15.85401439666748</v>
      </c>
      <c r="AC250">
        <v>0</v>
      </c>
      <c r="AD250">
        <v>2.2999999999999998</v>
      </c>
      <c r="AE250">
        <v>2.4</v>
      </c>
      <c r="AF250">
        <v>6.6</v>
      </c>
      <c r="AG250">
        <v>0</v>
      </c>
      <c r="AH250">
        <v>21.5</v>
      </c>
      <c r="AI250">
        <v>1</v>
      </c>
      <c r="AJ250">
        <v>0.49</v>
      </c>
      <c r="AK250">
        <v>1.1000000000000001</v>
      </c>
      <c r="AL250">
        <v>71.7</v>
      </c>
      <c r="AM250">
        <v>302.2</v>
      </c>
      <c r="AN250">
        <v>45.3</v>
      </c>
      <c r="AO250">
        <v>23.5</v>
      </c>
      <c r="AP250">
        <v>71</v>
      </c>
      <c r="AQ250">
        <v>68</v>
      </c>
      <c r="AR250">
        <v>441</v>
      </c>
      <c r="AS250">
        <v>3.5</v>
      </c>
      <c r="AT250">
        <v>7048</v>
      </c>
      <c r="AU250">
        <v>11124</v>
      </c>
      <c r="AV250">
        <v>1</v>
      </c>
      <c r="AW250">
        <v>66.620407104492188</v>
      </c>
      <c r="AX250">
        <v>0</v>
      </c>
      <c r="AY250">
        <v>0</v>
      </c>
      <c r="AZ250">
        <v>0</v>
      </c>
      <c r="BA250">
        <v>0</v>
      </c>
      <c r="BB250">
        <v>1</v>
      </c>
      <c r="BC250">
        <v>62.995594024658203</v>
      </c>
      <c r="BD250">
        <v>100</v>
      </c>
      <c r="BE250">
        <v>6.3492064476013184</v>
      </c>
      <c r="BF250">
        <v>11529.521484375</v>
      </c>
      <c r="BG250">
        <v>12747.1162109375</v>
      </c>
      <c r="BH250">
        <v>3.3604373931884766</v>
      </c>
      <c r="BI250">
        <v>-2.2814242839813232</v>
      </c>
      <c r="BJ250">
        <v>27.058822631835938</v>
      </c>
      <c r="BK250">
        <v>6.7796611785888672</v>
      </c>
      <c r="BL250">
        <v>118.59999847412109</v>
      </c>
      <c r="BM250">
        <v>-2.2388060092926025</v>
      </c>
      <c r="BN250">
        <v>23944.37109375</v>
      </c>
      <c r="BO250">
        <v>30.526205062866211</v>
      </c>
      <c r="BQ250">
        <v>0.76015472412109375</v>
      </c>
      <c r="BR250">
        <v>0.19342359900474548</v>
      </c>
      <c r="BS250">
        <v>2.14253830909729</v>
      </c>
      <c r="BT250">
        <v>61.300403594970703</v>
      </c>
      <c r="BU250">
        <v>213.80746459960938</v>
      </c>
      <c r="BV250">
        <v>0</v>
      </c>
      <c r="BW250">
        <v>1</v>
      </c>
      <c r="BX250">
        <v>9139.6826171875</v>
      </c>
      <c r="BY250">
        <v>8266.6669921875</v>
      </c>
      <c r="BZ250">
        <v>0.93736052513122559</v>
      </c>
      <c r="CA250">
        <v>7.7964587211608887</v>
      </c>
      <c r="CB250">
        <v>82.539680480957031</v>
      </c>
      <c r="CC250">
        <v>9.9236640930175781</v>
      </c>
      <c r="CD250">
        <v>6.8702292442321777</v>
      </c>
      <c r="CE250">
        <v>0</v>
      </c>
      <c r="CF250">
        <v>0.19083969295024872</v>
      </c>
      <c r="CG250">
        <v>11339.619140625</v>
      </c>
      <c r="CJ250" s="8">
        <f>ABS(L250-VLOOKUP('VK_valitsin (FI)'!$C$8,tiedot,11,FALSE))</f>
        <v>3.6999969482421875</v>
      </c>
      <c r="CQ250" s="8">
        <f>ABS(S250-VLOOKUP('VK_valitsin (FI)'!$C$8,tiedot,18,FALSE))</f>
        <v>50</v>
      </c>
      <c r="DE250" s="8">
        <f>ABS(AG250-VLOOKUP('VK_valitsin (FI)'!$C$8,tiedot,32,FALSE))</f>
        <v>0</v>
      </c>
      <c r="DJ250" s="8">
        <f>ABS(AL250-VLOOKUP('VK_valitsin (FI)'!$C$8,tiedot,37,FALSE))</f>
        <v>12.900000000000006</v>
      </c>
      <c r="EB250" s="55">
        <f>ABS(BD250-VLOOKUP('VK_valitsin (FI)'!$C$8,tiedot,55,FALSE))</f>
        <v>3.98126220703125</v>
      </c>
      <c r="EF250" s="55">
        <f>ABS(BH250-VLOOKUP('VK_valitsin (FI)'!$C$8,tiedot,59,FALSE))</f>
        <v>2.338099479675293E-2</v>
      </c>
      <c r="EL250" s="8">
        <f>ABS(BN250-VLOOKUP('VK_valitsin (FI)'!$C$8,tiedot,65,FALSE))</f>
        <v>869.974609375</v>
      </c>
      <c r="FH250" s="4">
        <f>IF($B250='VK_valitsin (FI)'!$C$8,100000,VK!CJ250/VK!L$297*'VK_valitsin (FI)'!D$5)</f>
        <v>1.8801848166290807E-2</v>
      </c>
      <c r="FO250" s="4">
        <f>IF($B250='VK_valitsin (FI)'!$C$8,100000,VK!CQ250/VK!S$297*'VK_valitsin (FI)'!E$5)</f>
        <v>9.9434816126800739E-3</v>
      </c>
      <c r="GC250" s="4">
        <f>IF($B250='VK_valitsin (FI)'!$C$8,100000,VK!DE250/VK!AG$297*'VK_valitsin (FI)'!F$5)</f>
        <v>0</v>
      </c>
      <c r="GH250" s="4">
        <f>IF($B250='VK_valitsin (FI)'!$C$8,100000,VK!DJ250/VK!AL$297*'VK_valitsin (FI)'!G$5)</f>
        <v>0.22705718383213183</v>
      </c>
      <c r="GZ250" s="4">
        <f>IF($B250='VK_valitsin (FI)'!$C$8,100000,VK!EB250/VK!BD$297*'VK_valitsin (FI)'!H$5)</f>
        <v>1.725932443801987E-2</v>
      </c>
      <c r="HA250" s="4">
        <f>IF($B250='VK_valitsin (FI)'!$C$8,100000,VK!EC250/VK!BE$297*'VK_valitsin (FI)'!P$5)</f>
        <v>0</v>
      </c>
      <c r="HD250" s="4">
        <f>IF($B250='VK_valitsin (FI)'!$C$8,100000,VK!EF250/VK!BH$297*'VK_valitsin (FI)'!I$5)</f>
        <v>4.0795645909701798E-3</v>
      </c>
      <c r="HJ250" s="4">
        <f>IF($B250='VK_valitsin (FI)'!$C$8,100000,VK!EL250/VK!BN$297*'VK_valitsin (FI)'!J$5)</f>
        <v>3.9559110310796904E-2</v>
      </c>
      <c r="ID250" s="15">
        <f t="shared" si="12"/>
        <v>0.31670053775088969</v>
      </c>
      <c r="IE250" s="15">
        <f t="shared" si="13"/>
        <v>23</v>
      </c>
      <c r="IF250" s="16">
        <f t="shared" si="15"/>
        <v>2.4800000000000037E-8</v>
      </c>
      <c r="IG250" s="51" t="str">
        <f t="shared" si="14"/>
        <v>Säkylä</v>
      </c>
    </row>
    <row r="251" spans="1:241">
      <c r="A251">
        <v>2019</v>
      </c>
      <c r="B251" t="s">
        <v>701</v>
      </c>
      <c r="C251" t="s">
        <v>702</v>
      </c>
      <c r="D251" t="s">
        <v>444</v>
      </c>
      <c r="E251" t="s">
        <v>213</v>
      </c>
      <c r="F251" t="s">
        <v>257</v>
      </c>
      <c r="G251" t="s">
        <v>258</v>
      </c>
      <c r="H251" t="s">
        <v>104</v>
      </c>
      <c r="I251" t="s">
        <v>105</v>
      </c>
      <c r="J251">
        <v>46.299999237060547</v>
      </c>
      <c r="K251">
        <v>344.70001220703125</v>
      </c>
      <c r="L251">
        <v>136.5</v>
      </c>
      <c r="M251">
        <v>4671</v>
      </c>
      <c r="N251">
        <v>13.600000381469727</v>
      </c>
      <c r="O251">
        <v>-0.89999997615814209</v>
      </c>
      <c r="P251">
        <v>-29</v>
      </c>
      <c r="Q251">
        <v>58.300000000000004</v>
      </c>
      <c r="R251">
        <v>8.3000000000000007</v>
      </c>
      <c r="S251">
        <v>127</v>
      </c>
      <c r="T251">
        <v>0</v>
      </c>
      <c r="U251">
        <v>4329.8999999999996</v>
      </c>
      <c r="V251">
        <v>11.95</v>
      </c>
      <c r="W251">
        <v>1190</v>
      </c>
      <c r="X251">
        <v>310</v>
      </c>
      <c r="Y251">
        <v>1190</v>
      </c>
      <c r="Z251">
        <v>681</v>
      </c>
      <c r="AA251">
        <v>635</v>
      </c>
      <c r="AB251">
        <v>17.166666030883789</v>
      </c>
      <c r="AC251">
        <v>0</v>
      </c>
      <c r="AD251">
        <v>0</v>
      </c>
      <c r="AE251">
        <v>0</v>
      </c>
      <c r="AF251">
        <v>7.6</v>
      </c>
      <c r="AG251">
        <v>0</v>
      </c>
      <c r="AH251">
        <v>21</v>
      </c>
      <c r="AI251">
        <v>1.4</v>
      </c>
      <c r="AJ251">
        <v>0.55000000000000004</v>
      </c>
      <c r="AK251">
        <v>1.3</v>
      </c>
      <c r="AL251">
        <v>67.5</v>
      </c>
      <c r="AM251">
        <v>385.5</v>
      </c>
      <c r="AN251">
        <v>40.299999999999997</v>
      </c>
      <c r="AO251">
        <v>34.4</v>
      </c>
      <c r="AP251">
        <v>33</v>
      </c>
      <c r="AQ251">
        <v>101</v>
      </c>
      <c r="AR251">
        <v>682</v>
      </c>
      <c r="AS251">
        <v>5</v>
      </c>
      <c r="AT251">
        <v>12026</v>
      </c>
      <c r="AU251">
        <v>11150</v>
      </c>
      <c r="AV251">
        <v>0</v>
      </c>
      <c r="AW251">
        <v>13.407009124755859</v>
      </c>
      <c r="AX251">
        <v>0</v>
      </c>
      <c r="AY251">
        <v>1</v>
      </c>
      <c r="AZ251">
        <v>0</v>
      </c>
      <c r="BA251">
        <v>0</v>
      </c>
      <c r="BB251">
        <v>1</v>
      </c>
      <c r="BC251">
        <v>100</v>
      </c>
      <c r="BD251">
        <v>92.896171569824219</v>
      </c>
      <c r="BE251">
        <v>7.9365077018737793</v>
      </c>
      <c r="BF251">
        <v>10393.8857421875</v>
      </c>
      <c r="BG251">
        <v>12116.40234375</v>
      </c>
      <c r="BH251">
        <v>3.6416187286376953</v>
      </c>
      <c r="BI251">
        <v>1.8270208835601807</v>
      </c>
      <c r="BJ251">
        <v>20.212766647338867</v>
      </c>
      <c r="BK251">
        <v>-18.75</v>
      </c>
      <c r="BL251">
        <v>162.66667175292969</v>
      </c>
      <c r="BM251">
        <v>-3.0172414779663086</v>
      </c>
      <c r="BN251">
        <v>24433.21484375</v>
      </c>
      <c r="BO251">
        <v>23.002098083496094</v>
      </c>
      <c r="BQ251">
        <v>0.67266112565994263</v>
      </c>
      <c r="BR251">
        <v>0.19267822802066803</v>
      </c>
      <c r="BS251">
        <v>4.4101905822753906</v>
      </c>
      <c r="BT251">
        <v>63.1556396484375</v>
      </c>
      <c r="BU251">
        <v>211.946044921875</v>
      </c>
      <c r="BV251">
        <v>0</v>
      </c>
      <c r="BW251">
        <v>0</v>
      </c>
      <c r="BX251">
        <v>8178.5712890625</v>
      </c>
      <c r="BY251">
        <v>7015.873046875</v>
      </c>
      <c r="BZ251">
        <v>0.83493900299072266</v>
      </c>
      <c r="CA251">
        <v>9.6339111328125</v>
      </c>
      <c r="CB251">
        <v>97.435897827148438</v>
      </c>
      <c r="CC251">
        <v>8.4444446563720703</v>
      </c>
      <c r="CD251">
        <v>11.333333015441895</v>
      </c>
      <c r="CE251">
        <v>0</v>
      </c>
      <c r="CF251">
        <v>1.5555555820465088</v>
      </c>
      <c r="CG251">
        <v>11706.7158203125</v>
      </c>
      <c r="CJ251" s="8">
        <f>ABS(L251-VLOOKUP('VK_valitsin (FI)'!$C$8,tiedot,11,FALSE))</f>
        <v>2.1999969482421875</v>
      </c>
      <c r="CQ251" s="8">
        <f>ABS(S251-VLOOKUP('VK_valitsin (FI)'!$C$8,tiedot,18,FALSE))</f>
        <v>25</v>
      </c>
      <c r="DE251" s="8">
        <f>ABS(AG251-VLOOKUP('VK_valitsin (FI)'!$C$8,tiedot,32,FALSE))</f>
        <v>0</v>
      </c>
      <c r="DJ251" s="8">
        <f>ABS(AL251-VLOOKUP('VK_valitsin (FI)'!$C$8,tiedot,37,FALSE))</f>
        <v>8.7000000000000028</v>
      </c>
      <c r="EB251" s="55">
        <f>ABS(BD251-VLOOKUP('VK_valitsin (FI)'!$C$8,tiedot,55,FALSE))</f>
        <v>3.1225662231445313</v>
      </c>
      <c r="EF251" s="55">
        <f>ABS(BH251-VLOOKUP('VK_valitsin (FI)'!$C$8,tiedot,59,FALSE))</f>
        <v>0.30456233024597168</v>
      </c>
      <c r="EL251" s="8">
        <f>ABS(BN251-VLOOKUP('VK_valitsin (FI)'!$C$8,tiedot,65,FALSE))</f>
        <v>1358.818359375</v>
      </c>
      <c r="FH251" s="4">
        <f>IF($B251='VK_valitsin (FI)'!$C$8,100000,VK!CJ251/VK!L$297*'VK_valitsin (FI)'!D$5)</f>
        <v>1.1179471001132623E-2</v>
      </c>
      <c r="FO251" s="4">
        <f>IF($B251='VK_valitsin (FI)'!$C$8,100000,VK!CQ251/VK!S$297*'VK_valitsin (FI)'!E$5)</f>
        <v>4.9717408063400369E-3</v>
      </c>
      <c r="GC251" s="4">
        <f>IF($B251='VK_valitsin (FI)'!$C$8,100000,VK!DE251/VK!AG$297*'VK_valitsin (FI)'!F$5)</f>
        <v>0</v>
      </c>
      <c r="GH251" s="4">
        <f>IF($B251='VK_valitsin (FI)'!$C$8,100000,VK!DJ251/VK!AL$297*'VK_valitsin (FI)'!G$5)</f>
        <v>0.1531315890960889</v>
      </c>
      <c r="GZ251" s="4">
        <f>IF($B251='VK_valitsin (FI)'!$C$8,100000,VK!EB251/VK!BD$297*'VK_valitsin (FI)'!H$5)</f>
        <v>1.353675812391193E-2</v>
      </c>
      <c r="HA251" s="4">
        <f>IF($B251='VK_valitsin (FI)'!$C$8,100000,VK!EC251/VK!BE$297*'VK_valitsin (FI)'!P$5)</f>
        <v>0</v>
      </c>
      <c r="HD251" s="4">
        <f>IF($B251='VK_valitsin (FI)'!$C$8,100000,VK!EF251/VK!BH$297*'VK_valitsin (FI)'!I$5)</f>
        <v>5.3140668693334794E-2</v>
      </c>
      <c r="HJ251" s="4">
        <f>IF($B251='VK_valitsin (FI)'!$C$8,100000,VK!EL251/VK!BN$297*'VK_valitsin (FI)'!J$5)</f>
        <v>6.1787602524939145E-2</v>
      </c>
      <c r="ID251" s="15">
        <f t="shared" si="12"/>
        <v>0.29774785514574742</v>
      </c>
      <c r="IE251" s="15">
        <f t="shared" si="13"/>
        <v>20</v>
      </c>
      <c r="IF251" s="16">
        <f t="shared" si="15"/>
        <v>2.4900000000000038E-8</v>
      </c>
      <c r="IG251" s="51" t="str">
        <f t="shared" si="14"/>
        <v>Taipalsaari</v>
      </c>
    </row>
    <row r="252" spans="1:241">
      <c r="A252">
        <v>2019</v>
      </c>
      <c r="B252" t="s">
        <v>703</v>
      </c>
      <c r="C252" t="s">
        <v>704</v>
      </c>
      <c r="D252" t="s">
        <v>425</v>
      </c>
      <c r="E252" t="s">
        <v>286</v>
      </c>
      <c r="F252" t="s">
        <v>102</v>
      </c>
      <c r="G252" t="s">
        <v>103</v>
      </c>
      <c r="H252" t="s">
        <v>104</v>
      </c>
      <c r="I252" t="s">
        <v>105</v>
      </c>
      <c r="J252">
        <v>48.099998474121094</v>
      </c>
      <c r="K252">
        <v>2437.7900390625</v>
      </c>
      <c r="L252">
        <v>185.39999389648438</v>
      </c>
      <c r="M252">
        <v>3976</v>
      </c>
      <c r="N252">
        <v>1.6000000238418579</v>
      </c>
      <c r="O252">
        <v>-1.2000000476837158</v>
      </c>
      <c r="P252">
        <v>-13</v>
      </c>
      <c r="Q252">
        <v>46.5</v>
      </c>
      <c r="R252">
        <v>13.700000000000001</v>
      </c>
      <c r="S252">
        <v>320</v>
      </c>
      <c r="T252">
        <v>0</v>
      </c>
      <c r="U252">
        <v>3012.8</v>
      </c>
      <c r="V252">
        <v>11.72</v>
      </c>
      <c r="W252">
        <v>1162</v>
      </c>
      <c r="X252">
        <v>1351</v>
      </c>
      <c r="Y252">
        <v>730</v>
      </c>
      <c r="Z252">
        <v>1215</v>
      </c>
      <c r="AA252">
        <v>709</v>
      </c>
      <c r="AB252">
        <v>16.526315689086914</v>
      </c>
      <c r="AC252">
        <v>0</v>
      </c>
      <c r="AD252">
        <v>0</v>
      </c>
      <c r="AE252">
        <v>0</v>
      </c>
      <c r="AF252">
        <v>6.6</v>
      </c>
      <c r="AG252">
        <v>0</v>
      </c>
      <c r="AH252">
        <v>20.5</v>
      </c>
      <c r="AI252">
        <v>1.03</v>
      </c>
      <c r="AJ252">
        <v>0.45</v>
      </c>
      <c r="AK252">
        <v>1.03</v>
      </c>
      <c r="AL252">
        <v>62.5</v>
      </c>
      <c r="AM252">
        <v>281</v>
      </c>
      <c r="AN252">
        <v>51.8</v>
      </c>
      <c r="AO252">
        <v>16.899999999999999</v>
      </c>
      <c r="AP252">
        <v>169</v>
      </c>
      <c r="AQ252">
        <v>163</v>
      </c>
      <c r="AR252">
        <v>1164</v>
      </c>
      <c r="AS252">
        <v>5</v>
      </c>
      <c r="AT252">
        <v>8325</v>
      </c>
      <c r="AU252">
        <v>12466</v>
      </c>
      <c r="AV252">
        <v>1</v>
      </c>
      <c r="AW252">
        <v>143.51193237304688</v>
      </c>
      <c r="AX252">
        <v>0</v>
      </c>
      <c r="AY252">
        <v>0</v>
      </c>
      <c r="AZ252">
        <v>0</v>
      </c>
      <c r="BA252">
        <v>0</v>
      </c>
      <c r="BB252">
        <v>1</v>
      </c>
      <c r="BC252">
        <v>0</v>
      </c>
      <c r="BD252">
        <v>100</v>
      </c>
      <c r="BE252">
        <v>391.30435180664063</v>
      </c>
      <c r="BF252">
        <v>12034.7822265625</v>
      </c>
      <c r="BG252">
        <v>13269.5654296875</v>
      </c>
      <c r="BH252">
        <v>2.8923540115356445</v>
      </c>
      <c r="BI252">
        <v>-6.490382194519043</v>
      </c>
      <c r="BJ252">
        <v>28</v>
      </c>
      <c r="BK252">
        <v>17.647058486938477</v>
      </c>
      <c r="BL252">
        <v>224.5</v>
      </c>
      <c r="BM252">
        <v>-1.7948718070983887</v>
      </c>
      <c r="BN252">
        <v>19695.05859375</v>
      </c>
      <c r="BO252">
        <v>60.120716094970703</v>
      </c>
      <c r="BQ252">
        <v>0.57847082614898682</v>
      </c>
      <c r="BR252">
        <v>5.0301812589168549E-2</v>
      </c>
      <c r="BS252">
        <v>1.7354124784469604</v>
      </c>
      <c r="BT252">
        <v>133.55131530761719</v>
      </c>
      <c r="BU252">
        <v>431.84103393554688</v>
      </c>
      <c r="BV252">
        <v>0</v>
      </c>
      <c r="BW252">
        <v>1</v>
      </c>
      <c r="BX252">
        <v>8293.478515625</v>
      </c>
      <c r="BY252">
        <v>7521.7392578125</v>
      </c>
      <c r="BZ252">
        <v>1.0060361623764038</v>
      </c>
      <c r="CA252">
        <v>9.6327972412109375</v>
      </c>
      <c r="CB252">
        <v>65</v>
      </c>
      <c r="CC252">
        <v>6.7885117530822754</v>
      </c>
      <c r="CD252">
        <v>5.2219319343566895</v>
      </c>
      <c r="CE252">
        <v>0</v>
      </c>
      <c r="CF252">
        <v>2.0887727737426758</v>
      </c>
      <c r="CG252">
        <v>12248.021484375</v>
      </c>
      <c r="CJ252" s="8">
        <f>ABS(L252-VLOOKUP('VK_valitsin (FI)'!$C$8,tiedot,11,FALSE))</f>
        <v>46.699996948242188</v>
      </c>
      <c r="CQ252" s="8">
        <f>ABS(S252-VLOOKUP('VK_valitsin (FI)'!$C$8,tiedot,18,FALSE))</f>
        <v>168</v>
      </c>
      <c r="DE252" s="8">
        <f>ABS(AG252-VLOOKUP('VK_valitsin (FI)'!$C$8,tiedot,32,FALSE))</f>
        <v>0</v>
      </c>
      <c r="DJ252" s="8">
        <f>ABS(AL252-VLOOKUP('VK_valitsin (FI)'!$C$8,tiedot,37,FALSE))</f>
        <v>3.7000000000000028</v>
      </c>
      <c r="EB252" s="55">
        <f>ABS(BD252-VLOOKUP('VK_valitsin (FI)'!$C$8,tiedot,55,FALSE))</f>
        <v>3.98126220703125</v>
      </c>
      <c r="EF252" s="55">
        <f>ABS(BH252-VLOOKUP('VK_valitsin (FI)'!$C$8,tiedot,59,FALSE))</f>
        <v>0.4447023868560791</v>
      </c>
      <c r="EL252" s="8">
        <f>ABS(BN252-VLOOKUP('VK_valitsin (FI)'!$C$8,tiedot,65,FALSE))</f>
        <v>3379.337890625</v>
      </c>
      <c r="FH252" s="4">
        <f>IF($B252='VK_valitsin (FI)'!$C$8,100000,VK!CJ252/VK!L$297*'VK_valitsin (FI)'!D$5)</f>
        <v>0.23730999356749199</v>
      </c>
      <c r="FO252" s="4">
        <f>IF($B252='VK_valitsin (FI)'!$C$8,100000,VK!CQ252/VK!S$297*'VK_valitsin (FI)'!E$5)</f>
        <v>3.3410098218605043E-2</v>
      </c>
      <c r="GC252" s="4">
        <f>IF($B252='VK_valitsin (FI)'!$C$8,100000,VK!DE252/VK!AG$297*'VK_valitsin (FI)'!F$5)</f>
        <v>0</v>
      </c>
      <c r="GH252" s="4">
        <f>IF($B252='VK_valitsin (FI)'!$C$8,100000,VK!DJ252/VK!AL$297*'VK_valitsin (FI)'!G$5)</f>
        <v>6.5124928696037837E-2</v>
      </c>
      <c r="GZ252" s="4">
        <f>IF($B252='VK_valitsin (FI)'!$C$8,100000,VK!EB252/VK!BD$297*'VK_valitsin (FI)'!H$5)</f>
        <v>1.725932443801987E-2</v>
      </c>
      <c r="HA252" s="4">
        <f>IF($B252='VK_valitsin (FI)'!$C$8,100000,VK!EC252/VK!BE$297*'VK_valitsin (FI)'!P$5)</f>
        <v>0</v>
      </c>
      <c r="HD252" s="4">
        <f>IF($B252='VK_valitsin (FI)'!$C$8,100000,VK!EF252/VK!BH$297*'VK_valitsin (FI)'!I$5)</f>
        <v>7.7592597180250494E-2</v>
      </c>
      <c r="HJ252" s="4">
        <f>IF($B252='VK_valitsin (FI)'!$C$8,100000,VK!EL252/VK!BN$297*'VK_valitsin (FI)'!J$5)</f>
        <v>0.15366379541666159</v>
      </c>
      <c r="ID252" s="15">
        <f t="shared" si="12"/>
        <v>0.5843607625170667</v>
      </c>
      <c r="IE252" s="15">
        <f t="shared" si="13"/>
        <v>125</v>
      </c>
      <c r="IF252" s="16">
        <f t="shared" si="15"/>
        <v>2.5000000000000039E-8</v>
      </c>
      <c r="IG252" s="51" t="str">
        <f t="shared" si="14"/>
        <v>Taivalkoski</v>
      </c>
    </row>
    <row r="253" spans="1:241">
      <c r="A253">
        <v>2019</v>
      </c>
      <c r="B253" t="s">
        <v>705</v>
      </c>
      <c r="C253" t="s">
        <v>706</v>
      </c>
      <c r="D253" t="s">
        <v>421</v>
      </c>
      <c r="E253" t="s">
        <v>422</v>
      </c>
      <c r="F253" t="s">
        <v>126</v>
      </c>
      <c r="G253" t="s">
        <v>127</v>
      </c>
      <c r="H253" t="s">
        <v>104</v>
      </c>
      <c r="I253" t="s">
        <v>105</v>
      </c>
      <c r="J253">
        <v>50.799999237060547</v>
      </c>
      <c r="K253">
        <v>140.27999877929688</v>
      </c>
      <c r="L253">
        <v>149.19999694824219</v>
      </c>
      <c r="M253">
        <v>1639</v>
      </c>
      <c r="N253">
        <v>11.699999809265137</v>
      </c>
      <c r="O253">
        <v>-1.3999999761581421</v>
      </c>
      <c r="P253">
        <v>-15</v>
      </c>
      <c r="Q253">
        <v>38.1</v>
      </c>
      <c r="R253">
        <v>7</v>
      </c>
      <c r="S253">
        <v>69</v>
      </c>
      <c r="T253">
        <v>0</v>
      </c>
      <c r="U253">
        <v>4007.3</v>
      </c>
      <c r="V253">
        <v>12.51</v>
      </c>
      <c r="W253">
        <v>1029</v>
      </c>
      <c r="X253">
        <v>400</v>
      </c>
      <c r="Y253">
        <v>686</v>
      </c>
      <c r="Z253">
        <v>624</v>
      </c>
      <c r="AA253">
        <v>792</v>
      </c>
      <c r="AB253">
        <v>11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20.75</v>
      </c>
      <c r="AI253">
        <v>1.1499999999999999</v>
      </c>
      <c r="AJ253">
        <v>0.65</v>
      </c>
      <c r="AK253">
        <v>1.35</v>
      </c>
      <c r="AL253">
        <v>76.3</v>
      </c>
      <c r="AM253">
        <v>285.10000000000002</v>
      </c>
      <c r="AN253">
        <v>43.1</v>
      </c>
      <c r="AO253">
        <v>21.5</v>
      </c>
      <c r="AP253">
        <v>92</v>
      </c>
      <c r="AQ253">
        <v>76</v>
      </c>
      <c r="AR253">
        <v>595</v>
      </c>
      <c r="AS253">
        <v>4.3330000000000002</v>
      </c>
      <c r="AT253">
        <v>7889</v>
      </c>
      <c r="AU253">
        <v>13514</v>
      </c>
      <c r="AV253">
        <v>0</v>
      </c>
      <c r="AW253">
        <v>38.078006744384766</v>
      </c>
      <c r="AX253">
        <v>0</v>
      </c>
      <c r="AY253">
        <v>1</v>
      </c>
      <c r="AZ253">
        <v>0</v>
      </c>
      <c r="BA253">
        <v>0</v>
      </c>
      <c r="BB253">
        <v>1</v>
      </c>
      <c r="BC253">
        <v>100</v>
      </c>
      <c r="BD253">
        <v>100</v>
      </c>
      <c r="BE253">
        <v>775</v>
      </c>
      <c r="BF253">
        <v>11615.333984375</v>
      </c>
      <c r="BG253">
        <v>12712.9755859375</v>
      </c>
      <c r="BH253">
        <v>3.7242221832275391</v>
      </c>
      <c r="BI253">
        <v>-8.8628721237182617</v>
      </c>
      <c r="BJ253">
        <v>31.25</v>
      </c>
      <c r="BK253">
        <v>0</v>
      </c>
      <c r="BL253">
        <v>152</v>
      </c>
      <c r="BM253">
        <v>-4.0268454551696777</v>
      </c>
      <c r="BN253">
        <v>24018.1640625</v>
      </c>
      <c r="BO253">
        <v>38.2247314453125</v>
      </c>
      <c r="BQ253">
        <v>0.67358148097991943</v>
      </c>
      <c r="BR253">
        <v>0.79316657781600952</v>
      </c>
      <c r="BS253">
        <v>4.6979866027832031</v>
      </c>
      <c r="BT253">
        <v>86.028068542480469</v>
      </c>
      <c r="BU253">
        <v>186.69920349121094</v>
      </c>
      <c r="BV253">
        <v>0</v>
      </c>
      <c r="BW253">
        <v>0</v>
      </c>
      <c r="BX253">
        <v>9700</v>
      </c>
      <c r="BY253">
        <v>8862.5</v>
      </c>
      <c r="BZ253">
        <v>1.0982306003570557</v>
      </c>
      <c r="CA253">
        <v>8.7248325347900391</v>
      </c>
      <c r="CB253">
        <v>50</v>
      </c>
      <c r="CC253">
        <v>6.2937064170837402</v>
      </c>
      <c r="CD253">
        <v>4.8951048851013184</v>
      </c>
      <c r="CE253">
        <v>0</v>
      </c>
      <c r="CF253">
        <v>2.0979020595550537</v>
      </c>
      <c r="CG253">
        <v>14368.2734375</v>
      </c>
      <c r="CJ253" s="8">
        <f>ABS(L253-VLOOKUP('VK_valitsin (FI)'!$C$8,tiedot,11,FALSE))</f>
        <v>10.5</v>
      </c>
      <c r="CQ253" s="8">
        <f>ABS(S253-VLOOKUP('VK_valitsin (FI)'!$C$8,tiedot,18,FALSE))</f>
        <v>83</v>
      </c>
      <c r="DE253" s="8">
        <f>ABS(AG253-VLOOKUP('VK_valitsin (FI)'!$C$8,tiedot,32,FALSE))</f>
        <v>0</v>
      </c>
      <c r="DJ253" s="8">
        <f>ABS(AL253-VLOOKUP('VK_valitsin (FI)'!$C$8,tiedot,37,FALSE))</f>
        <v>17.5</v>
      </c>
      <c r="EB253" s="55">
        <f>ABS(BD253-VLOOKUP('VK_valitsin (FI)'!$C$8,tiedot,55,FALSE))</f>
        <v>3.98126220703125</v>
      </c>
      <c r="EF253" s="55">
        <f>ABS(BH253-VLOOKUP('VK_valitsin (FI)'!$C$8,tiedot,59,FALSE))</f>
        <v>0.38716578483581543</v>
      </c>
      <c r="EL253" s="8">
        <f>ABS(BN253-VLOOKUP('VK_valitsin (FI)'!$C$8,tiedot,65,FALSE))</f>
        <v>943.767578125</v>
      </c>
      <c r="FH253" s="4">
        <f>IF($B253='VK_valitsin (FI)'!$C$8,100000,VK!CJ253/VK!L$297*'VK_valitsin (FI)'!D$5)</f>
        <v>5.3356640156107277E-2</v>
      </c>
      <c r="FO253" s="4">
        <f>IF($B253='VK_valitsin (FI)'!$C$8,100000,VK!CQ253/VK!S$297*'VK_valitsin (FI)'!E$5)</f>
        <v>1.650617947704892E-2</v>
      </c>
      <c r="GC253" s="4">
        <f>IF($B253='VK_valitsin (FI)'!$C$8,100000,VK!DE253/VK!AG$297*'VK_valitsin (FI)'!F$5)</f>
        <v>0</v>
      </c>
      <c r="GH253" s="4">
        <f>IF($B253='VK_valitsin (FI)'!$C$8,100000,VK!DJ253/VK!AL$297*'VK_valitsin (FI)'!G$5)</f>
        <v>0.30802331140017869</v>
      </c>
      <c r="GZ253" s="4">
        <f>IF($B253='VK_valitsin (FI)'!$C$8,100000,VK!EB253/VK!BD$297*'VK_valitsin (FI)'!H$5)</f>
        <v>1.725932443801987E-2</v>
      </c>
      <c r="HA253" s="4">
        <f>IF($B253='VK_valitsin (FI)'!$C$8,100000,VK!EC253/VK!BE$297*'VK_valitsin (FI)'!P$5)</f>
        <v>0</v>
      </c>
      <c r="HD253" s="4">
        <f>IF($B253='VK_valitsin (FI)'!$C$8,100000,VK!EF253/VK!BH$297*'VK_valitsin (FI)'!I$5)</f>
        <v>6.7553491217179643E-2</v>
      </c>
      <c r="HJ253" s="4">
        <f>IF($B253='VK_valitsin (FI)'!$C$8,100000,VK!EL253/VK!BN$297*'VK_valitsin (FI)'!J$5)</f>
        <v>4.2914592366807267E-2</v>
      </c>
      <c r="ID253" s="15">
        <f t="shared" si="12"/>
        <v>0.50561356415534164</v>
      </c>
      <c r="IE253" s="15">
        <f t="shared" si="13"/>
        <v>91</v>
      </c>
      <c r="IF253" s="16">
        <f t="shared" si="15"/>
        <v>2.5100000000000039E-8</v>
      </c>
      <c r="IG253" s="51" t="str">
        <f t="shared" si="14"/>
        <v>Taivassalo</v>
      </c>
    </row>
    <row r="254" spans="1:241">
      <c r="A254">
        <v>2019</v>
      </c>
      <c r="B254" t="s">
        <v>707</v>
      </c>
      <c r="C254" t="s">
        <v>708</v>
      </c>
      <c r="D254" t="s">
        <v>156</v>
      </c>
      <c r="E254" t="s">
        <v>158</v>
      </c>
      <c r="F254" t="s">
        <v>159</v>
      </c>
      <c r="G254" t="s">
        <v>160</v>
      </c>
      <c r="H254" t="s">
        <v>104</v>
      </c>
      <c r="I254" t="s">
        <v>105</v>
      </c>
      <c r="J254">
        <v>46.799999237060547</v>
      </c>
      <c r="K254">
        <v>640.530029296875</v>
      </c>
      <c r="L254">
        <v>136.60000610351563</v>
      </c>
      <c r="M254">
        <v>6015</v>
      </c>
      <c r="N254">
        <v>9.3999996185302734</v>
      </c>
      <c r="O254">
        <v>-1.1000000238418579</v>
      </c>
      <c r="P254">
        <v>-42</v>
      </c>
      <c r="Q254">
        <v>53</v>
      </c>
      <c r="R254">
        <v>7.7</v>
      </c>
      <c r="S254">
        <v>229</v>
      </c>
      <c r="T254">
        <v>0</v>
      </c>
      <c r="U254">
        <v>3619.5</v>
      </c>
      <c r="V254">
        <v>12.98</v>
      </c>
      <c r="W254">
        <v>1027</v>
      </c>
      <c r="X254">
        <v>829</v>
      </c>
      <c r="Y254">
        <v>973</v>
      </c>
      <c r="Z254">
        <v>797</v>
      </c>
      <c r="AA254">
        <v>555</v>
      </c>
      <c r="AB254">
        <v>13.027972221374512</v>
      </c>
      <c r="AC254">
        <v>0</v>
      </c>
      <c r="AD254">
        <v>0</v>
      </c>
      <c r="AE254">
        <v>2.5</v>
      </c>
      <c r="AF254">
        <v>6.9</v>
      </c>
      <c r="AG254">
        <v>0</v>
      </c>
      <c r="AH254">
        <v>20.25</v>
      </c>
      <c r="AI254">
        <v>0.93</v>
      </c>
      <c r="AJ254">
        <v>0.42</v>
      </c>
      <c r="AK254">
        <v>1.02</v>
      </c>
      <c r="AL254">
        <v>78.599999999999994</v>
      </c>
      <c r="AM254">
        <v>331.5</v>
      </c>
      <c r="AN254">
        <v>44.1</v>
      </c>
      <c r="AO254">
        <v>27.4</v>
      </c>
      <c r="AP254">
        <v>121</v>
      </c>
      <c r="AQ254">
        <v>78</v>
      </c>
      <c r="AR254">
        <v>387</v>
      </c>
      <c r="AS254">
        <v>2.6669999999999998</v>
      </c>
      <c r="AT254">
        <v>7868</v>
      </c>
      <c r="AU254">
        <v>10738</v>
      </c>
      <c r="AV254">
        <v>1</v>
      </c>
      <c r="AW254">
        <v>76.841964721679688</v>
      </c>
      <c r="AX254">
        <v>0</v>
      </c>
      <c r="AY254">
        <v>0</v>
      </c>
      <c r="AZ254">
        <v>0</v>
      </c>
      <c r="BA254">
        <v>0</v>
      </c>
      <c r="BB254">
        <v>1</v>
      </c>
      <c r="BC254">
        <v>84.274192810058594</v>
      </c>
      <c r="BD254">
        <v>97.637794494628906</v>
      </c>
      <c r="BE254">
        <v>284.78964233398438</v>
      </c>
      <c r="BF254">
        <v>11936.23046875</v>
      </c>
      <c r="BG254">
        <v>13167.3212890625</v>
      </c>
      <c r="BH254">
        <v>4.0378055572509766</v>
      </c>
      <c r="BI254">
        <v>-17.089458465576172</v>
      </c>
      <c r="BJ254">
        <v>27.810651779174805</v>
      </c>
      <c r="BK254">
        <v>44.680850982666016</v>
      </c>
      <c r="BL254">
        <v>121.19999694824219</v>
      </c>
      <c r="BM254">
        <v>-7.8274760246276855</v>
      </c>
      <c r="BN254">
        <v>23099.482421875</v>
      </c>
      <c r="BO254">
        <v>35.139057159423828</v>
      </c>
      <c r="BQ254">
        <v>0.69243556261062622</v>
      </c>
      <c r="BR254">
        <v>0.19950124621391296</v>
      </c>
      <c r="BS254">
        <v>1.6458852291107178</v>
      </c>
      <c r="BT254">
        <v>74.147964477539063</v>
      </c>
      <c r="BU254">
        <v>280.46551513671875</v>
      </c>
      <c r="BV254">
        <v>0</v>
      </c>
      <c r="BW254">
        <v>0</v>
      </c>
      <c r="BX254">
        <v>10349.5146484375</v>
      </c>
      <c r="BY254">
        <v>9381.876953125</v>
      </c>
      <c r="BZ254">
        <v>1.1305071115493774</v>
      </c>
      <c r="CA254">
        <v>9.5926847457885742</v>
      </c>
      <c r="CB254">
        <v>42.647060394287109</v>
      </c>
      <c r="CC254">
        <v>5.0259966850280762</v>
      </c>
      <c r="CD254">
        <v>19.757366180419922</v>
      </c>
      <c r="CE254">
        <v>0</v>
      </c>
      <c r="CF254">
        <v>0.69324088096618652</v>
      </c>
      <c r="CG254">
        <v>10353.5107421875</v>
      </c>
      <c r="CJ254" s="8">
        <f>ABS(L254-VLOOKUP('VK_valitsin (FI)'!$C$8,tiedot,11,FALSE))</f>
        <v>2.0999908447265625</v>
      </c>
      <c r="CQ254" s="8">
        <f>ABS(S254-VLOOKUP('VK_valitsin (FI)'!$C$8,tiedot,18,FALSE))</f>
        <v>77</v>
      </c>
      <c r="DE254" s="8">
        <f>ABS(AG254-VLOOKUP('VK_valitsin (FI)'!$C$8,tiedot,32,FALSE))</f>
        <v>0</v>
      </c>
      <c r="DJ254" s="8">
        <f>ABS(AL254-VLOOKUP('VK_valitsin (FI)'!$C$8,tiedot,37,FALSE))</f>
        <v>19.799999999999997</v>
      </c>
      <c r="EB254" s="55">
        <f>ABS(BD254-VLOOKUP('VK_valitsin (FI)'!$C$8,tiedot,55,FALSE))</f>
        <v>1.6190567016601563</v>
      </c>
      <c r="EF254" s="55">
        <f>ABS(BH254-VLOOKUP('VK_valitsin (FI)'!$C$8,tiedot,59,FALSE))</f>
        <v>0.70074915885925293</v>
      </c>
      <c r="EL254" s="8">
        <f>ABS(BN254-VLOOKUP('VK_valitsin (FI)'!$C$8,tiedot,65,FALSE))</f>
        <v>25.0859375</v>
      </c>
      <c r="FH254" s="4">
        <f>IF($B254='VK_valitsin (FI)'!$C$8,100000,VK!CJ254/VK!L$297*'VK_valitsin (FI)'!D$5)</f>
        <v>1.0671281507923328E-2</v>
      </c>
      <c r="FO254" s="4">
        <f>IF($B254='VK_valitsin (FI)'!$C$8,100000,VK!CQ254/VK!S$297*'VK_valitsin (FI)'!E$5)</f>
        <v>1.5312961683527313E-2</v>
      </c>
      <c r="GC254" s="4">
        <f>IF($B254='VK_valitsin (FI)'!$C$8,100000,VK!DE254/VK!AG$297*'VK_valitsin (FI)'!F$5)</f>
        <v>0</v>
      </c>
      <c r="GH254" s="4">
        <f>IF($B254='VK_valitsin (FI)'!$C$8,100000,VK!DJ254/VK!AL$297*'VK_valitsin (FI)'!G$5)</f>
        <v>0.34850637518420213</v>
      </c>
      <c r="GZ254" s="4">
        <f>IF($B254='VK_valitsin (FI)'!$C$8,100000,VK!EB254/VK!BD$297*'VK_valitsin (FI)'!H$5)</f>
        <v>7.0188355964477273E-3</v>
      </c>
      <c r="HA254" s="4">
        <f>IF($B254='VK_valitsin (FI)'!$C$8,100000,VK!EC254/VK!BE$297*'VK_valitsin (FI)'!P$5)</f>
        <v>0</v>
      </c>
      <c r="HD254" s="4">
        <f>IF($B254='VK_valitsin (FI)'!$C$8,100000,VK!EF254/VK!BH$297*'VK_valitsin (FI)'!I$5)</f>
        <v>0.12226817038731641</v>
      </c>
      <c r="HJ254" s="4">
        <f>IF($B254='VK_valitsin (FI)'!$C$8,100000,VK!EL254/VK!BN$297*'VK_valitsin (FI)'!J$5)</f>
        <v>1.1406969331268096E-3</v>
      </c>
      <c r="ID254" s="15">
        <f t="shared" si="12"/>
        <v>0.50491834649254375</v>
      </c>
      <c r="IE254" s="15">
        <f t="shared" si="13"/>
        <v>90</v>
      </c>
      <c r="IF254" s="16">
        <f t="shared" si="15"/>
        <v>2.520000000000004E-8</v>
      </c>
      <c r="IG254" s="51" t="str">
        <f t="shared" si="14"/>
        <v>Tammela</v>
      </c>
    </row>
    <row r="255" spans="1:241">
      <c r="A255">
        <v>2019</v>
      </c>
      <c r="B255" t="s">
        <v>233</v>
      </c>
      <c r="C255" t="s">
        <v>709</v>
      </c>
      <c r="D255" t="s">
        <v>233</v>
      </c>
      <c r="E255" t="s">
        <v>234</v>
      </c>
      <c r="F255" t="s">
        <v>88</v>
      </c>
      <c r="G255" t="s">
        <v>89</v>
      </c>
      <c r="H255" t="s">
        <v>144</v>
      </c>
      <c r="I255" t="s">
        <v>145</v>
      </c>
      <c r="J255">
        <v>40.900001525878906</v>
      </c>
      <c r="K255">
        <v>524.95001220703125</v>
      </c>
      <c r="L255">
        <v>123.30000305175781</v>
      </c>
      <c r="M255">
        <v>238140</v>
      </c>
      <c r="N255">
        <v>453.60000610351563</v>
      </c>
      <c r="O255">
        <v>1.2000000476837158</v>
      </c>
      <c r="P255">
        <v>1917</v>
      </c>
      <c r="Q255">
        <v>98.7</v>
      </c>
      <c r="R255">
        <v>11.100000000000001</v>
      </c>
      <c r="S255">
        <v>220</v>
      </c>
      <c r="T255">
        <v>1</v>
      </c>
      <c r="U255">
        <v>4092.4</v>
      </c>
      <c r="V255">
        <v>13.28</v>
      </c>
      <c r="W255">
        <v>428</v>
      </c>
      <c r="X255">
        <v>36</v>
      </c>
      <c r="Y255">
        <v>455</v>
      </c>
      <c r="Z255">
        <v>88</v>
      </c>
      <c r="AA255">
        <v>480</v>
      </c>
      <c r="AB255">
        <v>18.843317031860352</v>
      </c>
      <c r="AC255">
        <v>0.6</v>
      </c>
      <c r="AD255">
        <v>1.2</v>
      </c>
      <c r="AE255">
        <v>2.1</v>
      </c>
      <c r="AF255">
        <v>3.6</v>
      </c>
      <c r="AG255">
        <v>0</v>
      </c>
      <c r="AH255">
        <v>19.75</v>
      </c>
      <c r="AI255">
        <v>1.25</v>
      </c>
      <c r="AJ255">
        <v>0.65</v>
      </c>
      <c r="AK255">
        <v>1.1000000000000001</v>
      </c>
      <c r="AL255">
        <v>65.599999999999994</v>
      </c>
      <c r="AM255">
        <v>428.3</v>
      </c>
      <c r="AN255">
        <v>41.6</v>
      </c>
      <c r="AO255">
        <v>37.799999999999997</v>
      </c>
      <c r="AP255">
        <v>45</v>
      </c>
      <c r="AQ255">
        <v>8</v>
      </c>
      <c r="AR255">
        <v>113</v>
      </c>
      <c r="AS255">
        <v>4.5</v>
      </c>
      <c r="AT255">
        <v>4981</v>
      </c>
      <c r="AU255">
        <v>8912</v>
      </c>
      <c r="AV255">
        <v>1</v>
      </c>
      <c r="AW255">
        <v>0</v>
      </c>
      <c r="AX255">
        <v>0</v>
      </c>
      <c r="AY255">
        <v>0</v>
      </c>
      <c r="AZ255">
        <v>1</v>
      </c>
      <c r="BA255">
        <v>0</v>
      </c>
      <c r="BB255">
        <v>0</v>
      </c>
      <c r="BC255">
        <v>99.109931945800781</v>
      </c>
      <c r="BD255">
        <v>82.089256286621094</v>
      </c>
      <c r="BE255">
        <v>1351.8248291015625</v>
      </c>
      <c r="BF255">
        <v>11360.484375</v>
      </c>
      <c r="BG255">
        <v>14547.7080078125</v>
      </c>
      <c r="BH255">
        <v>3.5852186679840088</v>
      </c>
      <c r="BI255">
        <v>-3.0491440296173096</v>
      </c>
      <c r="BJ255">
        <v>25.955265045166016</v>
      </c>
      <c r="BK255">
        <v>-4.8408198356628418</v>
      </c>
      <c r="BL255">
        <v>648.20001220703125</v>
      </c>
      <c r="BM255">
        <v>3.9028944969177246</v>
      </c>
      <c r="BN255">
        <v>24261.8046875</v>
      </c>
      <c r="BO255">
        <v>23.656375885009766</v>
      </c>
      <c r="BQ255">
        <v>0.42970520257949829</v>
      </c>
      <c r="BR255">
        <v>0.53078019618988037</v>
      </c>
      <c r="BS255">
        <v>7.9768204689025879</v>
      </c>
      <c r="BT255">
        <v>254.87948608398438</v>
      </c>
      <c r="BU255">
        <v>1004.2285766601563</v>
      </c>
      <c r="BV255">
        <v>1</v>
      </c>
      <c r="BW255">
        <v>12</v>
      </c>
      <c r="BX255">
        <v>9543.2958984375</v>
      </c>
      <c r="BY255">
        <v>7452.47802734375</v>
      </c>
      <c r="BZ255">
        <v>0.9162677526473999</v>
      </c>
      <c r="CA255">
        <v>7.0093221664428711</v>
      </c>
      <c r="CB255">
        <v>55.499542236328125</v>
      </c>
      <c r="CC255">
        <v>6.9254732131958008</v>
      </c>
      <c r="CD255">
        <v>11.310807228088379</v>
      </c>
      <c r="CE255">
        <v>0.67098009586334229</v>
      </c>
      <c r="CF255">
        <v>1.7972681522369385</v>
      </c>
      <c r="CG255">
        <v>8721.40234375</v>
      </c>
      <c r="CJ255" s="8">
        <f>ABS(L255-VLOOKUP('VK_valitsin (FI)'!$C$8,tiedot,11,FALSE))</f>
        <v>15.399993896484375</v>
      </c>
      <c r="CQ255" s="8">
        <f>ABS(S255-VLOOKUP('VK_valitsin (FI)'!$C$8,tiedot,18,FALSE))</f>
        <v>68</v>
      </c>
      <c r="DE255" s="8">
        <f>ABS(AG255-VLOOKUP('VK_valitsin (FI)'!$C$8,tiedot,32,FALSE))</f>
        <v>0</v>
      </c>
      <c r="DJ255" s="8">
        <f>ABS(AL255-VLOOKUP('VK_valitsin (FI)'!$C$8,tiedot,37,FALSE))</f>
        <v>6.7999999999999972</v>
      </c>
      <c r="EB255" s="55">
        <f>ABS(BD255-VLOOKUP('VK_valitsin (FI)'!$C$8,tiedot,55,FALSE))</f>
        <v>13.929481506347656</v>
      </c>
      <c r="EF255" s="55">
        <f>ABS(BH255-VLOOKUP('VK_valitsin (FI)'!$C$8,tiedot,59,FALSE))</f>
        <v>0.24816226959228516</v>
      </c>
      <c r="EL255" s="8">
        <f>ABS(BN255-VLOOKUP('VK_valitsin (FI)'!$C$8,tiedot,65,FALSE))</f>
        <v>1187.408203125</v>
      </c>
      <c r="FH255" s="4">
        <f>IF($B255='VK_valitsin (FI)'!$C$8,100000,VK!CJ255/VK!L$297*'VK_valitsin (FI)'!D$5)</f>
        <v>7.8256374546758586E-2</v>
      </c>
      <c r="FO255" s="4">
        <f>IF($B255='VK_valitsin (FI)'!$C$8,100000,VK!CQ255/VK!S$297*'VK_valitsin (FI)'!E$5)</f>
        <v>1.35231349932449E-2</v>
      </c>
      <c r="GC255" s="4">
        <f>IF($B255='VK_valitsin (FI)'!$C$8,100000,VK!DE255/VK!AG$297*'VK_valitsin (FI)'!F$5)</f>
        <v>0</v>
      </c>
      <c r="GH255" s="4">
        <f>IF($B255='VK_valitsin (FI)'!$C$8,100000,VK!DJ255/VK!AL$297*'VK_valitsin (FI)'!G$5)</f>
        <v>0.1196890581440694</v>
      </c>
      <c r="GZ255" s="4">
        <f>IF($B255='VK_valitsin (FI)'!$C$8,100000,VK!EB255/VK!BD$297*'VK_valitsin (FI)'!H$5)</f>
        <v>6.0386236341545448E-2</v>
      </c>
      <c r="HA255" s="4">
        <f>IF($B255='VK_valitsin (FI)'!$C$8,100000,VK!EC255/VK!BE$297*'VK_valitsin (FI)'!P$5)</f>
        <v>0</v>
      </c>
      <c r="HD255" s="4">
        <f>IF($B255='VK_valitsin (FI)'!$C$8,100000,VK!EF255/VK!BH$297*'VK_valitsin (FI)'!I$5)</f>
        <v>4.32998688312475E-2</v>
      </c>
      <c r="HJ255" s="4">
        <f>IF($B255='VK_valitsin (FI)'!$C$8,100000,VK!EL255/VK!BN$297*'VK_valitsin (FI)'!J$5)</f>
        <v>5.3993313810747685E-2</v>
      </c>
      <c r="ID255" s="15">
        <f t="shared" si="12"/>
        <v>0.36914801196761349</v>
      </c>
      <c r="IE255" s="15">
        <f t="shared" si="13"/>
        <v>38</v>
      </c>
      <c r="IF255" s="16">
        <f t="shared" si="15"/>
        <v>2.5300000000000041E-8</v>
      </c>
      <c r="IG255" s="51" t="str">
        <f t="shared" si="14"/>
        <v>Tampere</v>
      </c>
    </row>
    <row r="256" spans="1:241">
      <c r="A256">
        <v>2019</v>
      </c>
      <c r="B256" t="s">
        <v>710</v>
      </c>
      <c r="C256" t="s">
        <v>711</v>
      </c>
      <c r="D256" t="s">
        <v>628</v>
      </c>
      <c r="E256" t="s">
        <v>629</v>
      </c>
      <c r="F256" t="s">
        <v>243</v>
      </c>
      <c r="G256" t="s">
        <v>244</v>
      </c>
      <c r="H256" t="s">
        <v>104</v>
      </c>
      <c r="I256" t="s">
        <v>105</v>
      </c>
      <c r="J256">
        <v>54.099998474121094</v>
      </c>
      <c r="K256">
        <v>347.75</v>
      </c>
      <c r="L256">
        <v>190.69999694824219</v>
      </c>
      <c r="M256">
        <v>1520</v>
      </c>
      <c r="N256">
        <v>4.4000000953674316</v>
      </c>
      <c r="O256">
        <v>-3</v>
      </c>
      <c r="P256">
        <v>-20</v>
      </c>
      <c r="Q256">
        <v>35.5</v>
      </c>
      <c r="R256">
        <v>11.8</v>
      </c>
      <c r="S256">
        <v>142</v>
      </c>
      <c r="T256">
        <v>0</v>
      </c>
      <c r="U256">
        <v>2897.4</v>
      </c>
      <c r="V256">
        <v>12.35</v>
      </c>
      <c r="W256">
        <v>348</v>
      </c>
      <c r="X256">
        <v>1565</v>
      </c>
      <c r="Y256">
        <v>783</v>
      </c>
      <c r="Z256">
        <v>1686</v>
      </c>
      <c r="AA256">
        <v>628</v>
      </c>
      <c r="AB256">
        <v>8.625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20.75</v>
      </c>
      <c r="AI256">
        <v>0.93</v>
      </c>
      <c r="AJ256">
        <v>0.48</v>
      </c>
      <c r="AK256">
        <v>1</v>
      </c>
      <c r="AL256">
        <v>70</v>
      </c>
      <c r="AM256">
        <v>270.60000000000002</v>
      </c>
      <c r="AN256">
        <v>47.2</v>
      </c>
      <c r="AO256">
        <v>17.899999999999999</v>
      </c>
      <c r="AP256">
        <v>98</v>
      </c>
      <c r="AQ256">
        <v>76</v>
      </c>
      <c r="AR256">
        <v>910</v>
      </c>
      <c r="AS256">
        <v>1.5</v>
      </c>
      <c r="AT256">
        <v>14083</v>
      </c>
      <c r="AU256">
        <v>16991</v>
      </c>
      <c r="AV256">
        <v>0</v>
      </c>
      <c r="AW256">
        <v>47.940803527832031</v>
      </c>
      <c r="AX256">
        <v>0</v>
      </c>
      <c r="AY256">
        <v>1</v>
      </c>
      <c r="AZ256">
        <v>0</v>
      </c>
      <c r="BA256">
        <v>0</v>
      </c>
      <c r="BB256">
        <v>1</v>
      </c>
      <c r="BC256">
        <v>100</v>
      </c>
      <c r="BD256">
        <v>100</v>
      </c>
      <c r="BE256">
        <v>360</v>
      </c>
      <c r="BF256">
        <v>13028.5712890625</v>
      </c>
      <c r="BG256">
        <v>14600</v>
      </c>
      <c r="BH256">
        <v>2.3026316165924072</v>
      </c>
      <c r="BI256">
        <v>29.524093627929688</v>
      </c>
      <c r="BJ256">
        <v>19.354839324951172</v>
      </c>
      <c r="BK256">
        <v>-64.705879211425781</v>
      </c>
      <c r="BL256">
        <v>92</v>
      </c>
      <c r="BM256">
        <v>-6.0240964889526367</v>
      </c>
      <c r="BN256">
        <v>20183.599609375</v>
      </c>
      <c r="BO256">
        <v>60.043025970458984</v>
      </c>
      <c r="BQ256">
        <v>0.62960523366928101</v>
      </c>
      <c r="BR256">
        <v>6.5789476037025452E-2</v>
      </c>
      <c r="BS256">
        <v>1.5789474248886108</v>
      </c>
      <c r="BT256">
        <v>119.73683929443359</v>
      </c>
      <c r="BU256">
        <v>342.76315307617188</v>
      </c>
      <c r="BV256">
        <v>0</v>
      </c>
      <c r="BW256">
        <v>0</v>
      </c>
      <c r="BX256">
        <v>10220</v>
      </c>
      <c r="BY256">
        <v>9120</v>
      </c>
      <c r="BZ256">
        <v>0.39473685622215271</v>
      </c>
      <c r="CA256">
        <v>5.1315789222717285</v>
      </c>
      <c r="CB256">
        <v>133.33332824707031</v>
      </c>
      <c r="CC256">
        <v>10.256410598754883</v>
      </c>
      <c r="CD256">
        <v>14.102563858032227</v>
      </c>
      <c r="CE256">
        <v>0</v>
      </c>
      <c r="CF256">
        <v>3.846153736114502</v>
      </c>
      <c r="CG256">
        <v>16004.0224609375</v>
      </c>
      <c r="CJ256" s="8">
        <f>ABS(L256-VLOOKUP('VK_valitsin (FI)'!$C$8,tiedot,11,FALSE))</f>
        <v>52</v>
      </c>
      <c r="CQ256" s="8">
        <f>ABS(S256-VLOOKUP('VK_valitsin (FI)'!$C$8,tiedot,18,FALSE))</f>
        <v>10</v>
      </c>
      <c r="DE256" s="8">
        <f>ABS(AG256-VLOOKUP('VK_valitsin (FI)'!$C$8,tiedot,32,FALSE))</f>
        <v>0</v>
      </c>
      <c r="DJ256" s="8">
        <f>ABS(AL256-VLOOKUP('VK_valitsin (FI)'!$C$8,tiedot,37,FALSE))</f>
        <v>11.200000000000003</v>
      </c>
      <c r="EB256" s="55">
        <f>ABS(BD256-VLOOKUP('VK_valitsin (FI)'!$C$8,tiedot,55,FALSE))</f>
        <v>3.98126220703125</v>
      </c>
      <c r="EF256" s="55">
        <f>ABS(BH256-VLOOKUP('VK_valitsin (FI)'!$C$8,tiedot,59,FALSE))</f>
        <v>1.0344247817993164</v>
      </c>
      <c r="EL256" s="8">
        <f>ABS(BN256-VLOOKUP('VK_valitsin (FI)'!$C$8,tiedot,65,FALSE))</f>
        <v>2890.796875</v>
      </c>
      <c r="FH256" s="4">
        <f>IF($B256='VK_valitsin (FI)'!$C$8,100000,VK!CJ256/VK!L$297*'VK_valitsin (FI)'!D$5)</f>
        <v>0.2642424083921503</v>
      </c>
      <c r="FO256" s="4">
        <f>IF($B256='VK_valitsin (FI)'!$C$8,100000,VK!CQ256/VK!S$297*'VK_valitsin (FI)'!E$5)</f>
        <v>1.9886963225360147E-3</v>
      </c>
      <c r="GC256" s="4">
        <f>IF($B256='VK_valitsin (FI)'!$C$8,100000,VK!DE256/VK!AG$297*'VK_valitsin (FI)'!F$5)</f>
        <v>0</v>
      </c>
      <c r="GH256" s="4">
        <f>IF($B256='VK_valitsin (FI)'!$C$8,100000,VK!DJ256/VK!AL$297*'VK_valitsin (FI)'!G$5)</f>
        <v>0.1971349192961144</v>
      </c>
      <c r="GZ256" s="4">
        <f>IF($B256='VK_valitsin (FI)'!$C$8,100000,VK!EB256/VK!BD$297*'VK_valitsin (FI)'!H$5)</f>
        <v>1.725932443801987E-2</v>
      </c>
      <c r="HA256" s="4">
        <f>IF($B256='VK_valitsin (FI)'!$C$8,100000,VK!EC256/VK!BE$297*'VK_valitsin (FI)'!P$5)</f>
        <v>0</v>
      </c>
      <c r="HD256" s="4">
        <f>IF($B256='VK_valitsin (FI)'!$C$8,100000,VK!EF256/VK!BH$297*'VK_valitsin (FI)'!I$5)</f>
        <v>0.18048858692858546</v>
      </c>
      <c r="HJ256" s="4">
        <f>IF($B256='VK_valitsin (FI)'!$C$8,100000,VK!EL256/VK!BN$297*'VK_valitsin (FI)'!J$5)</f>
        <v>0.1314490690094825</v>
      </c>
      <c r="ID256" s="15">
        <f t="shared" si="12"/>
        <v>0.79256302978688853</v>
      </c>
      <c r="IE256" s="15">
        <f t="shared" si="13"/>
        <v>218</v>
      </c>
      <c r="IF256" s="16">
        <f t="shared" si="15"/>
        <v>2.5400000000000042E-8</v>
      </c>
      <c r="IG256" s="51" t="str">
        <f t="shared" si="14"/>
        <v>Tervo</v>
      </c>
    </row>
    <row r="257" spans="1:241">
      <c r="A257">
        <v>2019</v>
      </c>
      <c r="B257" t="s">
        <v>712</v>
      </c>
      <c r="C257" t="s">
        <v>713</v>
      </c>
      <c r="D257" t="s">
        <v>347</v>
      </c>
      <c r="E257" t="s">
        <v>348</v>
      </c>
      <c r="F257" t="s">
        <v>138</v>
      </c>
      <c r="G257" t="s">
        <v>139</v>
      </c>
      <c r="H257" t="s">
        <v>104</v>
      </c>
      <c r="I257" t="s">
        <v>105</v>
      </c>
      <c r="J257">
        <v>47.5</v>
      </c>
      <c r="K257">
        <v>1559.72998046875</v>
      </c>
      <c r="L257">
        <v>181.39999389648438</v>
      </c>
      <c r="M257">
        <v>3001</v>
      </c>
      <c r="N257">
        <v>1.8999999761581421</v>
      </c>
      <c r="O257">
        <v>-2</v>
      </c>
      <c r="P257">
        <v>-33</v>
      </c>
      <c r="Q257">
        <v>40.900000000000006</v>
      </c>
      <c r="R257">
        <v>13.700000000000001</v>
      </c>
      <c r="S257">
        <v>322</v>
      </c>
      <c r="T257">
        <v>0</v>
      </c>
      <c r="U257">
        <v>3741.8</v>
      </c>
      <c r="V257">
        <v>11.36</v>
      </c>
      <c r="W257">
        <v>0</v>
      </c>
      <c r="X257">
        <v>241</v>
      </c>
      <c r="Y257">
        <v>207</v>
      </c>
      <c r="Z257">
        <v>1204</v>
      </c>
      <c r="AA257">
        <v>762</v>
      </c>
      <c r="AB257">
        <v>14.018518447875977</v>
      </c>
      <c r="AC257">
        <v>0</v>
      </c>
      <c r="AD257">
        <v>0</v>
      </c>
      <c r="AE257">
        <v>0</v>
      </c>
      <c r="AF257">
        <v>6.7</v>
      </c>
      <c r="AG257">
        <v>0</v>
      </c>
      <c r="AH257">
        <v>19.5</v>
      </c>
      <c r="AI257">
        <v>0.95</v>
      </c>
      <c r="AJ257">
        <v>0.5</v>
      </c>
      <c r="AK257">
        <v>1</v>
      </c>
      <c r="AL257">
        <v>58.1</v>
      </c>
      <c r="AM257">
        <v>297.60000000000002</v>
      </c>
      <c r="AN257">
        <v>51.6</v>
      </c>
      <c r="AO257">
        <v>19</v>
      </c>
      <c r="AP257">
        <v>34</v>
      </c>
      <c r="AQ257">
        <v>69</v>
      </c>
      <c r="AR257">
        <v>1051</v>
      </c>
      <c r="AS257">
        <v>2.3330000000000002</v>
      </c>
      <c r="AT257">
        <v>3579</v>
      </c>
      <c r="AU257">
        <v>12910</v>
      </c>
      <c r="AV257">
        <v>1</v>
      </c>
      <c r="AW257">
        <v>61.984775543212891</v>
      </c>
      <c r="AX257">
        <v>0</v>
      </c>
      <c r="AY257">
        <v>0</v>
      </c>
      <c r="AZ257">
        <v>0</v>
      </c>
      <c r="BA257">
        <v>0</v>
      </c>
      <c r="BB257">
        <v>1</v>
      </c>
      <c r="BC257">
        <v>86.956520080566406</v>
      </c>
      <c r="BD257">
        <v>81.560287475585938</v>
      </c>
      <c r="BE257">
        <v>0</v>
      </c>
      <c r="BF257">
        <v>9753.298828125</v>
      </c>
      <c r="BG257">
        <v>12543.681640625</v>
      </c>
      <c r="BH257">
        <v>3.833322286605835</v>
      </c>
      <c r="BI257">
        <v>27.895320892333984</v>
      </c>
      <c r="BJ257">
        <v>41.176471710205078</v>
      </c>
      <c r="BK257">
        <v>52</v>
      </c>
      <c r="BL257">
        <v>79.75</v>
      </c>
      <c r="BM257">
        <v>-6.9444446563720703</v>
      </c>
      <c r="BN257">
        <v>21625.83984375</v>
      </c>
      <c r="BO257">
        <v>47.251785278320313</v>
      </c>
      <c r="BQ257">
        <v>0.60179942846298218</v>
      </c>
      <c r="BR257">
        <v>0.33322227001190186</v>
      </c>
      <c r="BS257">
        <v>1.9993335008621216</v>
      </c>
      <c r="BT257">
        <v>117.29423522949219</v>
      </c>
      <c r="BU257">
        <v>309.23025512695313</v>
      </c>
      <c r="BV257">
        <v>0</v>
      </c>
      <c r="BW257">
        <v>1</v>
      </c>
      <c r="BX257">
        <v>7287.87890625</v>
      </c>
      <c r="BY257">
        <v>5666.66650390625</v>
      </c>
      <c r="BZ257">
        <v>1.2662445306777954</v>
      </c>
      <c r="CA257">
        <v>8.9303569793701172</v>
      </c>
      <c r="CB257">
        <v>42.105262756347656</v>
      </c>
      <c r="CC257">
        <v>4.8507461547851563</v>
      </c>
      <c r="CD257">
        <v>11.194029808044434</v>
      </c>
      <c r="CE257">
        <v>0</v>
      </c>
      <c r="CF257">
        <v>1.8656716346740723</v>
      </c>
      <c r="CG257">
        <v>12625.6123046875</v>
      </c>
      <c r="CJ257" s="8">
        <f>ABS(L257-VLOOKUP('VK_valitsin (FI)'!$C$8,tiedot,11,FALSE))</f>
        <v>42.699996948242188</v>
      </c>
      <c r="CQ257" s="8">
        <f>ABS(S257-VLOOKUP('VK_valitsin (FI)'!$C$8,tiedot,18,FALSE))</f>
        <v>170</v>
      </c>
      <c r="DE257" s="8">
        <f>ABS(AG257-VLOOKUP('VK_valitsin (FI)'!$C$8,tiedot,32,FALSE))</f>
        <v>0</v>
      </c>
      <c r="DJ257" s="8">
        <f>ABS(AL257-VLOOKUP('VK_valitsin (FI)'!$C$8,tiedot,37,FALSE))</f>
        <v>0.69999999999999574</v>
      </c>
      <c r="EB257" s="55">
        <f>ABS(BD257-VLOOKUP('VK_valitsin (FI)'!$C$8,tiedot,55,FALSE))</f>
        <v>14.458450317382813</v>
      </c>
      <c r="EF257" s="55">
        <f>ABS(BH257-VLOOKUP('VK_valitsin (FI)'!$C$8,tiedot,59,FALSE))</f>
        <v>0.49626588821411133</v>
      </c>
      <c r="EL257" s="8">
        <f>ABS(BN257-VLOOKUP('VK_valitsin (FI)'!$C$8,tiedot,65,FALSE))</f>
        <v>1448.556640625</v>
      </c>
      <c r="FH257" s="4">
        <f>IF($B257='VK_valitsin (FI)'!$C$8,100000,VK!CJ257/VK!L$297*'VK_valitsin (FI)'!D$5)</f>
        <v>0.21698365446040355</v>
      </c>
      <c r="FO257" s="4">
        <f>IF($B257='VK_valitsin (FI)'!$C$8,100000,VK!CQ257/VK!S$297*'VK_valitsin (FI)'!E$5)</f>
        <v>3.3807837483112245E-2</v>
      </c>
      <c r="GC257" s="4">
        <f>IF($B257='VK_valitsin (FI)'!$C$8,100000,VK!DE257/VK!AG$297*'VK_valitsin (FI)'!F$5)</f>
        <v>0</v>
      </c>
      <c r="GH257" s="4">
        <f>IF($B257='VK_valitsin (FI)'!$C$8,100000,VK!DJ257/VK!AL$297*'VK_valitsin (FI)'!G$5)</f>
        <v>1.2320932456007072E-2</v>
      </c>
      <c r="GZ257" s="4">
        <f>IF($B257='VK_valitsin (FI)'!$C$8,100000,VK!EB257/VK!BD$297*'VK_valitsin (FI)'!H$5)</f>
        <v>6.2679389581019512E-2</v>
      </c>
      <c r="HA257" s="4">
        <f>IF($B257='VK_valitsin (FI)'!$C$8,100000,VK!EC257/VK!BE$297*'VK_valitsin (FI)'!P$5)</f>
        <v>0</v>
      </c>
      <c r="HD257" s="4">
        <f>IF($B257='VK_valitsin (FI)'!$C$8,100000,VK!EF257/VK!BH$297*'VK_valitsin (FI)'!I$5)</f>
        <v>8.6589504119209515E-2</v>
      </c>
      <c r="HJ257" s="4">
        <f>IF($B257='VK_valitsin (FI)'!$C$8,100000,VK!EL257/VK!BN$297*'VK_valitsin (FI)'!J$5)</f>
        <v>6.5868142955447115E-2</v>
      </c>
      <c r="ID257" s="15">
        <f t="shared" si="12"/>
        <v>0.478249486555199</v>
      </c>
      <c r="IE257" s="15">
        <f t="shared" si="13"/>
        <v>79</v>
      </c>
      <c r="IF257" s="16">
        <f t="shared" si="15"/>
        <v>2.5500000000000043E-8</v>
      </c>
      <c r="IG257" s="51" t="str">
        <f t="shared" si="14"/>
        <v>Tervola</v>
      </c>
    </row>
    <row r="258" spans="1:241">
      <c r="A258">
        <v>2019</v>
      </c>
      <c r="B258" t="s">
        <v>714</v>
      </c>
      <c r="C258" t="s">
        <v>715</v>
      </c>
      <c r="D258" t="s">
        <v>267</v>
      </c>
      <c r="E258" t="s">
        <v>268</v>
      </c>
      <c r="F258" t="s">
        <v>96</v>
      </c>
      <c r="G258" t="s">
        <v>97</v>
      </c>
      <c r="H258" t="s">
        <v>104</v>
      </c>
      <c r="I258" t="s">
        <v>105</v>
      </c>
      <c r="J258">
        <v>49.299999237060547</v>
      </c>
      <c r="K258">
        <v>554.57000732421875</v>
      </c>
      <c r="L258">
        <v>176.10000610351563</v>
      </c>
      <c r="M258">
        <v>5076</v>
      </c>
      <c r="N258">
        <v>9.1999998092651367</v>
      </c>
      <c r="O258">
        <v>-1.6000000238418579</v>
      </c>
      <c r="P258">
        <v>-31</v>
      </c>
      <c r="Q258">
        <v>66.7</v>
      </c>
      <c r="R258">
        <v>7.7</v>
      </c>
      <c r="S258">
        <v>199</v>
      </c>
      <c r="T258">
        <v>0</v>
      </c>
      <c r="U258">
        <v>3268.5</v>
      </c>
      <c r="V258">
        <v>10.53</v>
      </c>
      <c r="W258">
        <v>1388</v>
      </c>
      <c r="X258">
        <v>714</v>
      </c>
      <c r="Y258">
        <v>571</v>
      </c>
      <c r="Z258">
        <v>640</v>
      </c>
      <c r="AA258">
        <v>556</v>
      </c>
      <c r="AB258">
        <v>17.129032135009766</v>
      </c>
      <c r="AC258">
        <v>0</v>
      </c>
      <c r="AD258">
        <v>0</v>
      </c>
      <c r="AE258">
        <v>0</v>
      </c>
      <c r="AF258">
        <v>3.9</v>
      </c>
      <c r="AG258">
        <v>0</v>
      </c>
      <c r="AH258">
        <v>22.5</v>
      </c>
      <c r="AI258">
        <v>1.05</v>
      </c>
      <c r="AJ258">
        <v>0.6</v>
      </c>
      <c r="AK258">
        <v>1.3</v>
      </c>
      <c r="AL258">
        <v>69.400000000000006</v>
      </c>
      <c r="AM258">
        <v>269.3</v>
      </c>
      <c r="AN258">
        <v>48.7</v>
      </c>
      <c r="AO258">
        <v>17</v>
      </c>
      <c r="AP258">
        <v>115</v>
      </c>
      <c r="AQ258">
        <v>83</v>
      </c>
      <c r="AR258">
        <v>735</v>
      </c>
      <c r="AS258">
        <v>1.833</v>
      </c>
      <c r="AT258">
        <v>7857</v>
      </c>
      <c r="AU258">
        <v>10645</v>
      </c>
      <c r="AV258">
        <v>1</v>
      </c>
      <c r="AW258">
        <v>68.112228393554688</v>
      </c>
      <c r="AX258">
        <v>0</v>
      </c>
      <c r="AY258">
        <v>0</v>
      </c>
      <c r="AZ258">
        <v>0</v>
      </c>
      <c r="BA258">
        <v>0</v>
      </c>
      <c r="BB258">
        <v>1</v>
      </c>
      <c r="BC258">
        <v>60.893856048583984</v>
      </c>
      <c r="BD258">
        <v>100</v>
      </c>
      <c r="BE258">
        <v>298.44961547851563</v>
      </c>
      <c r="BF258">
        <v>11990.9296875</v>
      </c>
      <c r="BG258">
        <v>13308.982421875</v>
      </c>
      <c r="BH258">
        <v>3.5274231433868408</v>
      </c>
      <c r="BI258">
        <v>1.8990593031048775E-2</v>
      </c>
      <c r="BJ258">
        <v>18.811882019042969</v>
      </c>
      <c r="BK258">
        <v>-3.9215686321258545</v>
      </c>
      <c r="BL258">
        <v>183.33332824707031</v>
      </c>
      <c r="BM258">
        <v>0.43103447556495667</v>
      </c>
      <c r="BN258">
        <v>20428.67578125</v>
      </c>
      <c r="BO258">
        <v>52.681182861328125</v>
      </c>
      <c r="BQ258">
        <v>0.63081169128417969</v>
      </c>
      <c r="BR258">
        <v>0.80772262811660767</v>
      </c>
      <c r="BS258">
        <v>1.3396375179290771</v>
      </c>
      <c r="BT258">
        <v>78.408195495605469</v>
      </c>
      <c r="BU258">
        <v>191.2923583984375</v>
      </c>
      <c r="BV258">
        <v>0</v>
      </c>
      <c r="BW258">
        <v>1</v>
      </c>
      <c r="BX258">
        <v>9236.4345703125</v>
      </c>
      <c r="BY258">
        <v>8321.705078125</v>
      </c>
      <c r="BZ258">
        <v>0.96532702445983887</v>
      </c>
      <c r="CA258">
        <v>9.1804571151733398</v>
      </c>
      <c r="CB258">
        <v>73.469390869140625</v>
      </c>
      <c r="CC258">
        <v>7.7253217697143555</v>
      </c>
      <c r="CD258">
        <v>13.090128898620605</v>
      </c>
      <c r="CE258">
        <v>0</v>
      </c>
      <c r="CF258">
        <v>2.1459226608276367</v>
      </c>
      <c r="CG258">
        <v>10669.2880859375</v>
      </c>
      <c r="CJ258" s="8">
        <f>ABS(L258-VLOOKUP('VK_valitsin (FI)'!$C$8,tiedot,11,FALSE))</f>
        <v>37.400009155273438</v>
      </c>
      <c r="CQ258" s="8">
        <f>ABS(S258-VLOOKUP('VK_valitsin (FI)'!$C$8,tiedot,18,FALSE))</f>
        <v>47</v>
      </c>
      <c r="DE258" s="8">
        <f>ABS(AG258-VLOOKUP('VK_valitsin (FI)'!$C$8,tiedot,32,FALSE))</f>
        <v>0</v>
      </c>
      <c r="DJ258" s="8">
        <f>ABS(AL258-VLOOKUP('VK_valitsin (FI)'!$C$8,tiedot,37,FALSE))</f>
        <v>10.600000000000009</v>
      </c>
      <c r="EB258" s="55">
        <f>ABS(BD258-VLOOKUP('VK_valitsin (FI)'!$C$8,tiedot,55,FALSE))</f>
        <v>3.98126220703125</v>
      </c>
      <c r="EF258" s="55">
        <f>ABS(BH258-VLOOKUP('VK_valitsin (FI)'!$C$8,tiedot,59,FALSE))</f>
        <v>0.19036674499511719</v>
      </c>
      <c r="EL258" s="8">
        <f>ABS(BN258-VLOOKUP('VK_valitsin (FI)'!$C$8,tiedot,65,FALSE))</f>
        <v>2645.720703125</v>
      </c>
      <c r="FH258" s="4">
        <f>IF($B258='VK_valitsin (FI)'!$C$8,100000,VK!CJ258/VK!L$297*'VK_valitsin (FI)'!D$5)</f>
        <v>0.19005131717457546</v>
      </c>
      <c r="FO258" s="4">
        <f>IF($B258='VK_valitsin (FI)'!$C$8,100000,VK!CQ258/VK!S$297*'VK_valitsin (FI)'!E$5)</f>
        <v>9.3468727159192692E-3</v>
      </c>
      <c r="GC258" s="4">
        <f>IF($B258='VK_valitsin (FI)'!$C$8,100000,VK!DE258/VK!AG$297*'VK_valitsin (FI)'!F$5)</f>
        <v>0</v>
      </c>
      <c r="GH258" s="4">
        <f>IF($B258='VK_valitsin (FI)'!$C$8,100000,VK!DJ258/VK!AL$297*'VK_valitsin (FI)'!G$5)</f>
        <v>0.18657412004810839</v>
      </c>
      <c r="GZ258" s="4">
        <f>IF($B258='VK_valitsin (FI)'!$C$8,100000,VK!EB258/VK!BD$297*'VK_valitsin (FI)'!H$5)</f>
        <v>1.725932443801987E-2</v>
      </c>
      <c r="HA258" s="4">
        <f>IF($B258='VK_valitsin (FI)'!$C$8,100000,VK!EC258/VK!BE$297*'VK_valitsin (FI)'!P$5)</f>
        <v>0</v>
      </c>
      <c r="HD258" s="4">
        <f>IF($B258='VK_valitsin (FI)'!$C$8,100000,VK!EF258/VK!BH$297*'VK_valitsin (FI)'!I$5)</f>
        <v>3.3215585518550438E-2</v>
      </c>
      <c r="HJ258" s="4">
        <f>IF($B258='VK_valitsin (FI)'!$C$8,100000,VK!EL258/VK!BN$297*'VK_valitsin (FI)'!J$5)</f>
        <v>0.12030507099703942</v>
      </c>
      <c r="ID258" s="15">
        <f t="shared" si="12"/>
        <v>0.5567523164922128</v>
      </c>
      <c r="IE258" s="15">
        <f t="shared" si="13"/>
        <v>113</v>
      </c>
      <c r="IF258" s="16">
        <f t="shared" si="15"/>
        <v>2.5600000000000044E-8</v>
      </c>
      <c r="IG258" s="51" t="str">
        <f t="shared" si="14"/>
        <v>Teuva</v>
      </c>
    </row>
    <row r="259" spans="1:241">
      <c r="A259">
        <v>2019</v>
      </c>
      <c r="B259" t="s">
        <v>716</v>
      </c>
      <c r="C259" t="s">
        <v>717</v>
      </c>
      <c r="D259" t="s">
        <v>374</v>
      </c>
      <c r="E259" t="s">
        <v>375</v>
      </c>
      <c r="F259" t="s">
        <v>211</v>
      </c>
      <c r="G259" t="s">
        <v>212</v>
      </c>
      <c r="H259" t="s">
        <v>104</v>
      </c>
      <c r="I259" t="s">
        <v>105</v>
      </c>
      <c r="J259">
        <v>50.5</v>
      </c>
      <c r="K259">
        <v>837.760009765625</v>
      </c>
      <c r="L259">
        <v>196</v>
      </c>
      <c r="M259">
        <v>4361</v>
      </c>
      <c r="N259">
        <v>5.1999998092651367</v>
      </c>
      <c r="O259">
        <v>-2.7000000476837158</v>
      </c>
      <c r="P259">
        <v>-80</v>
      </c>
      <c r="Q259">
        <v>34.300000000000004</v>
      </c>
      <c r="R259">
        <v>17.100000000000001</v>
      </c>
      <c r="S259">
        <v>324</v>
      </c>
      <c r="T259">
        <v>0</v>
      </c>
      <c r="U259">
        <v>3116.5</v>
      </c>
      <c r="V259">
        <v>11.48</v>
      </c>
      <c r="W259">
        <v>1610</v>
      </c>
      <c r="X259">
        <v>1293</v>
      </c>
      <c r="Y259">
        <v>780</v>
      </c>
      <c r="Z259">
        <v>1279</v>
      </c>
      <c r="AA259">
        <v>974</v>
      </c>
      <c r="AB259">
        <v>13.410256385803223</v>
      </c>
      <c r="AC259">
        <v>3.2</v>
      </c>
      <c r="AD259">
        <v>3.4</v>
      </c>
      <c r="AE259">
        <v>5.5</v>
      </c>
      <c r="AF259">
        <v>4.3</v>
      </c>
      <c r="AG259">
        <v>0</v>
      </c>
      <c r="AH259">
        <v>21.75</v>
      </c>
      <c r="AI259">
        <v>1.1000000000000001</v>
      </c>
      <c r="AJ259">
        <v>0.55000000000000004</v>
      </c>
      <c r="AK259">
        <v>1.1499999999999999</v>
      </c>
      <c r="AL259">
        <v>71.400000000000006</v>
      </c>
      <c r="AM259">
        <v>278.89999999999998</v>
      </c>
      <c r="AN259">
        <v>49.1</v>
      </c>
      <c r="AO259">
        <v>18</v>
      </c>
      <c r="AP259">
        <v>71</v>
      </c>
      <c r="AQ259">
        <v>44</v>
      </c>
      <c r="AR259">
        <v>1097</v>
      </c>
      <c r="AS259">
        <v>1</v>
      </c>
      <c r="AT259">
        <v>8721</v>
      </c>
      <c r="AU259">
        <v>11885</v>
      </c>
      <c r="AV259">
        <v>1</v>
      </c>
      <c r="AW259">
        <v>154.92279052734375</v>
      </c>
      <c r="AX259">
        <v>0</v>
      </c>
      <c r="AY259">
        <v>0</v>
      </c>
      <c r="AZ259">
        <v>0</v>
      </c>
      <c r="BA259">
        <v>0</v>
      </c>
      <c r="BB259">
        <v>1</v>
      </c>
      <c r="BC259">
        <v>64.827583312988281</v>
      </c>
      <c r="BD259">
        <v>100</v>
      </c>
      <c r="BE259">
        <v>517.24139404296875</v>
      </c>
      <c r="BF259">
        <v>12308.3720703125</v>
      </c>
      <c r="BG259">
        <v>13495.052734375</v>
      </c>
      <c r="BH259">
        <v>3.3235955238342285</v>
      </c>
      <c r="BI259">
        <v>6.5961580276489258</v>
      </c>
      <c r="BJ259">
        <v>27.5</v>
      </c>
      <c r="BK259">
        <v>2.3809523582458496</v>
      </c>
      <c r="BL259">
        <v>89.5</v>
      </c>
      <c r="BM259">
        <v>3.5483870506286621</v>
      </c>
      <c r="BN259">
        <v>19858.052734375</v>
      </c>
      <c r="BO259">
        <v>55.516700744628906</v>
      </c>
      <c r="BQ259">
        <v>0.67943131923675537</v>
      </c>
      <c r="BR259">
        <v>2.293051965534687E-2</v>
      </c>
      <c r="BS259">
        <v>4.9529924392700195</v>
      </c>
      <c r="BT259">
        <v>101.35289764404297</v>
      </c>
      <c r="BU259">
        <v>216.464111328125</v>
      </c>
      <c r="BV259">
        <v>0</v>
      </c>
      <c r="BW259">
        <v>1</v>
      </c>
      <c r="BX259">
        <v>9635.4677734375</v>
      </c>
      <c r="BY259">
        <v>8788.177734375</v>
      </c>
      <c r="BZ259">
        <v>0.98601239919662476</v>
      </c>
      <c r="CA259">
        <v>7.3606972694396973</v>
      </c>
      <c r="CB259">
        <v>86.0465087890625</v>
      </c>
      <c r="CC259">
        <v>11.526479721069336</v>
      </c>
      <c r="CD259">
        <v>12.4610595703125</v>
      </c>
      <c r="CE259">
        <v>0</v>
      </c>
      <c r="CF259">
        <v>1.2461059093475342</v>
      </c>
      <c r="CG259">
        <v>12613.0224609375</v>
      </c>
      <c r="CJ259" s="8">
        <f>ABS(L259-VLOOKUP('VK_valitsin (FI)'!$C$8,tiedot,11,FALSE))</f>
        <v>57.300003051757813</v>
      </c>
      <c r="CQ259" s="8">
        <f>ABS(S259-VLOOKUP('VK_valitsin (FI)'!$C$8,tiedot,18,FALSE))</f>
        <v>172</v>
      </c>
      <c r="DE259" s="8">
        <f>ABS(AG259-VLOOKUP('VK_valitsin (FI)'!$C$8,tiedot,32,FALSE))</f>
        <v>0</v>
      </c>
      <c r="DJ259" s="8">
        <f>ABS(AL259-VLOOKUP('VK_valitsin (FI)'!$C$8,tiedot,37,FALSE))</f>
        <v>12.600000000000009</v>
      </c>
      <c r="EB259" s="55">
        <f>ABS(BD259-VLOOKUP('VK_valitsin (FI)'!$C$8,tiedot,55,FALSE))</f>
        <v>3.98126220703125</v>
      </c>
      <c r="EF259" s="55">
        <f>ABS(BH259-VLOOKUP('VK_valitsin (FI)'!$C$8,tiedot,59,FALSE))</f>
        <v>1.3460874557495117E-2</v>
      </c>
      <c r="EL259" s="8">
        <f>ABS(BN259-VLOOKUP('VK_valitsin (FI)'!$C$8,tiedot,65,FALSE))</f>
        <v>3216.34375</v>
      </c>
      <c r="FH259" s="4">
        <f>IF($B259='VK_valitsin (FI)'!$C$8,100000,VK!CJ259/VK!L$297*'VK_valitsin (FI)'!D$5)</f>
        <v>0.2911748232168086</v>
      </c>
      <c r="FO259" s="4">
        <f>IF($B259='VK_valitsin (FI)'!$C$8,100000,VK!CQ259/VK!S$297*'VK_valitsin (FI)'!E$5)</f>
        <v>3.4205576747619454E-2</v>
      </c>
      <c r="GC259" s="4">
        <f>IF($B259='VK_valitsin (FI)'!$C$8,100000,VK!DE259/VK!AG$297*'VK_valitsin (FI)'!F$5)</f>
        <v>0</v>
      </c>
      <c r="GH259" s="4">
        <f>IF($B259='VK_valitsin (FI)'!$C$8,100000,VK!DJ259/VK!AL$297*'VK_valitsin (FI)'!G$5)</f>
        <v>0.22177678420812882</v>
      </c>
      <c r="GZ259" s="4">
        <f>IF($B259='VK_valitsin (FI)'!$C$8,100000,VK!EB259/VK!BD$297*'VK_valitsin (FI)'!H$5)</f>
        <v>1.725932443801987E-2</v>
      </c>
      <c r="HA259" s="4">
        <f>IF($B259='VK_valitsin (FI)'!$C$8,100000,VK!EC259/VK!BE$297*'VK_valitsin (FI)'!P$5)</f>
        <v>0</v>
      </c>
      <c r="HD259" s="4">
        <f>IF($B259='VK_valitsin (FI)'!$C$8,100000,VK!EF259/VK!BH$297*'VK_valitsin (FI)'!I$5)</f>
        <v>2.34868138356007E-3</v>
      </c>
      <c r="HJ259" s="4">
        <f>IF($B259='VK_valitsin (FI)'!$C$8,100000,VK!EL259/VK!BN$297*'VK_valitsin (FI)'!J$5)</f>
        <v>0.14625219613604565</v>
      </c>
      <c r="ID259" s="15">
        <f t="shared" ref="ID259:ID295" si="16">SUM(FF259:IC259)+IF259</f>
        <v>0.71301741183018252</v>
      </c>
      <c r="IE259" s="15">
        <f t="shared" si="13"/>
        <v>183</v>
      </c>
      <c r="IF259" s="16">
        <f t="shared" si="15"/>
        <v>2.5700000000000045E-8</v>
      </c>
      <c r="IG259" s="51" t="str">
        <f t="shared" si="14"/>
        <v>Tohmajärvi</v>
      </c>
    </row>
    <row r="260" spans="1:241">
      <c r="A260">
        <v>2019</v>
      </c>
      <c r="B260" t="s">
        <v>718</v>
      </c>
      <c r="C260" t="s">
        <v>719</v>
      </c>
      <c r="D260" t="s">
        <v>174</v>
      </c>
      <c r="E260" t="s">
        <v>175</v>
      </c>
      <c r="F260" t="s">
        <v>176</v>
      </c>
      <c r="G260" t="s">
        <v>177</v>
      </c>
      <c r="H260" t="s">
        <v>104</v>
      </c>
      <c r="I260" t="s">
        <v>105</v>
      </c>
      <c r="J260">
        <v>45</v>
      </c>
      <c r="K260">
        <v>608.82000732421875</v>
      </c>
      <c r="L260">
        <v>169.69999694824219</v>
      </c>
      <c r="M260">
        <v>3033</v>
      </c>
      <c r="N260">
        <v>5</v>
      </c>
      <c r="O260">
        <v>-2.5</v>
      </c>
      <c r="P260">
        <v>-65</v>
      </c>
      <c r="Q260">
        <v>51.7</v>
      </c>
      <c r="R260">
        <v>7.8000000000000007</v>
      </c>
      <c r="S260">
        <v>141</v>
      </c>
      <c r="T260">
        <v>0</v>
      </c>
      <c r="U260">
        <v>3071.5</v>
      </c>
      <c r="V260">
        <v>10.61</v>
      </c>
      <c r="W260">
        <v>468</v>
      </c>
      <c r="X260">
        <v>1117</v>
      </c>
      <c r="Y260">
        <v>675</v>
      </c>
      <c r="Z260">
        <v>933</v>
      </c>
      <c r="AA260">
        <v>725</v>
      </c>
      <c r="AB260">
        <v>17.651163101196289</v>
      </c>
      <c r="AC260">
        <v>0</v>
      </c>
      <c r="AD260">
        <v>0</v>
      </c>
      <c r="AE260">
        <v>0</v>
      </c>
      <c r="AF260">
        <v>7.4</v>
      </c>
      <c r="AG260">
        <v>0</v>
      </c>
      <c r="AH260">
        <v>21.75</v>
      </c>
      <c r="AI260">
        <v>1</v>
      </c>
      <c r="AJ260">
        <v>0.65</v>
      </c>
      <c r="AK260">
        <v>1.1000000000000001</v>
      </c>
      <c r="AL260">
        <v>43.8</v>
      </c>
      <c r="AM260">
        <v>284.5</v>
      </c>
      <c r="AN260">
        <v>46.4</v>
      </c>
      <c r="AO260">
        <v>18.5</v>
      </c>
      <c r="AP260">
        <v>78</v>
      </c>
      <c r="AQ260">
        <v>57</v>
      </c>
      <c r="AR260">
        <v>855</v>
      </c>
      <c r="AS260">
        <v>2.6669999999999998</v>
      </c>
      <c r="AT260">
        <v>4808</v>
      </c>
      <c r="AU260">
        <v>11027</v>
      </c>
      <c r="AV260">
        <v>0</v>
      </c>
      <c r="AW260">
        <v>150.44601440429688</v>
      </c>
      <c r="AX260">
        <v>0</v>
      </c>
      <c r="AY260">
        <v>0</v>
      </c>
      <c r="AZ260">
        <v>0</v>
      </c>
      <c r="BA260">
        <v>0</v>
      </c>
      <c r="BB260">
        <v>1</v>
      </c>
      <c r="BC260">
        <v>87.912086486816406</v>
      </c>
      <c r="BD260">
        <v>100</v>
      </c>
      <c r="BE260">
        <v>576.19049072265625</v>
      </c>
      <c r="BF260">
        <v>12741.900390625</v>
      </c>
      <c r="BG260">
        <v>14883.669921875</v>
      </c>
      <c r="BH260">
        <v>3.0326411724090576</v>
      </c>
      <c r="BI260">
        <v>-13.286945343017578</v>
      </c>
      <c r="BJ260">
        <v>30.769229888916016</v>
      </c>
      <c r="BK260">
        <v>73.333335876464844</v>
      </c>
      <c r="BL260">
        <v>93</v>
      </c>
      <c r="BM260">
        <v>-2.985074520111084</v>
      </c>
      <c r="BN260">
        <v>19130.759765625</v>
      </c>
      <c r="BO260">
        <v>52.622241973876953</v>
      </c>
      <c r="BQ260">
        <v>0.59545004367828369</v>
      </c>
      <c r="BR260">
        <v>0.13188262283802032</v>
      </c>
      <c r="BS260">
        <v>1.3517968654632568</v>
      </c>
      <c r="BT260">
        <v>152.32443237304688</v>
      </c>
      <c r="BU260">
        <v>193.20803833007813</v>
      </c>
      <c r="BV260">
        <v>0</v>
      </c>
      <c r="BW260">
        <v>1</v>
      </c>
      <c r="BX260">
        <v>6519.0478515625</v>
      </c>
      <c r="BY260">
        <v>5580.9521484375</v>
      </c>
      <c r="BZ260">
        <v>1.714474081993103</v>
      </c>
      <c r="CA260">
        <v>12.858555793762207</v>
      </c>
      <c r="CB260">
        <v>51.923076629638672</v>
      </c>
      <c r="CC260">
        <v>6.4102563858032227</v>
      </c>
      <c r="CD260">
        <v>4.8717947006225586</v>
      </c>
      <c r="CE260">
        <v>1.0256410837173462</v>
      </c>
      <c r="CF260">
        <v>1.7948718070983887</v>
      </c>
      <c r="CG260">
        <v>10765.0390625</v>
      </c>
      <c r="CJ260" s="8">
        <f>ABS(L260-VLOOKUP('VK_valitsin (FI)'!$C$8,tiedot,11,FALSE))</f>
        <v>31</v>
      </c>
      <c r="CQ260" s="8">
        <f>ABS(S260-VLOOKUP('VK_valitsin (FI)'!$C$8,tiedot,18,FALSE))</f>
        <v>11</v>
      </c>
      <c r="DE260" s="8">
        <f>ABS(AG260-VLOOKUP('VK_valitsin (FI)'!$C$8,tiedot,32,FALSE))</f>
        <v>0</v>
      </c>
      <c r="DJ260" s="8">
        <f>ABS(AL260-VLOOKUP('VK_valitsin (FI)'!$C$8,tiedot,37,FALSE))</f>
        <v>15</v>
      </c>
      <c r="EB260" s="55">
        <f>ABS(BD260-VLOOKUP('VK_valitsin (FI)'!$C$8,tiedot,55,FALSE))</f>
        <v>3.98126220703125</v>
      </c>
      <c r="EF260" s="55">
        <f>ABS(BH260-VLOOKUP('VK_valitsin (FI)'!$C$8,tiedot,59,FALSE))</f>
        <v>0.30441522598266602</v>
      </c>
      <c r="EL260" s="8">
        <f>ABS(BN260-VLOOKUP('VK_valitsin (FI)'!$C$8,tiedot,65,FALSE))</f>
        <v>3943.63671875</v>
      </c>
      <c r="FH260" s="4">
        <f>IF($B260='VK_valitsin (FI)'!$C$8,100000,VK!CJ260/VK!L$297*'VK_valitsin (FI)'!D$5)</f>
        <v>0.15752912807993574</v>
      </c>
      <c r="FO260" s="4">
        <f>IF($B260='VK_valitsin (FI)'!$C$8,100000,VK!CQ260/VK!S$297*'VK_valitsin (FI)'!E$5)</f>
        <v>2.1875659547896161E-3</v>
      </c>
      <c r="GC260" s="4">
        <f>IF($B260='VK_valitsin (FI)'!$C$8,100000,VK!DE260/VK!AG$297*'VK_valitsin (FI)'!F$5)</f>
        <v>0</v>
      </c>
      <c r="GH260" s="4">
        <f>IF($B260='VK_valitsin (FI)'!$C$8,100000,VK!DJ260/VK!AL$297*'VK_valitsin (FI)'!G$5)</f>
        <v>0.26401998120015319</v>
      </c>
      <c r="GZ260" s="4">
        <f>IF($B260='VK_valitsin (FI)'!$C$8,100000,VK!EB260/VK!BD$297*'VK_valitsin (FI)'!H$5)</f>
        <v>1.725932443801987E-2</v>
      </c>
      <c r="HA260" s="4">
        <f>IF($B260='VK_valitsin (FI)'!$C$8,100000,VK!EC260/VK!BE$297*'VK_valitsin (FI)'!P$5)</f>
        <v>0</v>
      </c>
      <c r="HD260" s="4">
        <f>IF($B260='VK_valitsin (FI)'!$C$8,100000,VK!EF260/VK!BH$297*'VK_valitsin (FI)'!I$5)</f>
        <v>5.3115001635582151E-2</v>
      </c>
      <c r="HJ260" s="4">
        <f>IF($B260='VK_valitsin (FI)'!$C$8,100000,VK!EL260/VK!BN$297*'VK_valitsin (FI)'!J$5)</f>
        <v>0.17932334840762479</v>
      </c>
      <c r="ID260" s="15">
        <f t="shared" si="16"/>
        <v>0.67343437551610541</v>
      </c>
      <c r="IE260" s="15">
        <f t="shared" ref="IE260:IE295" si="17">_xlfn.RANK.EQ(ID260,$ID$3:$ID$295,1)</f>
        <v>170</v>
      </c>
      <c r="IF260" s="16">
        <f t="shared" si="15"/>
        <v>2.5800000000000046E-8</v>
      </c>
      <c r="IG260" s="51" t="str">
        <f t="shared" ref="IG260:IG295" si="18">B260</f>
        <v>Toholampi</v>
      </c>
    </row>
    <row r="261" spans="1:241">
      <c r="A261">
        <v>2019</v>
      </c>
      <c r="B261" t="s">
        <v>720</v>
      </c>
      <c r="C261" t="s">
        <v>721</v>
      </c>
      <c r="D261" t="s">
        <v>186</v>
      </c>
      <c r="E261" t="s">
        <v>187</v>
      </c>
      <c r="F261" t="s">
        <v>188</v>
      </c>
      <c r="G261" t="s">
        <v>189</v>
      </c>
      <c r="H261" t="s">
        <v>104</v>
      </c>
      <c r="I261" t="s">
        <v>105</v>
      </c>
      <c r="J261">
        <v>45.900001525878906</v>
      </c>
      <c r="K261">
        <v>361.45001220703125</v>
      </c>
      <c r="L261">
        <v>162.10000610351563</v>
      </c>
      <c r="M261">
        <v>2388</v>
      </c>
      <c r="N261">
        <v>6.5999999046325684</v>
      </c>
      <c r="O261">
        <v>-0.69999998807907104</v>
      </c>
      <c r="P261">
        <v>-5</v>
      </c>
      <c r="Q261">
        <v>43</v>
      </c>
      <c r="R261">
        <v>11.4</v>
      </c>
      <c r="S261">
        <v>136</v>
      </c>
      <c r="T261">
        <v>0</v>
      </c>
      <c r="U261">
        <v>3466.1</v>
      </c>
      <c r="V261">
        <v>12.53</v>
      </c>
      <c r="W261">
        <v>1500</v>
      </c>
      <c r="X261">
        <v>971</v>
      </c>
      <c r="Y261">
        <v>588</v>
      </c>
      <c r="Z261">
        <v>1037</v>
      </c>
      <c r="AA261">
        <v>802</v>
      </c>
      <c r="AB261">
        <v>17.034482955932617</v>
      </c>
      <c r="AC261">
        <v>0</v>
      </c>
      <c r="AD261">
        <v>0</v>
      </c>
      <c r="AE261">
        <v>0</v>
      </c>
      <c r="AF261">
        <v>8.9</v>
      </c>
      <c r="AG261">
        <v>0</v>
      </c>
      <c r="AH261">
        <v>21</v>
      </c>
      <c r="AI261">
        <v>1.1000000000000001</v>
      </c>
      <c r="AJ261">
        <v>0.45</v>
      </c>
      <c r="AK261">
        <v>1.55</v>
      </c>
      <c r="AL261">
        <v>72.599999999999994</v>
      </c>
      <c r="AM261">
        <v>328.9</v>
      </c>
      <c r="AN261">
        <v>45.2</v>
      </c>
      <c r="AO261">
        <v>25.5</v>
      </c>
      <c r="AP261">
        <v>64</v>
      </c>
      <c r="AQ261">
        <v>57</v>
      </c>
      <c r="AR261">
        <v>525</v>
      </c>
      <c r="AS261">
        <v>3.3330000000000002</v>
      </c>
      <c r="AT261">
        <v>7219</v>
      </c>
      <c r="AU261">
        <v>10370</v>
      </c>
      <c r="AV261">
        <v>0</v>
      </c>
      <c r="AW261">
        <v>23.609725952148438</v>
      </c>
      <c r="AX261">
        <v>0</v>
      </c>
      <c r="AY261">
        <v>0</v>
      </c>
      <c r="AZ261">
        <v>0</v>
      </c>
      <c r="BA261">
        <v>0</v>
      </c>
      <c r="BB261">
        <v>1</v>
      </c>
      <c r="BC261">
        <v>95.604393005371094</v>
      </c>
      <c r="BD261">
        <v>88.349517822265625</v>
      </c>
      <c r="BE261">
        <v>904.109619140625</v>
      </c>
      <c r="BF261">
        <v>8113.513671875</v>
      </c>
      <c r="BG261">
        <v>11038.15234375</v>
      </c>
      <c r="BH261">
        <v>4.4386935234069824</v>
      </c>
      <c r="BI261">
        <v>26.293966293334961</v>
      </c>
      <c r="BJ261">
        <v>24.590164184570313</v>
      </c>
      <c r="BK261">
        <v>-13.513513565063477</v>
      </c>
      <c r="BL261">
        <v>182.5</v>
      </c>
      <c r="BM261">
        <v>-0.31948882341384888</v>
      </c>
      <c r="BN261">
        <v>21226.712890625</v>
      </c>
      <c r="BO261">
        <v>41.834201812744141</v>
      </c>
      <c r="BQ261">
        <v>0.64112228155136108</v>
      </c>
      <c r="BR261">
        <v>4.1876047849655151E-2</v>
      </c>
      <c r="BS261">
        <v>1.0050251483917236</v>
      </c>
      <c r="BT261">
        <v>82.914573669433594</v>
      </c>
      <c r="BU261">
        <v>159.12898254394531</v>
      </c>
      <c r="BV261">
        <v>0</v>
      </c>
      <c r="BW261">
        <v>0</v>
      </c>
      <c r="BX261">
        <v>8013.69873046875</v>
      </c>
      <c r="BY261">
        <v>5890.4111328125</v>
      </c>
      <c r="BZ261">
        <v>1.3400335311889648</v>
      </c>
      <c r="CA261">
        <v>13.065326690673828</v>
      </c>
      <c r="CB261">
        <v>71.875</v>
      </c>
      <c r="CC261">
        <v>6.730769157409668</v>
      </c>
      <c r="CD261">
        <v>16.346153259277344</v>
      </c>
      <c r="CE261">
        <v>0</v>
      </c>
      <c r="CF261">
        <v>0.96153843402862549</v>
      </c>
      <c r="CG261">
        <v>10267.84765625</v>
      </c>
      <c r="CJ261" s="8">
        <f>ABS(L261-VLOOKUP('VK_valitsin (FI)'!$C$8,tiedot,11,FALSE))</f>
        <v>23.400009155273438</v>
      </c>
      <c r="CQ261" s="8">
        <f>ABS(S261-VLOOKUP('VK_valitsin (FI)'!$C$8,tiedot,18,FALSE))</f>
        <v>16</v>
      </c>
      <c r="DE261" s="8">
        <f>ABS(AG261-VLOOKUP('VK_valitsin (FI)'!$C$8,tiedot,32,FALSE))</f>
        <v>0</v>
      </c>
      <c r="DJ261" s="8">
        <f>ABS(AL261-VLOOKUP('VK_valitsin (FI)'!$C$8,tiedot,37,FALSE))</f>
        <v>13.799999999999997</v>
      </c>
      <c r="EB261" s="55">
        <f>ABS(BD261-VLOOKUP('VK_valitsin (FI)'!$C$8,tiedot,55,FALSE))</f>
        <v>7.669219970703125</v>
      </c>
      <c r="EF261" s="55">
        <f>ABS(BH261-VLOOKUP('VK_valitsin (FI)'!$C$8,tiedot,59,FALSE))</f>
        <v>1.1016371250152588</v>
      </c>
      <c r="EL261" s="8">
        <f>ABS(BN261-VLOOKUP('VK_valitsin (FI)'!$C$8,tiedot,65,FALSE))</f>
        <v>1847.68359375</v>
      </c>
      <c r="FH261" s="4">
        <f>IF($B261='VK_valitsin (FI)'!$C$8,100000,VK!CJ261/VK!L$297*'VK_valitsin (FI)'!D$5)</f>
        <v>0.11890913029976576</v>
      </c>
      <c r="FO261" s="4">
        <f>IF($B261='VK_valitsin (FI)'!$C$8,100000,VK!CQ261/VK!S$297*'VK_valitsin (FI)'!E$5)</f>
        <v>3.1819141160576232E-3</v>
      </c>
      <c r="GC261" s="4">
        <f>IF($B261='VK_valitsin (FI)'!$C$8,100000,VK!DE261/VK!AG$297*'VK_valitsin (FI)'!F$5)</f>
        <v>0</v>
      </c>
      <c r="GH261" s="4">
        <f>IF($B261='VK_valitsin (FI)'!$C$8,100000,VK!DJ261/VK!AL$297*'VK_valitsin (FI)'!G$5)</f>
        <v>0.24289838270414088</v>
      </c>
      <c r="GZ261" s="4">
        <f>IF($B261='VK_valitsin (FI)'!$C$8,100000,VK!EB261/VK!BD$297*'VK_valitsin (FI)'!H$5)</f>
        <v>3.3247133390796914E-2</v>
      </c>
      <c r="HA261" s="4">
        <f>IF($B261='VK_valitsin (FI)'!$C$8,100000,VK!EC261/VK!BE$297*'VK_valitsin (FI)'!P$5)</f>
        <v>0</v>
      </c>
      <c r="HD261" s="4">
        <f>IF($B261='VK_valitsin (FI)'!$C$8,100000,VK!EF261/VK!BH$297*'VK_valitsin (FI)'!I$5)</f>
        <v>0.19221593633537684</v>
      </c>
      <c r="HJ261" s="4">
        <f>IF($B261='VK_valitsin (FI)'!$C$8,100000,VK!EL261/VK!BN$297*'VK_valitsin (FI)'!J$5)</f>
        <v>8.4017071667317478E-2</v>
      </c>
      <c r="ID261" s="15">
        <f t="shared" si="16"/>
        <v>0.67446959441345566</v>
      </c>
      <c r="IE261" s="15">
        <f t="shared" si="17"/>
        <v>172</v>
      </c>
      <c r="IF261" s="16">
        <f t="shared" ref="IF261:IF295" si="19">IF260+0.0000000001</f>
        <v>2.5900000000000047E-8</v>
      </c>
      <c r="IG261" s="51" t="str">
        <f t="shared" si="18"/>
        <v>Toivakka</v>
      </c>
    </row>
    <row r="262" spans="1:241">
      <c r="A262">
        <v>2019</v>
      </c>
      <c r="B262" t="s">
        <v>722</v>
      </c>
      <c r="C262" t="s">
        <v>723</v>
      </c>
      <c r="D262" t="s">
        <v>347</v>
      </c>
      <c r="E262" t="s">
        <v>348</v>
      </c>
      <c r="F262" t="s">
        <v>138</v>
      </c>
      <c r="G262" t="s">
        <v>139</v>
      </c>
      <c r="H262" t="s">
        <v>144</v>
      </c>
      <c r="I262" t="s">
        <v>145</v>
      </c>
      <c r="J262">
        <v>43.299999237060547</v>
      </c>
      <c r="K262">
        <v>1188.780029296875</v>
      </c>
      <c r="L262">
        <v>151.89999389648438</v>
      </c>
      <c r="M262">
        <v>21602</v>
      </c>
      <c r="N262">
        <v>18.200000762939453</v>
      </c>
      <c r="O262">
        <v>-1.2000000476837158</v>
      </c>
      <c r="P262">
        <v>-262</v>
      </c>
      <c r="Q262">
        <v>87.800000000000011</v>
      </c>
      <c r="R262">
        <v>11.600000000000001</v>
      </c>
      <c r="S262">
        <v>366</v>
      </c>
      <c r="T262">
        <v>0</v>
      </c>
      <c r="U262">
        <v>3883</v>
      </c>
      <c r="V262">
        <v>11.36</v>
      </c>
      <c r="W262">
        <v>800</v>
      </c>
      <c r="X262">
        <v>140</v>
      </c>
      <c r="Y262">
        <v>556</v>
      </c>
      <c r="Z262">
        <v>515</v>
      </c>
      <c r="AA262">
        <v>705</v>
      </c>
      <c r="AB262">
        <v>17.595165252685547</v>
      </c>
      <c r="AC262">
        <v>0</v>
      </c>
      <c r="AD262">
        <v>0.6</v>
      </c>
      <c r="AE262">
        <v>1.2</v>
      </c>
      <c r="AF262">
        <v>6.2</v>
      </c>
      <c r="AG262">
        <v>0</v>
      </c>
      <c r="AH262">
        <v>21</v>
      </c>
      <c r="AI262">
        <v>1.1200000000000001</v>
      </c>
      <c r="AJ262">
        <v>0.5</v>
      </c>
      <c r="AK262">
        <v>1</v>
      </c>
      <c r="AL262">
        <v>56.6</v>
      </c>
      <c r="AM262">
        <v>345.6</v>
      </c>
      <c r="AN262">
        <v>48.3</v>
      </c>
      <c r="AO262">
        <v>26</v>
      </c>
      <c r="AP262">
        <v>23</v>
      </c>
      <c r="AQ262">
        <v>24</v>
      </c>
      <c r="AR262">
        <v>934</v>
      </c>
      <c r="AS262">
        <v>3.3330000000000002</v>
      </c>
      <c r="AT262">
        <v>4653</v>
      </c>
      <c r="AU262">
        <v>9674</v>
      </c>
      <c r="AV262">
        <v>1</v>
      </c>
      <c r="AW262">
        <v>101.97986602783203</v>
      </c>
      <c r="AX262">
        <v>0</v>
      </c>
      <c r="AY262">
        <v>0</v>
      </c>
      <c r="AZ262">
        <v>0</v>
      </c>
      <c r="BA262">
        <v>1</v>
      </c>
      <c r="BB262">
        <v>1</v>
      </c>
      <c r="BC262">
        <v>92.857139587402344</v>
      </c>
      <c r="BD262">
        <v>79.104476928710938</v>
      </c>
      <c r="BE262">
        <v>467.93893432617188</v>
      </c>
      <c r="BF262">
        <v>10770.6416015625</v>
      </c>
      <c r="BG262">
        <v>14014.2421875</v>
      </c>
      <c r="BH262">
        <v>3.4323675632476807</v>
      </c>
      <c r="BI262">
        <v>3.8492882251739502</v>
      </c>
      <c r="BJ262">
        <v>29.137529373168945</v>
      </c>
      <c r="BK262">
        <v>-3.9855072498321533</v>
      </c>
      <c r="BL262">
        <v>194.66667175292969</v>
      </c>
      <c r="BM262">
        <v>-1.96976637840271</v>
      </c>
      <c r="BN262">
        <v>23464.31640625</v>
      </c>
      <c r="BO262">
        <v>31.372722625732422</v>
      </c>
      <c r="BQ262">
        <v>0.56920653581619263</v>
      </c>
      <c r="BR262">
        <v>0.49995371699333191</v>
      </c>
      <c r="BS262">
        <v>2.6340153217315674</v>
      </c>
      <c r="BT262">
        <v>121.23877716064453</v>
      </c>
      <c r="BU262">
        <v>355.38375854492188</v>
      </c>
      <c r="BV262">
        <v>0</v>
      </c>
      <c r="BW262">
        <v>2</v>
      </c>
      <c r="BX262">
        <v>7932.06103515625</v>
      </c>
      <c r="BY262">
        <v>6096.18310546875</v>
      </c>
      <c r="BZ262">
        <v>1.2267382144927979</v>
      </c>
      <c r="CA262">
        <v>9.9064903259277344</v>
      </c>
      <c r="CB262">
        <v>73.962265014648438</v>
      </c>
      <c r="CC262">
        <v>8.878504753112793</v>
      </c>
      <c r="CD262">
        <v>9.9532709121704102</v>
      </c>
      <c r="CE262">
        <v>0.65420562028884888</v>
      </c>
      <c r="CF262">
        <v>3.41121506690979</v>
      </c>
      <c r="CG262">
        <v>10220.5244140625</v>
      </c>
      <c r="CJ262" s="8">
        <f>ABS(L262-VLOOKUP('VK_valitsin (FI)'!$C$8,tiedot,11,FALSE))</f>
        <v>13.199996948242188</v>
      </c>
      <c r="CQ262" s="8">
        <f>ABS(S262-VLOOKUP('VK_valitsin (FI)'!$C$8,tiedot,18,FALSE))</f>
        <v>214</v>
      </c>
      <c r="DE262" s="8">
        <f>ABS(AG262-VLOOKUP('VK_valitsin (FI)'!$C$8,tiedot,32,FALSE))</f>
        <v>0</v>
      </c>
      <c r="DJ262" s="8">
        <f>ABS(AL262-VLOOKUP('VK_valitsin (FI)'!$C$8,tiedot,37,FALSE))</f>
        <v>2.1999999999999957</v>
      </c>
      <c r="EB262" s="55">
        <f>ABS(BD262-VLOOKUP('VK_valitsin (FI)'!$C$8,tiedot,55,FALSE))</f>
        <v>16.914260864257813</v>
      </c>
      <c r="EF262" s="55">
        <f>ABS(BH262-VLOOKUP('VK_valitsin (FI)'!$C$8,tiedot,59,FALSE))</f>
        <v>9.5311164855957031E-2</v>
      </c>
      <c r="EL262" s="8">
        <f>ABS(BN262-VLOOKUP('VK_valitsin (FI)'!$C$8,tiedot,65,FALSE))</f>
        <v>389.919921875</v>
      </c>
      <c r="FH262" s="4">
        <f>IF($B262='VK_valitsin (FI)'!$C$8,100000,VK!CJ262/VK!L$297*'VK_valitsin (FI)'!D$5)</f>
        <v>6.7076903545625954E-2</v>
      </c>
      <c r="FO262" s="4">
        <f>IF($B262='VK_valitsin (FI)'!$C$8,100000,VK!CQ262/VK!S$297*'VK_valitsin (FI)'!E$5)</f>
        <v>4.2558101302270709E-2</v>
      </c>
      <c r="GC262" s="4">
        <f>IF($B262='VK_valitsin (FI)'!$C$8,100000,VK!DE262/VK!AG$297*'VK_valitsin (FI)'!F$5)</f>
        <v>0</v>
      </c>
      <c r="GH262" s="4">
        <f>IF($B262='VK_valitsin (FI)'!$C$8,100000,VK!DJ262/VK!AL$297*'VK_valitsin (FI)'!G$5)</f>
        <v>3.8722930576022392E-2</v>
      </c>
      <c r="GZ262" s="4">
        <f>IF($B262='VK_valitsin (FI)'!$C$8,100000,VK!EB262/VK!BD$297*'VK_valitsin (FI)'!H$5)</f>
        <v>7.3325669273919411E-2</v>
      </c>
      <c r="HA262" s="4">
        <f>IF($B262='VK_valitsin (FI)'!$C$8,100000,VK!EC262/VK!BE$297*'VK_valitsin (FI)'!P$5)</f>
        <v>0</v>
      </c>
      <c r="HD262" s="4">
        <f>IF($B262='VK_valitsin (FI)'!$C$8,100000,VK!EF262/VK!BH$297*'VK_valitsin (FI)'!I$5)</f>
        <v>1.6630090235702152E-2</v>
      </c>
      <c r="HJ262" s="4">
        <f>IF($B262='VK_valitsin (FI)'!$C$8,100000,VK!EL262/VK!BN$297*'VK_valitsin (FI)'!J$5)</f>
        <v>1.7730270556875049E-2</v>
      </c>
      <c r="ID262" s="15">
        <f t="shared" si="16"/>
        <v>0.25604399149041568</v>
      </c>
      <c r="IE262" s="15">
        <f t="shared" si="17"/>
        <v>10</v>
      </c>
      <c r="IF262" s="16">
        <f t="shared" si="19"/>
        <v>2.6000000000000048E-8</v>
      </c>
      <c r="IG262" s="51" t="str">
        <f t="shared" si="18"/>
        <v>Tornio</v>
      </c>
    </row>
    <row r="263" spans="1:241">
      <c r="A263">
        <v>2019</v>
      </c>
      <c r="B263" t="s">
        <v>299</v>
      </c>
      <c r="C263" t="s">
        <v>724</v>
      </c>
      <c r="D263" t="s">
        <v>299</v>
      </c>
      <c r="E263" t="s">
        <v>300</v>
      </c>
      <c r="F263" t="s">
        <v>126</v>
      </c>
      <c r="G263" t="s">
        <v>127</v>
      </c>
      <c r="H263" t="s">
        <v>144</v>
      </c>
      <c r="I263" t="s">
        <v>145</v>
      </c>
      <c r="J263">
        <v>41.900001525878906</v>
      </c>
      <c r="K263">
        <v>245.66000366210938</v>
      </c>
      <c r="L263">
        <v>127.69999694824219</v>
      </c>
      <c r="M263">
        <v>192962</v>
      </c>
      <c r="N263">
        <v>785.5</v>
      </c>
      <c r="O263">
        <v>0.89999997615814209</v>
      </c>
      <c r="P263">
        <v>1383</v>
      </c>
      <c r="Q263">
        <v>99.100000000000009</v>
      </c>
      <c r="R263">
        <v>11.9</v>
      </c>
      <c r="S263">
        <v>109</v>
      </c>
      <c r="T263">
        <v>1</v>
      </c>
      <c r="U263">
        <v>4068.4</v>
      </c>
      <c r="V263">
        <v>12.51</v>
      </c>
      <c r="W263">
        <v>744</v>
      </c>
      <c r="X263">
        <v>2</v>
      </c>
      <c r="Y263">
        <v>468</v>
      </c>
      <c r="Z263">
        <v>108</v>
      </c>
      <c r="AA263">
        <v>505</v>
      </c>
      <c r="AB263">
        <v>19.62464714050293</v>
      </c>
      <c r="AC263">
        <v>0.5</v>
      </c>
      <c r="AD263">
        <v>1.4</v>
      </c>
      <c r="AE263">
        <v>2.2000000000000002</v>
      </c>
      <c r="AF263">
        <v>3.8</v>
      </c>
      <c r="AG263">
        <v>0</v>
      </c>
      <c r="AH263">
        <v>19.5</v>
      </c>
      <c r="AI263">
        <v>1</v>
      </c>
      <c r="AJ263">
        <v>0.41</v>
      </c>
      <c r="AK263">
        <v>0.93</v>
      </c>
      <c r="AL263">
        <v>58.4</v>
      </c>
      <c r="AM263">
        <v>410</v>
      </c>
      <c r="AN263">
        <v>41.5</v>
      </c>
      <c r="AO263">
        <v>35.5</v>
      </c>
      <c r="AP263">
        <v>22</v>
      </c>
      <c r="AQ263">
        <v>8</v>
      </c>
      <c r="AR263">
        <v>406</v>
      </c>
      <c r="AS263">
        <v>4.5</v>
      </c>
      <c r="AT263">
        <v>4736</v>
      </c>
      <c r="AU263">
        <v>9855</v>
      </c>
      <c r="AV263">
        <v>1</v>
      </c>
      <c r="AW263">
        <v>0</v>
      </c>
      <c r="AX263">
        <v>0</v>
      </c>
      <c r="AY263">
        <v>0</v>
      </c>
      <c r="AZ263">
        <v>1</v>
      </c>
      <c r="BA263">
        <v>1</v>
      </c>
      <c r="BB263">
        <v>0</v>
      </c>
      <c r="BC263">
        <v>97.333786010742188</v>
      </c>
      <c r="BD263">
        <v>68.2247314453125</v>
      </c>
      <c r="BE263">
        <v>1024.607177734375</v>
      </c>
      <c r="BF263">
        <v>11759.716796875</v>
      </c>
      <c r="BG263">
        <v>17522.982421875</v>
      </c>
      <c r="BH263">
        <v>3.0625181198120117</v>
      </c>
      <c r="BI263">
        <v>8.1435928344726563</v>
      </c>
      <c r="BJ263">
        <v>25.031766891479492</v>
      </c>
      <c r="BK263">
        <v>-1.0733453035354614</v>
      </c>
      <c r="BL263">
        <v>461.1875</v>
      </c>
      <c r="BM263">
        <v>2.4851477146148682</v>
      </c>
      <c r="BN263">
        <v>23926.80078125</v>
      </c>
      <c r="BO263">
        <v>25.002304077148438</v>
      </c>
      <c r="BQ263">
        <v>0.44693773984909058</v>
      </c>
      <c r="BR263">
        <v>5.5026378631591797</v>
      </c>
      <c r="BS263">
        <v>11.829272270202637</v>
      </c>
      <c r="BT263">
        <v>224.91993713378906</v>
      </c>
      <c r="BU263">
        <v>671.39642333984375</v>
      </c>
      <c r="BV263">
        <v>1</v>
      </c>
      <c r="BW263">
        <v>9</v>
      </c>
      <c r="BX263">
        <v>10233.421875</v>
      </c>
      <c r="BY263">
        <v>6867.6748046875</v>
      </c>
      <c r="BZ263">
        <v>0.85975474119186401</v>
      </c>
      <c r="CA263">
        <v>6.3473639488220215</v>
      </c>
      <c r="CB263">
        <v>108.67992401123047</v>
      </c>
      <c r="CC263">
        <v>14.720770835876465</v>
      </c>
      <c r="CD263">
        <v>15.806662559509277</v>
      </c>
      <c r="CE263">
        <v>0.71032005548477173</v>
      </c>
      <c r="CF263">
        <v>3.5516002178192139</v>
      </c>
      <c r="CG263">
        <v>9587.6103515625</v>
      </c>
      <c r="CJ263" s="8">
        <f>ABS(L263-VLOOKUP('VK_valitsin (FI)'!$C$8,tiedot,11,FALSE))</f>
        <v>11</v>
      </c>
      <c r="CQ263" s="8">
        <f>ABS(S263-VLOOKUP('VK_valitsin (FI)'!$C$8,tiedot,18,FALSE))</f>
        <v>43</v>
      </c>
      <c r="DE263" s="8">
        <f>ABS(AG263-VLOOKUP('VK_valitsin (FI)'!$C$8,tiedot,32,FALSE))</f>
        <v>0</v>
      </c>
      <c r="DJ263" s="8">
        <f>ABS(AL263-VLOOKUP('VK_valitsin (FI)'!$C$8,tiedot,37,FALSE))</f>
        <v>0.39999999999999858</v>
      </c>
      <c r="EB263" s="55">
        <f>ABS(BD263-VLOOKUP('VK_valitsin (FI)'!$C$8,tiedot,55,FALSE))</f>
        <v>27.79400634765625</v>
      </c>
      <c r="EF263" s="55">
        <f>ABS(BH263-VLOOKUP('VK_valitsin (FI)'!$C$8,tiedot,59,FALSE))</f>
        <v>0.27453827857971191</v>
      </c>
      <c r="EL263" s="8">
        <f>ABS(BN263-VLOOKUP('VK_valitsin (FI)'!$C$8,tiedot,65,FALSE))</f>
        <v>852.404296875</v>
      </c>
      <c r="FH263" s="4">
        <f>IF($B263='VK_valitsin (FI)'!$C$8,100000,VK!CJ263/VK!L$297*'VK_valitsin (FI)'!D$5)</f>
        <v>5.5897432544493336E-2</v>
      </c>
      <c r="FO263" s="4">
        <f>IF($B263='VK_valitsin (FI)'!$C$8,100000,VK!CQ263/VK!S$297*'VK_valitsin (FI)'!E$5)</f>
        <v>8.5513941869048635E-3</v>
      </c>
      <c r="GC263" s="4">
        <f>IF($B263='VK_valitsin (FI)'!$C$8,100000,VK!DE263/VK!AG$297*'VK_valitsin (FI)'!F$5)</f>
        <v>0</v>
      </c>
      <c r="GH263" s="4">
        <f>IF($B263='VK_valitsin (FI)'!$C$8,100000,VK!DJ263/VK!AL$297*'VK_valitsin (FI)'!G$5)</f>
        <v>7.0405328320040598E-3</v>
      </c>
      <c r="GZ263" s="4">
        <f>IF($B263='VK_valitsin (FI)'!$C$8,100000,VK!EB263/VK!BD$297*'VK_valitsin (FI)'!H$5)</f>
        <v>0.12049087652136586</v>
      </c>
      <c r="HA263" s="4">
        <f>IF($B263='VK_valitsin (FI)'!$C$8,100000,VK!EC263/VK!BE$297*'VK_valitsin (FI)'!P$5)</f>
        <v>0</v>
      </c>
      <c r="HD263" s="4">
        <f>IF($B263='VK_valitsin (FI)'!$C$8,100000,VK!EF263/VK!BH$297*'VK_valitsin (FI)'!I$5)</f>
        <v>4.7902009726089198E-2</v>
      </c>
      <c r="HJ263" s="4">
        <f>IF($B263='VK_valitsin (FI)'!$C$8,100000,VK!EL263/VK!BN$297*'VK_valitsin (FI)'!J$5)</f>
        <v>3.8760160636987437E-2</v>
      </c>
      <c r="ID263" s="15">
        <f t="shared" si="16"/>
        <v>0.27864243254784477</v>
      </c>
      <c r="IE263" s="15">
        <f t="shared" si="17"/>
        <v>14</v>
      </c>
      <c r="IF263" s="16">
        <f t="shared" si="19"/>
        <v>2.6100000000000048E-8</v>
      </c>
      <c r="IG263" s="51" t="str">
        <f t="shared" si="18"/>
        <v>Turku</v>
      </c>
    </row>
    <row r="264" spans="1:241">
      <c r="A264">
        <v>2019</v>
      </c>
      <c r="B264" t="s">
        <v>725</v>
      </c>
      <c r="C264" t="s">
        <v>726</v>
      </c>
      <c r="D264" t="s">
        <v>303</v>
      </c>
      <c r="E264" t="s">
        <v>304</v>
      </c>
      <c r="F264" t="s">
        <v>243</v>
      </c>
      <c r="G264" t="s">
        <v>244</v>
      </c>
      <c r="H264" t="s">
        <v>104</v>
      </c>
      <c r="I264" t="s">
        <v>105</v>
      </c>
      <c r="J264">
        <v>53</v>
      </c>
      <c r="K264">
        <v>543.16998291015625</v>
      </c>
      <c r="L264">
        <v>207.30000305175781</v>
      </c>
      <c r="M264">
        <v>2477</v>
      </c>
      <c r="N264">
        <v>4.5999999046325684</v>
      </c>
      <c r="O264">
        <v>-2.9000000953674316</v>
      </c>
      <c r="P264">
        <v>-32</v>
      </c>
      <c r="Q264">
        <v>40.5</v>
      </c>
      <c r="R264">
        <v>13.700000000000001</v>
      </c>
      <c r="S264">
        <v>229</v>
      </c>
      <c r="T264">
        <v>0</v>
      </c>
      <c r="U264">
        <v>3363.7</v>
      </c>
      <c r="V264">
        <v>12.35</v>
      </c>
      <c r="W264">
        <v>1125</v>
      </c>
      <c r="X264">
        <v>1188</v>
      </c>
      <c r="Y264">
        <v>1000</v>
      </c>
      <c r="Z264">
        <v>1269</v>
      </c>
      <c r="AA264">
        <v>1037</v>
      </c>
      <c r="AB264">
        <v>15.886792182922363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22</v>
      </c>
      <c r="AI264">
        <v>1.1499999999999999</v>
      </c>
      <c r="AJ264">
        <v>0.65</v>
      </c>
      <c r="AK264">
        <v>1.25</v>
      </c>
      <c r="AL264">
        <v>76.599999999999994</v>
      </c>
      <c r="AM264">
        <v>278.39999999999998</v>
      </c>
      <c r="AN264">
        <v>48.1</v>
      </c>
      <c r="AO264">
        <v>19</v>
      </c>
      <c r="AP264">
        <v>79</v>
      </c>
      <c r="AQ264">
        <v>80</v>
      </c>
      <c r="AR264">
        <v>882</v>
      </c>
      <c r="AS264">
        <v>1.333</v>
      </c>
      <c r="AT264">
        <v>11750</v>
      </c>
      <c r="AU264">
        <v>10661</v>
      </c>
      <c r="AV264">
        <v>1</v>
      </c>
      <c r="AW264">
        <v>41.67108154296875</v>
      </c>
      <c r="AX264">
        <v>0</v>
      </c>
      <c r="AY264">
        <v>0</v>
      </c>
      <c r="AZ264">
        <v>0</v>
      </c>
      <c r="BA264">
        <v>0</v>
      </c>
      <c r="BB264">
        <v>1</v>
      </c>
      <c r="BC264">
        <v>0</v>
      </c>
      <c r="BD264">
        <v>100</v>
      </c>
      <c r="BE264">
        <v>129.87013244628906</v>
      </c>
      <c r="BF264">
        <v>9070.5634765625</v>
      </c>
      <c r="BG264">
        <v>10715.1337890625</v>
      </c>
      <c r="BH264">
        <v>2.3811869621276855</v>
      </c>
      <c r="BI264">
        <v>9.3068933486938477</v>
      </c>
      <c r="BJ264">
        <v>25.531915664672852</v>
      </c>
      <c r="BK264">
        <v>-40</v>
      </c>
      <c r="BL264">
        <v>289</v>
      </c>
      <c r="BM264">
        <v>5.9322032928466797</v>
      </c>
      <c r="BN264">
        <v>20248.693359375</v>
      </c>
      <c r="BO264">
        <v>53.734321594238281</v>
      </c>
      <c r="BQ264">
        <v>0.65038353204727173</v>
      </c>
      <c r="BR264">
        <v>8.0742835998535156E-2</v>
      </c>
      <c r="BS264">
        <v>1.7763423919677734</v>
      </c>
      <c r="BT264">
        <v>96.487686157226563</v>
      </c>
      <c r="BU264">
        <v>293.9039306640625</v>
      </c>
      <c r="BV264">
        <v>0</v>
      </c>
      <c r="BW264">
        <v>1</v>
      </c>
      <c r="BX264">
        <v>8207.7919921875</v>
      </c>
      <c r="BY264">
        <v>6948.0517578125</v>
      </c>
      <c r="BZ264">
        <v>0.48445701599121094</v>
      </c>
      <c r="CA264">
        <v>10.092854499816895</v>
      </c>
      <c r="CB264">
        <v>225</v>
      </c>
      <c r="CC264">
        <v>10.800000190734863</v>
      </c>
      <c r="CD264">
        <v>16.799999237060547</v>
      </c>
      <c r="CE264">
        <v>0</v>
      </c>
      <c r="CF264">
        <v>2.4000000953674316</v>
      </c>
      <c r="CG264">
        <v>11949.83203125</v>
      </c>
      <c r="CJ264" s="8">
        <f>ABS(L264-VLOOKUP('VK_valitsin (FI)'!$C$8,tiedot,11,FALSE))</f>
        <v>68.600006103515625</v>
      </c>
      <c r="CQ264" s="8">
        <f>ABS(S264-VLOOKUP('VK_valitsin (FI)'!$C$8,tiedot,18,FALSE))</f>
        <v>77</v>
      </c>
      <c r="DE264" s="8">
        <f>ABS(AG264-VLOOKUP('VK_valitsin (FI)'!$C$8,tiedot,32,FALSE))</f>
        <v>0</v>
      </c>
      <c r="DJ264" s="8">
        <f>ABS(AL264-VLOOKUP('VK_valitsin (FI)'!$C$8,tiedot,37,FALSE))</f>
        <v>17.799999999999997</v>
      </c>
      <c r="EB264" s="55">
        <f>ABS(BD264-VLOOKUP('VK_valitsin (FI)'!$C$8,tiedot,55,FALSE))</f>
        <v>3.98126220703125</v>
      </c>
      <c r="EF264" s="55">
        <f>ABS(BH264-VLOOKUP('VK_valitsin (FI)'!$C$8,tiedot,59,FALSE))</f>
        <v>0.95586943626403809</v>
      </c>
      <c r="EL264" s="8">
        <f>ABS(BN264-VLOOKUP('VK_valitsin (FI)'!$C$8,tiedot,65,FALSE))</f>
        <v>2825.703125</v>
      </c>
      <c r="FH264" s="4">
        <f>IF($B264='VK_valitsin (FI)'!$C$8,100000,VK!CJ264/VK!L$297*'VK_valitsin (FI)'!D$5)</f>
        <v>0.34859674670209961</v>
      </c>
      <c r="FO264" s="4">
        <f>IF($B264='VK_valitsin (FI)'!$C$8,100000,VK!CQ264/VK!S$297*'VK_valitsin (FI)'!E$5)</f>
        <v>1.5312961683527313E-2</v>
      </c>
      <c r="GC264" s="4">
        <f>IF($B264='VK_valitsin (FI)'!$C$8,100000,VK!DE264/VK!AG$297*'VK_valitsin (FI)'!F$5)</f>
        <v>0</v>
      </c>
      <c r="GH264" s="4">
        <f>IF($B264='VK_valitsin (FI)'!$C$8,100000,VK!DJ264/VK!AL$297*'VK_valitsin (FI)'!G$5)</f>
        <v>0.31330371102418175</v>
      </c>
      <c r="GZ264" s="4">
        <f>IF($B264='VK_valitsin (FI)'!$C$8,100000,VK!EB264/VK!BD$297*'VK_valitsin (FI)'!H$5)</f>
        <v>1.725932443801987E-2</v>
      </c>
      <c r="HA264" s="4">
        <f>IF($B264='VK_valitsin (FI)'!$C$8,100000,VK!EC264/VK!BE$297*'VK_valitsin (FI)'!P$5)</f>
        <v>0</v>
      </c>
      <c r="HD264" s="4">
        <f>IF($B264='VK_valitsin (FI)'!$C$8,100000,VK!EF264/VK!BH$297*'VK_valitsin (FI)'!I$5)</f>
        <v>0.16678208689028706</v>
      </c>
      <c r="HJ264" s="4">
        <f>IF($B264='VK_valitsin (FI)'!$C$8,100000,VK!EL264/VK!BN$297*'VK_valitsin (FI)'!J$5)</f>
        <v>0.1284891540774325</v>
      </c>
      <c r="ID264" s="15">
        <f t="shared" si="16"/>
        <v>0.98974401101554821</v>
      </c>
      <c r="IE264" s="15">
        <f t="shared" si="17"/>
        <v>265</v>
      </c>
      <c r="IF264" s="16">
        <f t="shared" si="19"/>
        <v>2.6200000000000049E-8</v>
      </c>
      <c r="IG264" s="51" t="str">
        <f t="shared" si="18"/>
        <v>Tuusniemi</v>
      </c>
    </row>
    <row r="265" spans="1:241">
      <c r="A265">
        <v>2019</v>
      </c>
      <c r="B265" t="s">
        <v>727</v>
      </c>
      <c r="C265" t="s">
        <v>728</v>
      </c>
      <c r="D265" t="s">
        <v>142</v>
      </c>
      <c r="E265" t="s">
        <v>143</v>
      </c>
      <c r="F265" t="s">
        <v>120</v>
      </c>
      <c r="G265" t="s">
        <v>121</v>
      </c>
      <c r="H265" t="s">
        <v>144</v>
      </c>
      <c r="I265" t="s">
        <v>145</v>
      </c>
      <c r="J265">
        <v>41.5</v>
      </c>
      <c r="K265">
        <v>219.5</v>
      </c>
      <c r="L265">
        <v>109.40000152587891</v>
      </c>
      <c r="M265">
        <v>38599</v>
      </c>
      <c r="N265">
        <v>175.80000305175781</v>
      </c>
      <c r="O265">
        <v>-0.20000000298023224</v>
      </c>
      <c r="P265">
        <v>-129</v>
      </c>
      <c r="Q265">
        <v>94.7</v>
      </c>
      <c r="R265">
        <v>6.3000000000000007</v>
      </c>
      <c r="S265">
        <v>154</v>
      </c>
      <c r="T265">
        <v>0</v>
      </c>
      <c r="U265">
        <v>4728.7</v>
      </c>
      <c r="V265">
        <v>16.3</v>
      </c>
      <c r="W265">
        <v>470</v>
      </c>
      <c r="X265">
        <v>122</v>
      </c>
      <c r="Y265">
        <v>671</v>
      </c>
      <c r="Z265">
        <v>212</v>
      </c>
      <c r="AA265">
        <v>562</v>
      </c>
      <c r="AB265">
        <v>17.962352752685547</v>
      </c>
      <c r="AC265">
        <v>0.3</v>
      </c>
      <c r="AD265">
        <v>0.3</v>
      </c>
      <c r="AE265">
        <v>1</v>
      </c>
      <c r="AF265">
        <v>5.6</v>
      </c>
      <c r="AG265">
        <v>1</v>
      </c>
      <c r="AH265">
        <v>19.5</v>
      </c>
      <c r="AI265">
        <v>0.93</v>
      </c>
      <c r="AJ265">
        <v>0.41</v>
      </c>
      <c r="AK265">
        <v>0.93</v>
      </c>
      <c r="AL265">
        <v>68.3</v>
      </c>
      <c r="AM265">
        <v>383.9</v>
      </c>
      <c r="AN265">
        <v>38.799999999999997</v>
      </c>
      <c r="AO265">
        <v>33.4</v>
      </c>
      <c r="AP265">
        <v>38</v>
      </c>
      <c r="AQ265">
        <v>31</v>
      </c>
      <c r="AR265">
        <v>268</v>
      </c>
      <c r="AS265">
        <v>3.5</v>
      </c>
      <c r="AT265">
        <v>3525</v>
      </c>
      <c r="AU265">
        <v>10470</v>
      </c>
      <c r="AV265">
        <v>1</v>
      </c>
      <c r="AW265">
        <v>26.642707824707031</v>
      </c>
      <c r="AX265">
        <v>0</v>
      </c>
      <c r="AY265">
        <v>0</v>
      </c>
      <c r="AZ265">
        <v>0</v>
      </c>
      <c r="BA265">
        <v>0</v>
      </c>
      <c r="BB265">
        <v>1</v>
      </c>
      <c r="BC265">
        <v>94.655067443847656</v>
      </c>
      <c r="BD265">
        <v>76.509750366210938</v>
      </c>
      <c r="BE265">
        <v>1084.3570556640625</v>
      </c>
      <c r="BF265">
        <v>12878.578125</v>
      </c>
      <c r="BG265">
        <v>16457.359375</v>
      </c>
      <c r="BH265">
        <v>4.3210601806640625</v>
      </c>
      <c r="BI265">
        <v>15.993607521057129</v>
      </c>
      <c r="BJ265">
        <v>22.234891891479492</v>
      </c>
      <c r="BK265">
        <v>-9.5785436630249023</v>
      </c>
      <c r="BL265">
        <v>289.5</v>
      </c>
      <c r="BM265">
        <v>-0.46102264523506165</v>
      </c>
      <c r="BN265">
        <v>29274.181640625</v>
      </c>
      <c r="BO265">
        <v>12.228305816650391</v>
      </c>
      <c r="BQ265">
        <v>0.64690792560577393</v>
      </c>
      <c r="BR265">
        <v>1.5052202939987183</v>
      </c>
      <c r="BS265">
        <v>5.8188037872314453</v>
      </c>
      <c r="BT265">
        <v>103.05966186523438</v>
      </c>
      <c r="BU265">
        <v>396.77194213867188</v>
      </c>
      <c r="BV265">
        <v>0</v>
      </c>
      <c r="BW265">
        <v>1</v>
      </c>
      <c r="BX265">
        <v>11240.376953125</v>
      </c>
      <c r="BY265">
        <v>8796.068359375</v>
      </c>
      <c r="BZ265">
        <v>1.2228295803070068</v>
      </c>
      <c r="CA265">
        <v>12.306017875671387</v>
      </c>
      <c r="CB265">
        <v>89.406776428222656</v>
      </c>
      <c r="CC265">
        <v>8.8842105865478516</v>
      </c>
      <c r="CD265">
        <v>14.673684120178223</v>
      </c>
      <c r="CE265">
        <v>0.50526314973831177</v>
      </c>
      <c r="CF265">
        <v>1.3684210777282715</v>
      </c>
      <c r="CG265">
        <v>10504.6044921875</v>
      </c>
      <c r="CJ265" s="8">
        <f>ABS(L265-VLOOKUP('VK_valitsin (FI)'!$C$8,tiedot,11,FALSE))</f>
        <v>29.299995422363281</v>
      </c>
      <c r="CQ265" s="8">
        <f>ABS(S265-VLOOKUP('VK_valitsin (FI)'!$C$8,tiedot,18,FALSE))</f>
        <v>2</v>
      </c>
      <c r="DE265" s="8">
        <f>ABS(AG265-VLOOKUP('VK_valitsin (FI)'!$C$8,tiedot,32,FALSE))</f>
        <v>1</v>
      </c>
      <c r="DJ265" s="8">
        <f>ABS(AL265-VLOOKUP('VK_valitsin (FI)'!$C$8,tiedot,37,FALSE))</f>
        <v>9.5</v>
      </c>
      <c r="EB265" s="55">
        <f>ABS(BD265-VLOOKUP('VK_valitsin (FI)'!$C$8,tiedot,55,FALSE))</f>
        <v>19.508987426757813</v>
      </c>
      <c r="EF265" s="55">
        <f>ABS(BH265-VLOOKUP('VK_valitsin (FI)'!$C$8,tiedot,59,FALSE))</f>
        <v>0.98400378227233887</v>
      </c>
      <c r="EL265" s="8">
        <f>ABS(BN265-VLOOKUP('VK_valitsin (FI)'!$C$8,tiedot,65,FALSE))</f>
        <v>6199.78515625</v>
      </c>
      <c r="FH265" s="4">
        <f>IF($B265='VK_valitsin (FI)'!$C$8,100000,VK!CJ265/VK!L$297*'VK_valitsin (FI)'!D$5)</f>
        <v>0.14889041069777409</v>
      </c>
      <c r="FO265" s="4">
        <f>IF($B265='VK_valitsin (FI)'!$C$8,100000,VK!CQ265/VK!S$297*'VK_valitsin (FI)'!E$5)</f>
        <v>3.9773926450720291E-4</v>
      </c>
      <c r="GC265" s="4">
        <f>IF($B265='VK_valitsin (FI)'!$C$8,100000,VK!DE265/VK!AG$297*'VK_valitsin (FI)'!F$5)</f>
        <v>0.10940897735217005</v>
      </c>
      <c r="GH265" s="4">
        <f>IF($B265='VK_valitsin (FI)'!$C$8,100000,VK!DJ265/VK!AL$297*'VK_valitsin (FI)'!G$5)</f>
        <v>0.16721265476009703</v>
      </c>
      <c r="GZ265" s="4">
        <f>IF($B265='VK_valitsin (FI)'!$C$8,100000,VK!EB265/VK!BD$297*'VK_valitsin (FI)'!H$5)</f>
        <v>8.4574169182075304E-2</v>
      </c>
      <c r="HA265" s="4">
        <f>IF($B265='VK_valitsin (FI)'!$C$8,100000,VK!EC265/VK!BE$297*'VK_valitsin (FI)'!P$5)</f>
        <v>0</v>
      </c>
      <c r="HD265" s="4">
        <f>IF($B265='VK_valitsin (FI)'!$C$8,100000,VK!EF265/VK!BH$297*'VK_valitsin (FI)'!I$5)</f>
        <v>0.17169102608484632</v>
      </c>
      <c r="HJ265" s="4">
        <f>IF($B265='VK_valitsin (FI)'!$C$8,100000,VK!EL265/VK!BN$297*'VK_valitsin (FI)'!J$5)</f>
        <v>0.28191395732288232</v>
      </c>
      <c r="ID265" s="15">
        <f t="shared" si="16"/>
        <v>0.96408896096435215</v>
      </c>
      <c r="IE265" s="15">
        <f t="shared" si="17"/>
        <v>256</v>
      </c>
      <c r="IF265" s="16">
        <f t="shared" si="19"/>
        <v>2.630000000000005E-8</v>
      </c>
      <c r="IG265" s="51" t="str">
        <f t="shared" si="18"/>
        <v>Tuusula</v>
      </c>
    </row>
    <row r="266" spans="1:241">
      <c r="A266">
        <v>2019</v>
      </c>
      <c r="B266" t="s">
        <v>729</v>
      </c>
      <c r="C266" t="s">
        <v>730</v>
      </c>
      <c r="D266" t="s">
        <v>170</v>
      </c>
      <c r="E266" t="s">
        <v>171</v>
      </c>
      <c r="F266" t="s">
        <v>102</v>
      </c>
      <c r="G266" t="s">
        <v>103</v>
      </c>
      <c r="H266" t="s">
        <v>104</v>
      </c>
      <c r="I266" t="s">
        <v>105</v>
      </c>
      <c r="J266">
        <v>34.599998474121094</v>
      </c>
      <c r="K266">
        <v>491.82000732421875</v>
      </c>
      <c r="L266">
        <v>162.80000305175781</v>
      </c>
      <c r="M266">
        <v>6637</v>
      </c>
      <c r="N266">
        <v>13.5</v>
      </c>
      <c r="O266">
        <v>-1.7999999523162842</v>
      </c>
      <c r="P266">
        <v>-161</v>
      </c>
      <c r="Q266">
        <v>71.900000000000006</v>
      </c>
      <c r="R266">
        <v>9</v>
      </c>
      <c r="S266">
        <v>168</v>
      </c>
      <c r="T266">
        <v>0</v>
      </c>
      <c r="U266">
        <v>2971.2</v>
      </c>
      <c r="V266">
        <v>11.72</v>
      </c>
      <c r="W266">
        <v>329</v>
      </c>
      <c r="X266">
        <v>190</v>
      </c>
      <c r="Y266">
        <v>209</v>
      </c>
      <c r="Z266">
        <v>295</v>
      </c>
      <c r="AA266">
        <v>418</v>
      </c>
      <c r="AB266">
        <v>19.542682647705078</v>
      </c>
      <c r="AC266">
        <v>0</v>
      </c>
      <c r="AD266">
        <v>0</v>
      </c>
      <c r="AE266">
        <v>0</v>
      </c>
      <c r="AF266">
        <v>8.1999999999999993</v>
      </c>
      <c r="AG266">
        <v>0</v>
      </c>
      <c r="AH266">
        <v>22</v>
      </c>
      <c r="AI266">
        <v>1.1200000000000001</v>
      </c>
      <c r="AJ266">
        <v>0.54</v>
      </c>
      <c r="AK266">
        <v>1.1200000000000001</v>
      </c>
      <c r="AL266">
        <v>41.2</v>
      </c>
      <c r="AM266">
        <v>346.9</v>
      </c>
      <c r="AN266">
        <v>49.5</v>
      </c>
      <c r="AO266">
        <v>23.3</v>
      </c>
      <c r="AP266">
        <v>54</v>
      </c>
      <c r="AQ266">
        <v>42</v>
      </c>
      <c r="AR266">
        <v>772</v>
      </c>
      <c r="AS266">
        <v>4.3330000000000002</v>
      </c>
      <c r="AT266">
        <v>6572</v>
      </c>
      <c r="AU266">
        <v>7402</v>
      </c>
      <c r="AV266">
        <v>0</v>
      </c>
      <c r="AW266">
        <v>29.190023422241211</v>
      </c>
      <c r="AX266">
        <v>0</v>
      </c>
      <c r="AY266">
        <v>0</v>
      </c>
      <c r="AZ266">
        <v>0</v>
      </c>
      <c r="BA266">
        <v>0</v>
      </c>
      <c r="BB266">
        <v>1</v>
      </c>
      <c r="BC266">
        <v>84.345046997070313</v>
      </c>
      <c r="BD266">
        <v>65.481170654296875</v>
      </c>
      <c r="BE266">
        <v>295.14825439453125</v>
      </c>
      <c r="BF266">
        <v>8364.2998046875</v>
      </c>
      <c r="BG266">
        <v>12603.6953125</v>
      </c>
      <c r="BH266">
        <v>4.6060571670532227</v>
      </c>
      <c r="BI266">
        <v>1.2285085916519165</v>
      </c>
      <c r="BJ266">
        <v>28.735631942749023</v>
      </c>
      <c r="BK266">
        <v>-12.643677711486816</v>
      </c>
      <c r="BL266">
        <v>368.5</v>
      </c>
      <c r="BM266">
        <v>3.4910783767700195</v>
      </c>
      <c r="BN266">
        <v>19020.607421875</v>
      </c>
      <c r="BO266">
        <v>48.805953979492188</v>
      </c>
      <c r="BQ266">
        <v>0.52478528022766113</v>
      </c>
      <c r="BR266">
        <v>0.22600571811199188</v>
      </c>
      <c r="BS266">
        <v>0.66295009851455688</v>
      </c>
      <c r="BT266">
        <v>65.692329406738281</v>
      </c>
      <c r="BU266">
        <v>208.67861938476563</v>
      </c>
      <c r="BV266">
        <v>0</v>
      </c>
      <c r="BW266">
        <v>0</v>
      </c>
      <c r="BX266">
        <v>5192.72216796875</v>
      </c>
      <c r="BY266">
        <v>3446.091552734375</v>
      </c>
      <c r="BZ266">
        <v>2.2901914119720459</v>
      </c>
      <c r="CA266">
        <v>20.099443435668945</v>
      </c>
      <c r="CB266">
        <v>39.473682403564453</v>
      </c>
      <c r="CC266">
        <v>4.2728633880615234</v>
      </c>
      <c r="CD266">
        <v>9.1454277038574219</v>
      </c>
      <c r="CE266">
        <v>0</v>
      </c>
      <c r="CF266">
        <v>1.9490255117416382</v>
      </c>
      <c r="CG266">
        <v>7934.8818359375</v>
      </c>
      <c r="CJ266" s="8">
        <f>ABS(L266-VLOOKUP('VK_valitsin (FI)'!$C$8,tiedot,11,FALSE))</f>
        <v>24.100006103515625</v>
      </c>
      <c r="CQ266" s="8">
        <f>ABS(S266-VLOOKUP('VK_valitsin (FI)'!$C$8,tiedot,18,FALSE))</f>
        <v>16</v>
      </c>
      <c r="DE266" s="8">
        <f>ABS(AG266-VLOOKUP('VK_valitsin (FI)'!$C$8,tiedot,32,FALSE))</f>
        <v>0</v>
      </c>
      <c r="DJ266" s="8">
        <f>ABS(AL266-VLOOKUP('VK_valitsin (FI)'!$C$8,tiedot,37,FALSE))</f>
        <v>17.599999999999994</v>
      </c>
      <c r="EB266" s="55">
        <f>ABS(BD266-VLOOKUP('VK_valitsin (FI)'!$C$8,tiedot,55,FALSE))</f>
        <v>30.537567138671875</v>
      </c>
      <c r="EF266" s="55">
        <f>ABS(BH266-VLOOKUP('VK_valitsin (FI)'!$C$8,tiedot,59,FALSE))</f>
        <v>1.269000768661499</v>
      </c>
      <c r="EL266" s="8">
        <f>ABS(BN266-VLOOKUP('VK_valitsin (FI)'!$C$8,tiedot,65,FALSE))</f>
        <v>4053.7890625</v>
      </c>
      <c r="FH266" s="4">
        <f>IF($B266='VK_valitsin (FI)'!$C$8,100000,VK!CJ266/VK!L$297*'VK_valitsin (FI)'!D$5)</f>
        <v>0.12246622413574021</v>
      </c>
      <c r="FO266" s="4">
        <f>IF($B266='VK_valitsin (FI)'!$C$8,100000,VK!CQ266/VK!S$297*'VK_valitsin (FI)'!E$5)</f>
        <v>3.1819141160576232E-3</v>
      </c>
      <c r="GC266" s="4">
        <f>IF($B266='VK_valitsin (FI)'!$C$8,100000,VK!DE266/VK!AG$297*'VK_valitsin (FI)'!F$5)</f>
        <v>0</v>
      </c>
      <c r="GH266" s="4">
        <f>IF($B266='VK_valitsin (FI)'!$C$8,100000,VK!DJ266/VK!AL$297*'VK_valitsin (FI)'!G$5)</f>
        <v>0.30978344460817964</v>
      </c>
      <c r="GZ266" s="4">
        <f>IF($B266='VK_valitsin (FI)'!$C$8,100000,VK!EB266/VK!BD$297*'VK_valitsin (FI)'!H$5)</f>
        <v>0.13238459347473341</v>
      </c>
      <c r="HA266" s="4">
        <f>IF($B266='VK_valitsin (FI)'!$C$8,100000,VK!EC266/VK!BE$297*'VK_valitsin (FI)'!P$5)</f>
        <v>0</v>
      </c>
      <c r="HD266" s="4">
        <f>IF($B266='VK_valitsin (FI)'!$C$8,100000,VK!EF266/VK!BH$297*'VK_valitsin (FI)'!I$5)</f>
        <v>0.22141789289754049</v>
      </c>
      <c r="HJ266" s="4">
        <f>IF($B266='VK_valitsin (FI)'!$C$8,100000,VK!EL266/VK!BN$297*'VK_valitsin (FI)'!J$5)</f>
        <v>0.18433214828573796</v>
      </c>
      <c r="ID266" s="15">
        <f t="shared" si="16"/>
        <v>0.9735662439179894</v>
      </c>
      <c r="IE266" s="15">
        <f t="shared" si="17"/>
        <v>260</v>
      </c>
      <c r="IF266" s="16">
        <f t="shared" si="19"/>
        <v>2.6400000000000051E-8</v>
      </c>
      <c r="IG266" s="51" t="str">
        <f t="shared" si="18"/>
        <v>Tyrnävä</v>
      </c>
    </row>
    <row r="267" spans="1:241">
      <c r="A267">
        <v>2019</v>
      </c>
      <c r="B267" t="s">
        <v>731</v>
      </c>
      <c r="C267" t="s">
        <v>732</v>
      </c>
      <c r="D267" t="s">
        <v>196</v>
      </c>
      <c r="E267" t="s">
        <v>197</v>
      </c>
      <c r="F267" t="s">
        <v>150</v>
      </c>
      <c r="G267" t="s">
        <v>151</v>
      </c>
      <c r="H267" t="s">
        <v>90</v>
      </c>
      <c r="I267" t="s">
        <v>91</v>
      </c>
      <c r="J267">
        <v>45.099998474121094</v>
      </c>
      <c r="K267">
        <v>400.64999389648438</v>
      </c>
      <c r="L267">
        <v>146</v>
      </c>
      <c r="M267">
        <v>12871</v>
      </c>
      <c r="N267">
        <v>32.099998474121094</v>
      </c>
      <c r="O267">
        <v>-1.2000000476837158</v>
      </c>
      <c r="P267">
        <v>-89</v>
      </c>
      <c r="Q267">
        <v>85.2</v>
      </c>
      <c r="R267">
        <v>9.6000000000000014</v>
      </c>
      <c r="S267">
        <v>161</v>
      </c>
      <c r="T267">
        <v>0</v>
      </c>
      <c r="U267">
        <v>3861.9</v>
      </c>
      <c r="V267">
        <v>10.29</v>
      </c>
      <c r="W267">
        <v>684</v>
      </c>
      <c r="X267">
        <v>101</v>
      </c>
      <c r="Y267">
        <v>620</v>
      </c>
      <c r="Z267">
        <v>361</v>
      </c>
      <c r="AA267">
        <v>798</v>
      </c>
      <c r="AB267">
        <v>18.168478012084961</v>
      </c>
      <c r="AC267">
        <v>0</v>
      </c>
      <c r="AD267">
        <v>0</v>
      </c>
      <c r="AE267">
        <v>1.3</v>
      </c>
      <c r="AF267">
        <v>6.9</v>
      </c>
      <c r="AG267">
        <v>0</v>
      </c>
      <c r="AH267">
        <v>21</v>
      </c>
      <c r="AI267">
        <v>1.1000000000000001</v>
      </c>
      <c r="AJ267">
        <v>0.55000000000000004</v>
      </c>
      <c r="AK267">
        <v>1.1000000000000001</v>
      </c>
      <c r="AL267">
        <v>57.8</v>
      </c>
      <c r="AM267">
        <v>349.6</v>
      </c>
      <c r="AN267">
        <v>45.8</v>
      </c>
      <c r="AO267">
        <v>27.8</v>
      </c>
      <c r="AP267">
        <v>13</v>
      </c>
      <c r="AQ267">
        <v>10</v>
      </c>
      <c r="AR267">
        <v>321</v>
      </c>
      <c r="AS267">
        <v>3.6669999999999998</v>
      </c>
      <c r="AT267">
        <v>6689</v>
      </c>
      <c r="AU267">
        <v>10112</v>
      </c>
      <c r="AV267">
        <v>1</v>
      </c>
      <c r="AW267">
        <v>100.15280151367188</v>
      </c>
      <c r="AX267">
        <v>0</v>
      </c>
      <c r="AY267">
        <v>0</v>
      </c>
      <c r="AZ267">
        <v>0</v>
      </c>
      <c r="BA267">
        <v>0</v>
      </c>
      <c r="BB267">
        <v>1</v>
      </c>
      <c r="BC267">
        <v>86.191535949707031</v>
      </c>
      <c r="BD267">
        <v>73.127037048339844</v>
      </c>
      <c r="BE267">
        <v>284.61538696289063</v>
      </c>
      <c r="BF267">
        <v>11239.0205078125</v>
      </c>
      <c r="BG267">
        <v>15289.23828125</v>
      </c>
      <c r="BH267">
        <v>3.5027580261230469</v>
      </c>
      <c r="BI267">
        <v>-2.9073524475097656</v>
      </c>
      <c r="BJ267">
        <v>25</v>
      </c>
      <c r="BK267">
        <v>0</v>
      </c>
      <c r="BL267">
        <v>207.71427917480469</v>
      </c>
      <c r="BM267">
        <v>-0.46475601196289063</v>
      </c>
      <c r="BN267">
        <v>23621.09375</v>
      </c>
      <c r="BO267">
        <v>30.340909957885742</v>
      </c>
      <c r="BQ267">
        <v>0.6854168176651001</v>
      </c>
      <c r="BR267">
        <v>0.31077617406845093</v>
      </c>
      <c r="BS267">
        <v>1.6471136808395386</v>
      </c>
      <c r="BT267">
        <v>66.117630004882813</v>
      </c>
      <c r="BU267">
        <v>240.69613647460938</v>
      </c>
      <c r="BV267">
        <v>0</v>
      </c>
      <c r="BW267">
        <v>1</v>
      </c>
      <c r="BX267">
        <v>8837.1796875</v>
      </c>
      <c r="BY267">
        <v>6496.15380859375</v>
      </c>
      <c r="BZ267">
        <v>1.2741823196411133</v>
      </c>
      <c r="CA267">
        <v>9.9836845397949219</v>
      </c>
      <c r="CB267">
        <v>98.780487060546875</v>
      </c>
      <c r="CC267">
        <v>12.607004165649414</v>
      </c>
      <c r="CD267">
        <v>15.408560752868652</v>
      </c>
      <c r="CE267">
        <v>7.7821008861064911E-2</v>
      </c>
      <c r="CF267">
        <v>2.1789882183074951</v>
      </c>
      <c r="CG267">
        <v>10045.7705078125</v>
      </c>
      <c r="CJ267" s="8">
        <f>ABS(L267-VLOOKUP('VK_valitsin (FI)'!$C$8,tiedot,11,FALSE))</f>
        <v>7.3000030517578125</v>
      </c>
      <c r="CQ267" s="8">
        <f>ABS(S267-VLOOKUP('VK_valitsin (FI)'!$C$8,tiedot,18,FALSE))</f>
        <v>9</v>
      </c>
      <c r="DE267" s="8">
        <f>ABS(AG267-VLOOKUP('VK_valitsin (FI)'!$C$8,tiedot,32,FALSE))</f>
        <v>0</v>
      </c>
      <c r="DJ267" s="8">
        <f>ABS(AL267-VLOOKUP('VK_valitsin (FI)'!$C$8,tiedot,37,FALSE))</f>
        <v>1</v>
      </c>
      <c r="EB267" s="55">
        <f>ABS(BD267-VLOOKUP('VK_valitsin (FI)'!$C$8,tiedot,55,FALSE))</f>
        <v>22.891700744628906</v>
      </c>
      <c r="EF267" s="55">
        <f>ABS(BH267-VLOOKUP('VK_valitsin (FI)'!$C$8,tiedot,59,FALSE))</f>
        <v>0.16570162773132324</v>
      </c>
      <c r="EL267" s="8">
        <f>ABS(BN267-VLOOKUP('VK_valitsin (FI)'!$C$8,tiedot,65,FALSE))</f>
        <v>546.697265625</v>
      </c>
      <c r="FH267" s="4">
        <f>IF($B267='VK_valitsin (FI)'!$C$8,100000,VK!CJ267/VK!L$297*'VK_valitsin (FI)'!D$5)</f>
        <v>3.7095584378202526E-2</v>
      </c>
      <c r="FO267" s="4">
        <f>IF($B267='VK_valitsin (FI)'!$C$8,100000,VK!CQ267/VK!S$297*'VK_valitsin (FI)'!E$5)</f>
        <v>1.7898266902824133E-3</v>
      </c>
      <c r="GC267" s="4">
        <f>IF($B267='VK_valitsin (FI)'!$C$8,100000,VK!DE267/VK!AG$297*'VK_valitsin (FI)'!F$5)</f>
        <v>0</v>
      </c>
      <c r="GH267" s="4">
        <f>IF($B267='VK_valitsin (FI)'!$C$8,100000,VK!DJ267/VK!AL$297*'VK_valitsin (FI)'!G$5)</f>
        <v>1.7601332080010215E-2</v>
      </c>
      <c r="GZ267" s="4">
        <f>IF($B267='VK_valitsin (FI)'!$C$8,100000,VK!EB267/VK!BD$297*'VK_valitsin (FI)'!H$5)</f>
        <v>9.9238701081239805E-2</v>
      </c>
      <c r="HA267" s="4">
        <f>IF($B267='VK_valitsin (FI)'!$C$8,100000,VK!EC267/VK!BE$297*'VK_valitsin (FI)'!P$5)</f>
        <v>0</v>
      </c>
      <c r="HD267" s="4">
        <f>IF($B267='VK_valitsin (FI)'!$C$8,100000,VK!EF267/VK!BH$297*'VK_valitsin (FI)'!I$5)</f>
        <v>2.8911964569305146E-2</v>
      </c>
      <c r="HJ267" s="4">
        <f>IF($B267='VK_valitsin (FI)'!$C$8,100000,VK!EL267/VK!BN$297*'VK_valitsin (FI)'!J$5)</f>
        <v>2.4859182330628476E-2</v>
      </c>
      <c r="ID267" s="15">
        <f t="shared" si="16"/>
        <v>0.20949661762966856</v>
      </c>
      <c r="IE267" s="15">
        <f t="shared" si="17"/>
        <v>4</v>
      </c>
      <c r="IF267" s="16">
        <f t="shared" si="19"/>
        <v>2.6500000000000052E-8</v>
      </c>
      <c r="IG267" s="51" t="str">
        <f t="shared" si="18"/>
        <v>Ulvila</v>
      </c>
    </row>
    <row r="268" spans="1:241">
      <c r="A268">
        <v>2019</v>
      </c>
      <c r="B268" t="s">
        <v>733</v>
      </c>
      <c r="C268" t="s">
        <v>734</v>
      </c>
      <c r="D268" t="s">
        <v>86</v>
      </c>
      <c r="E268" t="s">
        <v>87</v>
      </c>
      <c r="F268" t="s">
        <v>88</v>
      </c>
      <c r="G268" t="s">
        <v>89</v>
      </c>
      <c r="H268" t="s">
        <v>104</v>
      </c>
      <c r="I268" t="s">
        <v>105</v>
      </c>
      <c r="J268">
        <v>50</v>
      </c>
      <c r="K268">
        <v>475.39999389648438</v>
      </c>
      <c r="L268">
        <v>174.10000610351563</v>
      </c>
      <c r="M268">
        <v>4688</v>
      </c>
      <c r="N268">
        <v>9.8999996185302734</v>
      </c>
      <c r="O268">
        <v>-2.2000000476837158</v>
      </c>
      <c r="P268">
        <v>-51</v>
      </c>
      <c r="Q268">
        <v>49.1</v>
      </c>
      <c r="R268">
        <v>11.100000000000001</v>
      </c>
      <c r="S268">
        <v>206</v>
      </c>
      <c r="T268">
        <v>0</v>
      </c>
      <c r="U268">
        <v>3309.9</v>
      </c>
      <c r="V268">
        <v>13.28</v>
      </c>
      <c r="W268">
        <v>1059</v>
      </c>
      <c r="X268">
        <v>2165</v>
      </c>
      <c r="Y268">
        <v>659</v>
      </c>
      <c r="Z268">
        <v>1015</v>
      </c>
      <c r="AA268">
        <v>640</v>
      </c>
      <c r="AB268">
        <v>16.885713577270508</v>
      </c>
      <c r="AC268">
        <v>0</v>
      </c>
      <c r="AD268">
        <v>0</v>
      </c>
      <c r="AE268">
        <v>0</v>
      </c>
      <c r="AF268">
        <v>2.8</v>
      </c>
      <c r="AG268">
        <v>0</v>
      </c>
      <c r="AH268">
        <v>22</v>
      </c>
      <c r="AI268">
        <v>1.2</v>
      </c>
      <c r="AJ268">
        <v>0.65</v>
      </c>
      <c r="AK268">
        <v>1.25</v>
      </c>
      <c r="AL268">
        <v>72.5</v>
      </c>
      <c r="AM268">
        <v>272.89999999999998</v>
      </c>
      <c r="AN268">
        <v>45.5</v>
      </c>
      <c r="AO268">
        <v>18.8</v>
      </c>
      <c r="AP268">
        <v>72</v>
      </c>
      <c r="AQ268">
        <v>62</v>
      </c>
      <c r="AR268">
        <v>332</v>
      </c>
      <c r="AS268">
        <v>3.3330000000000002</v>
      </c>
      <c r="AT268">
        <v>8617</v>
      </c>
      <c r="AU268">
        <v>10519</v>
      </c>
      <c r="AV268">
        <v>1</v>
      </c>
      <c r="AW268">
        <v>47.795024871826172</v>
      </c>
      <c r="AX268">
        <v>0</v>
      </c>
      <c r="AY268">
        <v>0</v>
      </c>
      <c r="AZ268">
        <v>0</v>
      </c>
      <c r="BA268">
        <v>0</v>
      </c>
      <c r="BB268">
        <v>1</v>
      </c>
      <c r="BC268">
        <v>84.146339416503906</v>
      </c>
      <c r="BD268">
        <v>100</v>
      </c>
      <c r="BE268">
        <v>519.31329345703125</v>
      </c>
      <c r="BF268">
        <v>8228.50390625</v>
      </c>
      <c r="BG268">
        <v>9643.3330078125</v>
      </c>
      <c r="BH268">
        <v>3.603348970413208</v>
      </c>
      <c r="BI268">
        <v>2.3974065780639648</v>
      </c>
      <c r="BJ268">
        <v>28.925619125366211</v>
      </c>
      <c r="BK268">
        <v>6.8181819915771484</v>
      </c>
      <c r="BL268">
        <v>215</v>
      </c>
      <c r="BM268">
        <v>-1.4563106298446655</v>
      </c>
      <c r="BN268">
        <v>20833.41015625</v>
      </c>
      <c r="BO268">
        <v>46.697048187255859</v>
      </c>
      <c r="BQ268">
        <v>0.67619454860687256</v>
      </c>
      <c r="BR268">
        <v>0.25597268342971802</v>
      </c>
      <c r="BS268">
        <v>2.4317405223846436</v>
      </c>
      <c r="BT268">
        <v>106.22866821289063</v>
      </c>
      <c r="BU268">
        <v>251.70648193359375</v>
      </c>
      <c r="BV268">
        <v>0</v>
      </c>
      <c r="BW268">
        <v>1</v>
      </c>
      <c r="BX268">
        <v>6991.41650390625</v>
      </c>
      <c r="BY268">
        <v>5965.6650390625</v>
      </c>
      <c r="BZ268">
        <v>1.0025597810745239</v>
      </c>
      <c r="CA268">
        <v>8.6604099273681641</v>
      </c>
      <c r="CB268">
        <v>51.063831329345703</v>
      </c>
      <c r="CC268">
        <v>5.9113302230834961</v>
      </c>
      <c r="CD268">
        <v>12.561575889587402</v>
      </c>
      <c r="CE268">
        <v>0.73891627788543701</v>
      </c>
      <c r="CF268">
        <v>0.98522168397903442</v>
      </c>
      <c r="CG268">
        <v>10542.6240234375</v>
      </c>
      <c r="CJ268" s="8">
        <f>ABS(L268-VLOOKUP('VK_valitsin (FI)'!$C$8,tiedot,11,FALSE))</f>
        <v>35.400009155273438</v>
      </c>
      <c r="CQ268" s="8">
        <f>ABS(S268-VLOOKUP('VK_valitsin (FI)'!$C$8,tiedot,18,FALSE))</f>
        <v>54</v>
      </c>
      <c r="DE268" s="8">
        <f>ABS(AG268-VLOOKUP('VK_valitsin (FI)'!$C$8,tiedot,32,FALSE))</f>
        <v>0</v>
      </c>
      <c r="DJ268" s="8">
        <f>ABS(AL268-VLOOKUP('VK_valitsin (FI)'!$C$8,tiedot,37,FALSE))</f>
        <v>13.700000000000003</v>
      </c>
      <c r="EB268" s="55">
        <f>ABS(BD268-VLOOKUP('VK_valitsin (FI)'!$C$8,tiedot,55,FALSE))</f>
        <v>3.98126220703125</v>
      </c>
      <c r="EF268" s="55">
        <f>ABS(BH268-VLOOKUP('VK_valitsin (FI)'!$C$8,tiedot,59,FALSE))</f>
        <v>0.26629257202148438</v>
      </c>
      <c r="EL268" s="8">
        <f>ABS(BN268-VLOOKUP('VK_valitsin (FI)'!$C$8,tiedot,65,FALSE))</f>
        <v>2240.986328125</v>
      </c>
      <c r="FH268" s="4">
        <f>IF($B268='VK_valitsin (FI)'!$C$8,100000,VK!CJ268/VK!L$297*'VK_valitsin (FI)'!D$5)</f>
        <v>0.17988814762103122</v>
      </c>
      <c r="FO268" s="4">
        <f>IF($B268='VK_valitsin (FI)'!$C$8,100000,VK!CQ268/VK!S$297*'VK_valitsin (FI)'!E$5)</f>
        <v>1.073896014169448E-2</v>
      </c>
      <c r="GC268" s="4">
        <f>IF($B268='VK_valitsin (FI)'!$C$8,100000,VK!DE268/VK!AG$297*'VK_valitsin (FI)'!F$5)</f>
        <v>0</v>
      </c>
      <c r="GH268" s="4">
        <f>IF($B268='VK_valitsin (FI)'!$C$8,100000,VK!DJ268/VK!AL$297*'VK_valitsin (FI)'!G$5)</f>
        <v>0.24113824949613996</v>
      </c>
      <c r="GZ268" s="4">
        <f>IF($B268='VK_valitsin (FI)'!$C$8,100000,VK!EB268/VK!BD$297*'VK_valitsin (FI)'!H$5)</f>
        <v>1.725932443801987E-2</v>
      </c>
      <c r="HA268" s="4">
        <f>IF($B268='VK_valitsin (FI)'!$C$8,100000,VK!EC268/VK!BE$297*'VK_valitsin (FI)'!P$5)</f>
        <v>0</v>
      </c>
      <c r="HD268" s="4">
        <f>IF($B268='VK_valitsin (FI)'!$C$8,100000,VK!EF268/VK!BH$297*'VK_valitsin (FI)'!I$5)</f>
        <v>4.6463281699549136E-2</v>
      </c>
      <c r="HJ268" s="4">
        <f>IF($B268='VK_valitsin (FI)'!$C$8,100000,VK!EL268/VK!BN$297*'VK_valitsin (FI)'!J$5)</f>
        <v>0.10190116401554845</v>
      </c>
      <c r="ID268" s="15">
        <f t="shared" si="16"/>
        <v>0.59738915401198311</v>
      </c>
      <c r="IE268" s="15">
        <f t="shared" si="17"/>
        <v>132</v>
      </c>
      <c r="IF268" s="16">
        <f t="shared" si="19"/>
        <v>2.6600000000000053E-8</v>
      </c>
      <c r="IG268" s="51" t="str">
        <f t="shared" si="18"/>
        <v>Urjala</v>
      </c>
    </row>
    <row r="269" spans="1:241">
      <c r="A269">
        <v>2019</v>
      </c>
      <c r="B269" t="s">
        <v>735</v>
      </c>
      <c r="C269" t="s">
        <v>736</v>
      </c>
      <c r="D269" t="s">
        <v>238</v>
      </c>
      <c r="E269" t="s">
        <v>239</v>
      </c>
      <c r="F269" t="s">
        <v>102</v>
      </c>
      <c r="G269" t="s">
        <v>103</v>
      </c>
      <c r="H269" t="s">
        <v>104</v>
      </c>
      <c r="I269" t="s">
        <v>105</v>
      </c>
      <c r="J269">
        <v>48.200000762939453</v>
      </c>
      <c r="K269">
        <v>1671.1500244140625</v>
      </c>
      <c r="L269">
        <v>192.69999694824219</v>
      </c>
      <c r="M269">
        <v>2676</v>
      </c>
      <c r="N269">
        <v>1.6000000238418579</v>
      </c>
      <c r="O269">
        <v>-1</v>
      </c>
      <c r="P269">
        <v>-14</v>
      </c>
      <c r="Q269">
        <v>48.800000000000004</v>
      </c>
      <c r="R269">
        <v>11</v>
      </c>
      <c r="S269">
        <v>267</v>
      </c>
      <c r="T269">
        <v>0</v>
      </c>
      <c r="U269">
        <v>3837.4</v>
      </c>
      <c r="V269">
        <v>11.72</v>
      </c>
      <c r="W269">
        <v>622</v>
      </c>
      <c r="X269">
        <v>811</v>
      </c>
      <c r="Y269">
        <v>324</v>
      </c>
      <c r="Z269">
        <v>1115</v>
      </c>
      <c r="AA269">
        <v>455</v>
      </c>
      <c r="AB269">
        <v>15.674418449401855</v>
      </c>
      <c r="AC269">
        <v>0</v>
      </c>
      <c r="AD269">
        <v>0</v>
      </c>
      <c r="AE269">
        <v>0</v>
      </c>
      <c r="AF269">
        <v>8.4</v>
      </c>
      <c r="AG269">
        <v>1</v>
      </c>
      <c r="AH269">
        <v>20.5</v>
      </c>
      <c r="AI269">
        <v>1.1000000000000001</v>
      </c>
      <c r="AJ269">
        <v>0.45</v>
      </c>
      <c r="AK269">
        <v>1.25</v>
      </c>
      <c r="AL269">
        <v>67.400000000000006</v>
      </c>
      <c r="AM269">
        <v>273.5</v>
      </c>
      <c r="AN269">
        <v>50.9</v>
      </c>
      <c r="AO269">
        <v>15.6</v>
      </c>
      <c r="AP269">
        <v>64</v>
      </c>
      <c r="AQ269">
        <v>66</v>
      </c>
      <c r="AR269">
        <v>849</v>
      </c>
      <c r="AS269">
        <v>5</v>
      </c>
      <c r="AT269">
        <v>7667</v>
      </c>
      <c r="AU269">
        <v>12387</v>
      </c>
      <c r="AV269">
        <v>0</v>
      </c>
      <c r="AW269">
        <v>52.83123779296875</v>
      </c>
      <c r="AX269">
        <v>0</v>
      </c>
      <c r="AY269">
        <v>0</v>
      </c>
      <c r="AZ269">
        <v>0</v>
      </c>
      <c r="BA269">
        <v>0</v>
      </c>
      <c r="BB269">
        <v>1</v>
      </c>
      <c r="BC269">
        <v>100</v>
      </c>
      <c r="BD269">
        <v>100</v>
      </c>
      <c r="BE269">
        <v>503.8759765625</v>
      </c>
      <c r="BF269">
        <v>14181.2158203125</v>
      </c>
      <c r="BG269">
        <v>15273.84765625</v>
      </c>
      <c r="BH269">
        <v>3.2491030693054199</v>
      </c>
      <c r="BI269">
        <v>1.1670506000518799</v>
      </c>
      <c r="BJ269">
        <v>26.388889312744141</v>
      </c>
      <c r="BK269">
        <v>-14.285714149475098</v>
      </c>
      <c r="BL269">
        <v>356</v>
      </c>
      <c r="BM269">
        <v>3.1690139770507813</v>
      </c>
      <c r="BN269">
        <v>19525.181640625</v>
      </c>
      <c r="BO269">
        <v>52.946514129638672</v>
      </c>
      <c r="BQ269">
        <v>0.59977579116821289</v>
      </c>
      <c r="BR269">
        <v>0</v>
      </c>
      <c r="BS269">
        <v>1.6816143989562988</v>
      </c>
      <c r="BT269">
        <v>116.21823883056641</v>
      </c>
      <c r="BU269">
        <v>401.34530639648438</v>
      </c>
      <c r="BV269">
        <v>0</v>
      </c>
      <c r="BW269">
        <v>1</v>
      </c>
      <c r="BX269">
        <v>10294.5732421875</v>
      </c>
      <c r="BY269">
        <v>9558.1396484375</v>
      </c>
      <c r="BZ269">
        <v>1.3452914953231812</v>
      </c>
      <c r="CA269">
        <v>10.949177742004395</v>
      </c>
      <c r="CB269">
        <v>83.333335876464844</v>
      </c>
      <c r="CC269">
        <v>9.2150173187255859</v>
      </c>
      <c r="CD269">
        <v>8.8737201690673828</v>
      </c>
      <c r="CE269">
        <v>0</v>
      </c>
      <c r="CF269">
        <v>4.4368600845336914</v>
      </c>
      <c r="CG269">
        <v>12221.888671875</v>
      </c>
      <c r="CJ269" s="8">
        <f>ABS(L269-VLOOKUP('VK_valitsin (FI)'!$C$8,tiedot,11,FALSE))</f>
        <v>54</v>
      </c>
      <c r="CQ269" s="8">
        <f>ABS(S269-VLOOKUP('VK_valitsin (FI)'!$C$8,tiedot,18,FALSE))</f>
        <v>115</v>
      </c>
      <c r="DE269" s="8">
        <f>ABS(AG269-VLOOKUP('VK_valitsin (FI)'!$C$8,tiedot,32,FALSE))</f>
        <v>1</v>
      </c>
      <c r="DJ269" s="8">
        <f>ABS(AL269-VLOOKUP('VK_valitsin (FI)'!$C$8,tiedot,37,FALSE))</f>
        <v>8.6000000000000085</v>
      </c>
      <c r="EB269" s="55">
        <f>ABS(BD269-VLOOKUP('VK_valitsin (FI)'!$C$8,tiedot,55,FALSE))</f>
        <v>3.98126220703125</v>
      </c>
      <c r="EF269" s="55">
        <f>ABS(BH269-VLOOKUP('VK_valitsin (FI)'!$C$8,tiedot,59,FALSE))</f>
        <v>8.7953329086303711E-2</v>
      </c>
      <c r="EL269" s="8">
        <f>ABS(BN269-VLOOKUP('VK_valitsin (FI)'!$C$8,tiedot,65,FALSE))</f>
        <v>3549.21484375</v>
      </c>
      <c r="FH269" s="4">
        <f>IF($B269='VK_valitsin (FI)'!$C$8,100000,VK!CJ269/VK!L$297*'VK_valitsin (FI)'!D$5)</f>
        <v>0.27440557794569453</v>
      </c>
      <c r="FO269" s="4">
        <f>IF($B269='VK_valitsin (FI)'!$C$8,100000,VK!CQ269/VK!S$297*'VK_valitsin (FI)'!E$5)</f>
        <v>2.287000770916417E-2</v>
      </c>
      <c r="GC269" s="4">
        <f>IF($B269='VK_valitsin (FI)'!$C$8,100000,VK!DE269/VK!AG$297*'VK_valitsin (FI)'!F$5)</f>
        <v>0.10940897735217005</v>
      </c>
      <c r="GH269" s="4">
        <f>IF($B269='VK_valitsin (FI)'!$C$8,100000,VK!DJ269/VK!AL$297*'VK_valitsin (FI)'!G$5)</f>
        <v>0.15137145588808798</v>
      </c>
      <c r="GZ269" s="4">
        <f>IF($B269='VK_valitsin (FI)'!$C$8,100000,VK!EB269/VK!BD$297*'VK_valitsin (FI)'!H$5)</f>
        <v>1.725932443801987E-2</v>
      </c>
      <c r="HA269" s="4">
        <f>IF($B269='VK_valitsin (FI)'!$C$8,100000,VK!EC269/VK!BE$297*'VK_valitsin (FI)'!P$5)</f>
        <v>0</v>
      </c>
      <c r="HD269" s="4">
        <f>IF($B269='VK_valitsin (FI)'!$C$8,100000,VK!EF269/VK!BH$297*'VK_valitsin (FI)'!I$5)</f>
        <v>1.5346279750605934E-2</v>
      </c>
      <c r="HJ269" s="4">
        <f>IF($B269='VK_valitsin (FI)'!$C$8,100000,VK!EL269/VK!BN$297*'VK_valitsin (FI)'!J$5)</f>
        <v>0.16138836697945907</v>
      </c>
      <c r="ID269" s="15">
        <f t="shared" si="16"/>
        <v>0.7520500167632016</v>
      </c>
      <c r="IE269" s="15">
        <f t="shared" si="17"/>
        <v>201</v>
      </c>
      <c r="IF269" s="16">
        <f t="shared" si="19"/>
        <v>2.6700000000000054E-8</v>
      </c>
      <c r="IG269" s="51" t="str">
        <f t="shared" si="18"/>
        <v>Utajärvi</v>
      </c>
    </row>
    <row r="270" spans="1:241">
      <c r="A270">
        <v>2019</v>
      </c>
      <c r="B270" t="s">
        <v>737</v>
      </c>
      <c r="C270" t="s">
        <v>738</v>
      </c>
      <c r="D270" t="s">
        <v>261</v>
      </c>
      <c r="E270" t="s">
        <v>262</v>
      </c>
      <c r="F270" t="s">
        <v>138</v>
      </c>
      <c r="G270" t="s">
        <v>139</v>
      </c>
      <c r="H270" t="s">
        <v>104</v>
      </c>
      <c r="I270" t="s">
        <v>105</v>
      </c>
      <c r="J270">
        <v>48.700000762939453</v>
      </c>
      <c r="K270">
        <v>5145.97998046875</v>
      </c>
      <c r="L270">
        <v>154.5</v>
      </c>
      <c r="M270">
        <v>1212</v>
      </c>
      <c r="N270">
        <v>0.20000000298023224</v>
      </c>
      <c r="O270">
        <v>-1.6000000238418579</v>
      </c>
      <c r="P270">
        <v>-19</v>
      </c>
      <c r="Q270">
        <v>28.1</v>
      </c>
      <c r="R270">
        <v>8.2000000000000011</v>
      </c>
      <c r="S270">
        <v>301</v>
      </c>
      <c r="T270">
        <v>0</v>
      </c>
      <c r="U270">
        <v>3724.4</v>
      </c>
      <c r="V270">
        <v>11.36</v>
      </c>
      <c r="W270">
        <v>3100</v>
      </c>
      <c r="X270">
        <v>1900</v>
      </c>
      <c r="Y270">
        <v>1700</v>
      </c>
      <c r="Z270">
        <v>1035</v>
      </c>
      <c r="AA270">
        <v>950</v>
      </c>
      <c r="AB270">
        <v>5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21</v>
      </c>
      <c r="AI270">
        <v>1.25</v>
      </c>
      <c r="AJ270">
        <v>0.65</v>
      </c>
      <c r="AK270">
        <v>1.6</v>
      </c>
      <c r="AL270">
        <v>85.7</v>
      </c>
      <c r="AM270">
        <v>333.8</v>
      </c>
      <c r="AN270">
        <v>41.6</v>
      </c>
      <c r="AO270">
        <v>26.7</v>
      </c>
      <c r="AP270">
        <v>419</v>
      </c>
      <c r="AQ270">
        <v>619</v>
      </c>
      <c r="AR270">
        <v>3576</v>
      </c>
      <c r="AS270">
        <v>3.3330000000000002</v>
      </c>
      <c r="AT270">
        <v>24450</v>
      </c>
      <c r="AU270">
        <v>16151</v>
      </c>
      <c r="AV270">
        <v>1</v>
      </c>
      <c r="AW270">
        <v>383.41366577148438</v>
      </c>
      <c r="AX270">
        <v>0</v>
      </c>
      <c r="AY270">
        <v>0</v>
      </c>
      <c r="AZ270">
        <v>0</v>
      </c>
      <c r="BA270">
        <v>0</v>
      </c>
      <c r="BB270">
        <v>1</v>
      </c>
      <c r="BC270">
        <v>69.38775634765625</v>
      </c>
      <c r="BD270">
        <v>100</v>
      </c>
      <c r="BE270">
        <v>946.4285888671875</v>
      </c>
      <c r="BF270">
        <v>1896.1494140625</v>
      </c>
      <c r="BG270">
        <v>9272.37890625</v>
      </c>
      <c r="BH270">
        <v>3.9597361087799072</v>
      </c>
      <c r="BI270">
        <v>-3.1244171783328056E-2</v>
      </c>
      <c r="BJ270">
        <v>34.285713195800781</v>
      </c>
      <c r="BK270">
        <v>0</v>
      </c>
      <c r="BL270">
        <v>43</v>
      </c>
      <c r="BM270">
        <v>-11.382113456726074</v>
      </c>
      <c r="BN270">
        <v>22593.1328125</v>
      </c>
      <c r="BO270">
        <v>61.690616607666016</v>
      </c>
      <c r="BQ270">
        <v>0.53217822313308716</v>
      </c>
      <c r="BR270">
        <v>0.16501650214195251</v>
      </c>
      <c r="BS270">
        <v>3.9603960514068604</v>
      </c>
      <c r="BT270">
        <v>212.04620361328125</v>
      </c>
      <c r="BU270">
        <v>236.79867553710938</v>
      </c>
      <c r="BV270">
        <v>0</v>
      </c>
      <c r="BW270">
        <v>1</v>
      </c>
      <c r="BX270">
        <v>7946.4287109375</v>
      </c>
      <c r="BY270">
        <v>1625</v>
      </c>
      <c r="BZ270">
        <v>0.82508248090744019</v>
      </c>
      <c r="CA270">
        <v>8.9933996200561523</v>
      </c>
      <c r="CB270">
        <v>110</v>
      </c>
      <c r="CC270">
        <v>10.091743469238281</v>
      </c>
      <c r="CD270">
        <v>14.678898811340332</v>
      </c>
      <c r="CE270">
        <v>0</v>
      </c>
      <c r="CF270">
        <v>0.91743117570877075</v>
      </c>
      <c r="CG270">
        <v>12991.158203125</v>
      </c>
      <c r="CJ270" s="8">
        <f>ABS(L270-VLOOKUP('VK_valitsin (FI)'!$C$8,tiedot,11,FALSE))</f>
        <v>15.800003051757813</v>
      </c>
      <c r="CQ270" s="8">
        <f>ABS(S270-VLOOKUP('VK_valitsin (FI)'!$C$8,tiedot,18,FALSE))</f>
        <v>149</v>
      </c>
      <c r="DE270" s="8">
        <f>ABS(AG270-VLOOKUP('VK_valitsin (FI)'!$C$8,tiedot,32,FALSE))</f>
        <v>0</v>
      </c>
      <c r="DJ270" s="8">
        <f>ABS(AL270-VLOOKUP('VK_valitsin (FI)'!$C$8,tiedot,37,FALSE))</f>
        <v>26.900000000000006</v>
      </c>
      <c r="EB270" s="55">
        <f>ABS(BD270-VLOOKUP('VK_valitsin (FI)'!$C$8,tiedot,55,FALSE))</f>
        <v>3.98126220703125</v>
      </c>
      <c r="EF270" s="55">
        <f>ABS(BH270-VLOOKUP('VK_valitsin (FI)'!$C$8,tiedot,59,FALSE))</f>
        <v>0.62267971038818359</v>
      </c>
      <c r="EL270" s="8">
        <f>ABS(BN270-VLOOKUP('VK_valitsin (FI)'!$C$8,tiedot,65,FALSE))</f>
        <v>481.263671875</v>
      </c>
      <c r="FH270" s="4">
        <f>IF($B270='VK_valitsin (FI)'!$C$8,100000,VK!CJ270/VK!L$297*'VK_valitsin (FI)'!D$5)</f>
        <v>8.0289054980765551E-2</v>
      </c>
      <c r="FO270" s="4">
        <f>IF($B270='VK_valitsin (FI)'!$C$8,100000,VK!CQ270/VK!S$297*'VK_valitsin (FI)'!E$5)</f>
        <v>2.9631575205786617E-2</v>
      </c>
      <c r="GC270" s="4">
        <f>IF($B270='VK_valitsin (FI)'!$C$8,100000,VK!DE270/VK!AG$297*'VK_valitsin (FI)'!F$5)</f>
        <v>0</v>
      </c>
      <c r="GH270" s="4">
        <f>IF($B270='VK_valitsin (FI)'!$C$8,100000,VK!DJ270/VK!AL$297*'VK_valitsin (FI)'!G$5)</f>
        <v>0.4734758329522748</v>
      </c>
      <c r="GZ270" s="4">
        <f>IF($B270='VK_valitsin (FI)'!$C$8,100000,VK!EB270/VK!BD$297*'VK_valitsin (FI)'!H$5)</f>
        <v>1.725932443801987E-2</v>
      </c>
      <c r="HA270" s="4">
        <f>IF($B270='VK_valitsin (FI)'!$C$8,100000,VK!EC270/VK!BE$297*'VK_valitsin (FI)'!P$5)</f>
        <v>0</v>
      </c>
      <c r="HD270" s="4">
        <f>IF($B270='VK_valitsin (FI)'!$C$8,100000,VK!EF270/VK!BH$297*'VK_valitsin (FI)'!I$5)</f>
        <v>0.10864645067916369</v>
      </c>
      <c r="HJ270" s="4">
        <f>IF($B270='VK_valitsin (FI)'!$C$8,100000,VK!EL270/VK!BN$297*'VK_valitsin (FI)'!J$5)</f>
        <v>2.1883814170116613E-2</v>
      </c>
      <c r="ID270" s="15">
        <f t="shared" si="16"/>
        <v>0.73118607922612722</v>
      </c>
      <c r="IE270" s="15">
        <f t="shared" si="17"/>
        <v>192</v>
      </c>
      <c r="IF270" s="16">
        <f t="shared" si="19"/>
        <v>2.6800000000000055E-8</v>
      </c>
      <c r="IG270" s="51" t="str">
        <f t="shared" si="18"/>
        <v>Utsjoki</v>
      </c>
    </row>
    <row r="271" spans="1:241">
      <c r="A271">
        <v>2019</v>
      </c>
      <c r="B271" t="s">
        <v>739</v>
      </c>
      <c r="C271" t="s">
        <v>740</v>
      </c>
      <c r="D271" t="s">
        <v>186</v>
      </c>
      <c r="E271" t="s">
        <v>187</v>
      </c>
      <c r="F271" t="s">
        <v>188</v>
      </c>
      <c r="G271" t="s">
        <v>189</v>
      </c>
      <c r="H271" t="s">
        <v>104</v>
      </c>
      <c r="I271" t="s">
        <v>105</v>
      </c>
      <c r="J271">
        <v>39.5</v>
      </c>
      <c r="K271">
        <v>347.98001098632813</v>
      </c>
      <c r="L271">
        <v>158.39999389648438</v>
      </c>
      <c r="M271">
        <v>3681</v>
      </c>
      <c r="N271">
        <v>10.600000381469727</v>
      </c>
      <c r="O271">
        <v>-2.7000000476837158</v>
      </c>
      <c r="P271">
        <v>-111</v>
      </c>
      <c r="Q271">
        <v>45.900000000000006</v>
      </c>
      <c r="R271">
        <v>9.5</v>
      </c>
      <c r="S271">
        <v>120</v>
      </c>
      <c r="T271">
        <v>0</v>
      </c>
      <c r="U271">
        <v>3085</v>
      </c>
      <c r="V271">
        <v>12.53</v>
      </c>
      <c r="W271">
        <v>986</v>
      </c>
      <c r="X271">
        <v>419</v>
      </c>
      <c r="Y271">
        <v>824</v>
      </c>
      <c r="Z271">
        <v>652</v>
      </c>
      <c r="AA271">
        <v>748</v>
      </c>
      <c r="AB271">
        <v>16.819671630859375</v>
      </c>
      <c r="AC271">
        <v>0</v>
      </c>
      <c r="AD271">
        <v>0</v>
      </c>
      <c r="AE271">
        <v>0</v>
      </c>
      <c r="AF271">
        <v>6.7</v>
      </c>
      <c r="AG271">
        <v>0</v>
      </c>
      <c r="AH271">
        <v>21.5</v>
      </c>
      <c r="AI271">
        <v>1.05</v>
      </c>
      <c r="AJ271">
        <v>0.43</v>
      </c>
      <c r="AK271">
        <v>1.1000000000000001</v>
      </c>
      <c r="AL271">
        <v>53.9</v>
      </c>
      <c r="AM271">
        <v>332</v>
      </c>
      <c r="AN271">
        <v>48.8</v>
      </c>
      <c r="AO271">
        <v>23.5</v>
      </c>
      <c r="AP271">
        <v>61</v>
      </c>
      <c r="AQ271">
        <v>42</v>
      </c>
      <c r="AR271">
        <v>546</v>
      </c>
      <c r="AS271">
        <v>1.833</v>
      </c>
      <c r="AT271">
        <v>6471</v>
      </c>
      <c r="AU271">
        <v>9800</v>
      </c>
      <c r="AV271">
        <v>1</v>
      </c>
      <c r="AW271">
        <v>33.051731109619141</v>
      </c>
      <c r="AX271">
        <v>0</v>
      </c>
      <c r="AY271">
        <v>0</v>
      </c>
      <c r="AZ271">
        <v>0</v>
      </c>
      <c r="BA271">
        <v>0</v>
      </c>
      <c r="BB271">
        <v>1</v>
      </c>
      <c r="BC271">
        <v>95.918365478515625</v>
      </c>
      <c r="BD271">
        <v>73.408241271972656</v>
      </c>
      <c r="BE271">
        <v>22.346368789672852</v>
      </c>
      <c r="BF271">
        <v>8970.677734375</v>
      </c>
      <c r="BG271">
        <v>13463.791015625</v>
      </c>
      <c r="BH271">
        <v>5.2421083450317383</v>
      </c>
      <c r="BI271">
        <v>18.515386581420898</v>
      </c>
      <c r="BJ271">
        <v>32.5</v>
      </c>
      <c r="BK271">
        <v>-14.634146690368652</v>
      </c>
      <c r="BL271">
        <v>154</v>
      </c>
      <c r="BM271">
        <v>3.0575540065765381</v>
      </c>
      <c r="BN271">
        <v>20001.970703125</v>
      </c>
      <c r="BO271">
        <v>45.007930755615234</v>
      </c>
      <c r="BQ271">
        <v>0.59440368413925171</v>
      </c>
      <c r="BR271">
        <v>0.13583265244960785</v>
      </c>
      <c r="BS271">
        <v>1.1138277053833008</v>
      </c>
      <c r="BT271">
        <v>71.991310119628906</v>
      </c>
      <c r="BU271">
        <v>240.42379760742188</v>
      </c>
      <c r="BV271">
        <v>0</v>
      </c>
      <c r="BW271">
        <v>0</v>
      </c>
      <c r="BX271">
        <v>7256.9833984375</v>
      </c>
      <c r="BY271">
        <v>4835.1953125</v>
      </c>
      <c r="BZ271">
        <v>1.9016571044921875</v>
      </c>
      <c r="CA271">
        <v>15.566422462463379</v>
      </c>
      <c r="CB271">
        <v>61.428569793701172</v>
      </c>
      <c r="CC271">
        <v>7.5043630599975586</v>
      </c>
      <c r="CD271">
        <v>15.881326675415039</v>
      </c>
      <c r="CE271">
        <v>0</v>
      </c>
      <c r="CF271">
        <v>1.3961606025695801</v>
      </c>
      <c r="CG271">
        <v>9894.5810546875</v>
      </c>
      <c r="CJ271" s="8">
        <f>ABS(L271-VLOOKUP('VK_valitsin (FI)'!$C$8,tiedot,11,FALSE))</f>
        <v>19.699996948242188</v>
      </c>
      <c r="CQ271" s="8">
        <f>ABS(S271-VLOOKUP('VK_valitsin (FI)'!$C$8,tiedot,18,FALSE))</f>
        <v>32</v>
      </c>
      <c r="DE271" s="8">
        <f>ABS(AG271-VLOOKUP('VK_valitsin (FI)'!$C$8,tiedot,32,FALSE))</f>
        <v>0</v>
      </c>
      <c r="DJ271" s="8">
        <f>ABS(AL271-VLOOKUP('VK_valitsin (FI)'!$C$8,tiedot,37,FALSE))</f>
        <v>4.8999999999999986</v>
      </c>
      <c r="EB271" s="55">
        <f>ABS(BD271-VLOOKUP('VK_valitsin (FI)'!$C$8,tiedot,55,FALSE))</f>
        <v>22.610496520996094</v>
      </c>
      <c r="EF271" s="55">
        <f>ABS(BH271-VLOOKUP('VK_valitsin (FI)'!$C$8,tiedot,59,FALSE))</f>
        <v>1.9050519466400146</v>
      </c>
      <c r="EL271" s="8">
        <f>ABS(BN271-VLOOKUP('VK_valitsin (FI)'!$C$8,tiedot,65,FALSE))</f>
        <v>3072.42578125</v>
      </c>
      <c r="FH271" s="4">
        <f>IF($B271='VK_valitsin (FI)'!$C$8,100000,VK!CJ271/VK!L$297*'VK_valitsin (FI)'!D$5)</f>
        <v>0.10010720459464474</v>
      </c>
      <c r="FO271" s="4">
        <f>IF($B271='VK_valitsin (FI)'!$C$8,100000,VK!CQ271/VK!S$297*'VK_valitsin (FI)'!E$5)</f>
        <v>6.3638282321152465E-3</v>
      </c>
      <c r="GC271" s="4">
        <f>IF($B271='VK_valitsin (FI)'!$C$8,100000,VK!DE271/VK!AG$297*'VK_valitsin (FI)'!F$5)</f>
        <v>0</v>
      </c>
      <c r="GH271" s="4">
        <f>IF($B271='VK_valitsin (FI)'!$C$8,100000,VK!DJ271/VK!AL$297*'VK_valitsin (FI)'!G$5)</f>
        <v>8.6246527192050018E-2</v>
      </c>
      <c r="GZ271" s="4">
        <f>IF($B271='VK_valitsin (FI)'!$C$8,100000,VK!EB271/VK!BD$297*'VK_valitsin (FI)'!H$5)</f>
        <v>9.8019641728542897E-2</v>
      </c>
      <c r="HA271" s="4">
        <f>IF($B271='VK_valitsin (FI)'!$C$8,100000,VK!EC271/VK!BE$297*'VK_valitsin (FI)'!P$5)</f>
        <v>0</v>
      </c>
      <c r="HD271" s="4">
        <f>IF($B271='VK_valitsin (FI)'!$C$8,100000,VK!EF271/VK!BH$297*'VK_valitsin (FI)'!I$5)</f>
        <v>0.33239742504671932</v>
      </c>
      <c r="HJ271" s="4">
        <f>IF($B271='VK_valitsin (FI)'!$C$8,100000,VK!EL271/VK!BN$297*'VK_valitsin (FI)'!J$5)</f>
        <v>0.13970802031742355</v>
      </c>
      <c r="ID271" s="15">
        <f t="shared" si="16"/>
        <v>0.76284267401149586</v>
      </c>
      <c r="IE271" s="15">
        <f t="shared" si="17"/>
        <v>208</v>
      </c>
      <c r="IF271" s="16">
        <f t="shared" si="19"/>
        <v>2.6900000000000056E-8</v>
      </c>
      <c r="IG271" s="51" t="str">
        <f t="shared" si="18"/>
        <v>Uurainen</v>
      </c>
    </row>
    <row r="272" spans="1:241">
      <c r="A272">
        <v>2019</v>
      </c>
      <c r="B272" t="s">
        <v>741</v>
      </c>
      <c r="C272" t="s">
        <v>742</v>
      </c>
      <c r="D272" t="s">
        <v>406</v>
      </c>
      <c r="E272" t="s">
        <v>407</v>
      </c>
      <c r="F272" t="s">
        <v>334</v>
      </c>
      <c r="G272" t="s">
        <v>335</v>
      </c>
      <c r="H272" t="s">
        <v>104</v>
      </c>
      <c r="I272" t="s">
        <v>105</v>
      </c>
      <c r="J272">
        <v>43.700000762939453</v>
      </c>
      <c r="K272">
        <v>732.6400146484375</v>
      </c>
      <c r="L272">
        <v>124.5</v>
      </c>
      <c r="M272">
        <v>7464</v>
      </c>
      <c r="N272">
        <v>10.199999809265137</v>
      </c>
      <c r="O272">
        <v>0.10000000149011612</v>
      </c>
      <c r="P272">
        <v>-44</v>
      </c>
      <c r="Q272">
        <v>60.900000000000006</v>
      </c>
      <c r="R272">
        <v>3.6</v>
      </c>
      <c r="S272">
        <v>250</v>
      </c>
      <c r="T272">
        <v>0</v>
      </c>
      <c r="U272">
        <v>3625.8</v>
      </c>
      <c r="V272">
        <v>11.43</v>
      </c>
      <c r="W272">
        <v>866</v>
      </c>
      <c r="X272">
        <v>535</v>
      </c>
      <c r="Y272">
        <v>599</v>
      </c>
      <c r="Z272">
        <v>660</v>
      </c>
      <c r="AA272">
        <v>616</v>
      </c>
      <c r="AB272">
        <v>14.233333587646484</v>
      </c>
      <c r="AC272">
        <v>0</v>
      </c>
      <c r="AD272">
        <v>0</v>
      </c>
      <c r="AE272">
        <v>0</v>
      </c>
      <c r="AF272">
        <v>7.8</v>
      </c>
      <c r="AG272">
        <v>0</v>
      </c>
      <c r="AH272">
        <v>21.25</v>
      </c>
      <c r="AI272">
        <v>1</v>
      </c>
      <c r="AJ272">
        <v>0.5</v>
      </c>
      <c r="AK272">
        <v>1.3</v>
      </c>
      <c r="AL272">
        <v>73.099999999999994</v>
      </c>
      <c r="AM272">
        <v>321.39999999999998</v>
      </c>
      <c r="AN272">
        <v>42.4</v>
      </c>
      <c r="AO272">
        <v>25.7</v>
      </c>
      <c r="AP272">
        <v>53</v>
      </c>
      <c r="AQ272">
        <v>68</v>
      </c>
      <c r="AR272">
        <v>778</v>
      </c>
      <c r="AS272">
        <v>4.1669999999999998</v>
      </c>
      <c r="AT272">
        <v>8467</v>
      </c>
      <c r="AU272">
        <v>10343</v>
      </c>
      <c r="AV272">
        <v>0</v>
      </c>
      <c r="AW272">
        <v>66.38568115234375</v>
      </c>
      <c r="AX272">
        <v>0</v>
      </c>
      <c r="AY272">
        <v>0</v>
      </c>
      <c r="AZ272">
        <v>0</v>
      </c>
      <c r="BA272">
        <v>0</v>
      </c>
      <c r="BB272">
        <v>1</v>
      </c>
      <c r="BC272">
        <v>97.27520751953125</v>
      </c>
      <c r="BD272">
        <v>100</v>
      </c>
      <c r="BE272">
        <v>770.91632080078125</v>
      </c>
      <c r="BF272">
        <v>11012.0390625</v>
      </c>
      <c r="BG272">
        <v>12202.8984375</v>
      </c>
      <c r="BH272">
        <v>4.9164257049560547</v>
      </c>
      <c r="BI272">
        <v>-15.231302261352539</v>
      </c>
      <c r="BJ272">
        <v>18.224298477172852</v>
      </c>
      <c r="BK272">
        <v>-33.628318786621094</v>
      </c>
      <c r="BL272">
        <v>131.71427917480469</v>
      </c>
      <c r="BM272">
        <v>2.6819922924041748</v>
      </c>
      <c r="BN272">
        <v>21195.26953125</v>
      </c>
      <c r="BO272">
        <v>41.095623016357422</v>
      </c>
      <c r="BQ272">
        <v>0.64590030908584595</v>
      </c>
      <c r="BR272">
        <v>85.878883361816406</v>
      </c>
      <c r="BS272">
        <v>7.4356913566589355</v>
      </c>
      <c r="BT272">
        <v>110.12861633300781</v>
      </c>
      <c r="BU272">
        <v>316.31832885742188</v>
      </c>
      <c r="BV272">
        <v>0</v>
      </c>
      <c r="BW272">
        <v>1</v>
      </c>
      <c r="BX272">
        <v>8920.318359375</v>
      </c>
      <c r="BY272">
        <v>8049.80078125</v>
      </c>
      <c r="BZ272">
        <v>1.0048232078552246</v>
      </c>
      <c r="CA272">
        <v>10.771703720092773</v>
      </c>
      <c r="CB272">
        <v>58.666667938232422</v>
      </c>
      <c r="CC272">
        <v>5.3482584953308105</v>
      </c>
      <c r="CD272">
        <v>8.830845832824707</v>
      </c>
      <c r="CE272">
        <v>0.87064677476882935</v>
      </c>
      <c r="CF272">
        <v>1.3681591749191284</v>
      </c>
      <c r="CG272">
        <v>10292.0244140625</v>
      </c>
      <c r="CJ272" s="8">
        <f>ABS(L272-VLOOKUP('VK_valitsin (FI)'!$C$8,tiedot,11,FALSE))</f>
        <v>14.199996948242188</v>
      </c>
      <c r="CQ272" s="8">
        <f>ABS(S272-VLOOKUP('VK_valitsin (FI)'!$C$8,tiedot,18,FALSE))</f>
        <v>98</v>
      </c>
      <c r="DE272" s="8">
        <f>ABS(AG272-VLOOKUP('VK_valitsin (FI)'!$C$8,tiedot,32,FALSE))</f>
        <v>0</v>
      </c>
      <c r="DJ272" s="8">
        <f>ABS(AL272-VLOOKUP('VK_valitsin (FI)'!$C$8,tiedot,37,FALSE))</f>
        <v>14.299999999999997</v>
      </c>
      <c r="EB272" s="55">
        <f>ABS(BD272-VLOOKUP('VK_valitsin (FI)'!$C$8,tiedot,55,FALSE))</f>
        <v>3.98126220703125</v>
      </c>
      <c r="EF272" s="55">
        <f>ABS(BH272-VLOOKUP('VK_valitsin (FI)'!$C$8,tiedot,59,FALSE))</f>
        <v>1.5793693065643311</v>
      </c>
      <c r="EL272" s="8">
        <f>ABS(BN272-VLOOKUP('VK_valitsin (FI)'!$C$8,tiedot,65,FALSE))</f>
        <v>1879.126953125</v>
      </c>
      <c r="FH272" s="4">
        <f>IF($B272='VK_valitsin (FI)'!$C$8,100000,VK!CJ272/VK!L$297*'VK_valitsin (FI)'!D$5)</f>
        <v>7.2158488322398087E-2</v>
      </c>
      <c r="FO272" s="4">
        <f>IF($B272='VK_valitsin (FI)'!$C$8,100000,VK!CQ272/VK!S$297*'VK_valitsin (FI)'!E$5)</f>
        <v>1.9489223960852942E-2</v>
      </c>
      <c r="GC272" s="4">
        <f>IF($B272='VK_valitsin (FI)'!$C$8,100000,VK!DE272/VK!AG$297*'VK_valitsin (FI)'!F$5)</f>
        <v>0</v>
      </c>
      <c r="GH272" s="4">
        <f>IF($B272='VK_valitsin (FI)'!$C$8,100000,VK!DJ272/VK!AL$297*'VK_valitsin (FI)'!G$5)</f>
        <v>0.251699048744146</v>
      </c>
      <c r="GZ272" s="4">
        <f>IF($B272='VK_valitsin (FI)'!$C$8,100000,VK!EB272/VK!BD$297*'VK_valitsin (FI)'!H$5)</f>
        <v>1.725932443801987E-2</v>
      </c>
      <c r="HA272" s="4">
        <f>IF($B272='VK_valitsin (FI)'!$C$8,100000,VK!EC272/VK!BE$297*'VK_valitsin (FI)'!P$5)</f>
        <v>0</v>
      </c>
      <c r="HD272" s="4">
        <f>IF($B272='VK_valitsin (FI)'!$C$8,100000,VK!EF272/VK!BH$297*'VK_valitsin (FI)'!I$5)</f>
        <v>0.27557164077636986</v>
      </c>
      <c r="HJ272" s="4">
        <f>IF($B272='VK_valitsin (FI)'!$C$8,100000,VK!EL272/VK!BN$297*'VK_valitsin (FI)'!J$5)</f>
        <v>8.5446850546670366E-2</v>
      </c>
      <c r="ID272" s="15">
        <f t="shared" si="16"/>
        <v>0.72162460378845705</v>
      </c>
      <c r="IE272" s="15">
        <f t="shared" si="17"/>
        <v>189</v>
      </c>
      <c r="IF272" s="16">
        <f t="shared" si="19"/>
        <v>2.7000000000000056E-8</v>
      </c>
      <c r="IG272" s="51" t="str">
        <f t="shared" si="18"/>
        <v>Uusikaarlepyy</v>
      </c>
    </row>
    <row r="273" spans="1:241">
      <c r="A273">
        <v>2019</v>
      </c>
      <c r="B273" t="s">
        <v>743</v>
      </c>
      <c r="C273" t="s">
        <v>744</v>
      </c>
      <c r="D273" t="s">
        <v>421</v>
      </c>
      <c r="E273" t="s">
        <v>422</v>
      </c>
      <c r="F273" t="s">
        <v>126</v>
      </c>
      <c r="G273" t="s">
        <v>127</v>
      </c>
      <c r="H273" t="s">
        <v>90</v>
      </c>
      <c r="I273" t="s">
        <v>91</v>
      </c>
      <c r="J273">
        <v>47.200000762939453</v>
      </c>
      <c r="K273">
        <v>502.8599853515625</v>
      </c>
      <c r="L273">
        <v>125.30000305175781</v>
      </c>
      <c r="M273">
        <v>15522</v>
      </c>
      <c r="N273">
        <v>30.899999618530273</v>
      </c>
      <c r="O273">
        <v>-1.1000000238418579</v>
      </c>
      <c r="P273">
        <v>-192</v>
      </c>
      <c r="Q273">
        <v>76.900000000000006</v>
      </c>
      <c r="R273">
        <v>6.3000000000000007</v>
      </c>
      <c r="S273">
        <v>224</v>
      </c>
      <c r="T273">
        <v>1</v>
      </c>
      <c r="U273">
        <v>4167.3999999999996</v>
      </c>
      <c r="V273">
        <v>12.51</v>
      </c>
      <c r="W273">
        <v>660</v>
      </c>
      <c r="X273">
        <v>253</v>
      </c>
      <c r="Y273">
        <v>877</v>
      </c>
      <c r="Z273">
        <v>268</v>
      </c>
      <c r="AA273">
        <v>528</v>
      </c>
      <c r="AB273">
        <v>14.833333015441895</v>
      </c>
      <c r="AC273">
        <v>0</v>
      </c>
      <c r="AD273">
        <v>0</v>
      </c>
      <c r="AE273">
        <v>1.1000000000000001</v>
      </c>
      <c r="AF273">
        <v>5.2</v>
      </c>
      <c r="AG273">
        <v>0</v>
      </c>
      <c r="AH273">
        <v>20.75</v>
      </c>
      <c r="AI273">
        <v>1.03</v>
      </c>
      <c r="AJ273">
        <v>0.45</v>
      </c>
      <c r="AK273">
        <v>1.1200000000000001</v>
      </c>
      <c r="AL273">
        <v>58.5</v>
      </c>
      <c r="AM273">
        <v>309.89999999999998</v>
      </c>
      <c r="AN273">
        <v>47.9</v>
      </c>
      <c r="AO273">
        <v>23.1</v>
      </c>
      <c r="AP273">
        <v>126</v>
      </c>
      <c r="AQ273">
        <v>59</v>
      </c>
      <c r="AR273">
        <v>507</v>
      </c>
      <c r="AS273">
        <v>4.6669999999999998</v>
      </c>
      <c r="AT273">
        <v>8405</v>
      </c>
      <c r="AU273">
        <v>9728</v>
      </c>
      <c r="AV273">
        <v>1</v>
      </c>
      <c r="AW273">
        <v>61.096576690673828</v>
      </c>
      <c r="AX273">
        <v>0</v>
      </c>
      <c r="AY273">
        <v>1</v>
      </c>
      <c r="AZ273">
        <v>0</v>
      </c>
      <c r="BA273">
        <v>1</v>
      </c>
      <c r="BB273">
        <v>1</v>
      </c>
      <c r="BC273">
        <v>89.309577941894531</v>
      </c>
      <c r="BD273">
        <v>70.708663940429688</v>
      </c>
      <c r="BE273">
        <v>846.35418701171875</v>
      </c>
      <c r="BF273">
        <v>13853.2763671875</v>
      </c>
      <c r="BG273">
        <v>18171.296875</v>
      </c>
      <c r="BH273">
        <v>2.8944723606109619</v>
      </c>
      <c r="BI273">
        <v>-11.342649459838867</v>
      </c>
      <c r="BJ273">
        <v>22.137405395507813</v>
      </c>
      <c r="BK273">
        <v>-3.8961038589477539</v>
      </c>
      <c r="BL273">
        <v>230</v>
      </c>
      <c r="BM273">
        <v>1.0358566045761108</v>
      </c>
      <c r="BN273">
        <v>25084.994140625</v>
      </c>
      <c r="BO273">
        <v>26.891567230224609</v>
      </c>
      <c r="BQ273">
        <v>0.64366704225540161</v>
      </c>
      <c r="BR273">
        <v>0.3801056444644928</v>
      </c>
      <c r="BS273">
        <v>5.9270710945129395</v>
      </c>
      <c r="BT273">
        <v>121.89151000976563</v>
      </c>
      <c r="BU273">
        <v>409.74102783203125</v>
      </c>
      <c r="BV273">
        <v>0</v>
      </c>
      <c r="BW273">
        <v>1</v>
      </c>
      <c r="BX273">
        <v>10630.2080078125</v>
      </c>
      <c r="BY273">
        <v>8104.16650390625</v>
      </c>
      <c r="BZ273">
        <v>0.95348536968231201</v>
      </c>
      <c r="CA273">
        <v>8.1690502166748047</v>
      </c>
      <c r="CB273">
        <v>72.297294616699219</v>
      </c>
      <c r="CC273">
        <v>8.4384860992431641</v>
      </c>
      <c r="CD273">
        <v>11.356467247009277</v>
      </c>
      <c r="CE273">
        <v>1.0252366065979004</v>
      </c>
      <c r="CF273">
        <v>3.391167163848877</v>
      </c>
      <c r="CG273">
        <v>10309.080078125</v>
      </c>
      <c r="CJ273" s="8">
        <f>ABS(L273-VLOOKUP('VK_valitsin (FI)'!$C$8,tiedot,11,FALSE))</f>
        <v>13.399993896484375</v>
      </c>
      <c r="CQ273" s="8">
        <f>ABS(S273-VLOOKUP('VK_valitsin (FI)'!$C$8,tiedot,18,FALSE))</f>
        <v>72</v>
      </c>
      <c r="DE273" s="8">
        <f>ABS(AG273-VLOOKUP('VK_valitsin (FI)'!$C$8,tiedot,32,FALSE))</f>
        <v>0</v>
      </c>
      <c r="DJ273" s="8">
        <f>ABS(AL273-VLOOKUP('VK_valitsin (FI)'!$C$8,tiedot,37,FALSE))</f>
        <v>0.29999999999999716</v>
      </c>
      <c r="EB273" s="55">
        <f>ABS(BD273-VLOOKUP('VK_valitsin (FI)'!$C$8,tiedot,55,FALSE))</f>
        <v>25.310073852539063</v>
      </c>
      <c r="EF273" s="55">
        <f>ABS(BH273-VLOOKUP('VK_valitsin (FI)'!$C$8,tiedot,59,FALSE))</f>
        <v>0.44258403778076172</v>
      </c>
      <c r="EL273" s="8">
        <f>ABS(BN273-VLOOKUP('VK_valitsin (FI)'!$C$8,tiedot,65,FALSE))</f>
        <v>2010.59765625</v>
      </c>
      <c r="FH273" s="4">
        <f>IF($B273='VK_valitsin (FI)'!$C$8,100000,VK!CJ273/VK!L$297*'VK_valitsin (FI)'!D$5)</f>
        <v>6.8093204993214348E-2</v>
      </c>
      <c r="FO273" s="4">
        <f>IF($B273='VK_valitsin (FI)'!$C$8,100000,VK!CQ273/VK!S$297*'VK_valitsin (FI)'!E$5)</f>
        <v>1.4318613522259306E-2</v>
      </c>
      <c r="GC273" s="4">
        <f>IF($B273='VK_valitsin (FI)'!$C$8,100000,VK!DE273/VK!AG$297*'VK_valitsin (FI)'!F$5)</f>
        <v>0</v>
      </c>
      <c r="GH273" s="4">
        <f>IF($B273='VK_valitsin (FI)'!$C$8,100000,VK!DJ273/VK!AL$297*'VK_valitsin (FI)'!G$5)</f>
        <v>5.280399624003014E-3</v>
      </c>
      <c r="GZ273" s="4">
        <f>IF($B273='VK_valitsin (FI)'!$C$8,100000,VK!EB273/VK!BD$297*'VK_valitsin (FI)'!H$5)</f>
        <v>0.10972268427829937</v>
      </c>
      <c r="HA273" s="4">
        <f>IF($B273='VK_valitsin (FI)'!$C$8,100000,VK!EC273/VK!BE$297*'VK_valitsin (FI)'!P$5)</f>
        <v>0</v>
      </c>
      <c r="HD273" s="4">
        <f>IF($B273='VK_valitsin (FI)'!$C$8,100000,VK!EF273/VK!BH$297*'VK_valitsin (FI)'!I$5)</f>
        <v>7.7222983228658518E-2</v>
      </c>
      <c r="HJ273" s="4">
        <f>IF($B273='VK_valitsin (FI)'!$C$8,100000,VK!EL273/VK!BN$297*'VK_valitsin (FI)'!J$5)</f>
        <v>9.1425029669962563E-2</v>
      </c>
      <c r="ID273" s="15">
        <f t="shared" si="16"/>
        <v>0.36606294241639714</v>
      </c>
      <c r="IE273" s="15">
        <f t="shared" si="17"/>
        <v>37</v>
      </c>
      <c r="IF273" s="16">
        <f t="shared" si="19"/>
        <v>2.7100000000000057E-8</v>
      </c>
      <c r="IG273" s="51" t="str">
        <f t="shared" si="18"/>
        <v>Uusikaupunki</v>
      </c>
    </row>
    <row r="274" spans="1:241">
      <c r="A274">
        <v>2019</v>
      </c>
      <c r="B274" t="s">
        <v>745</v>
      </c>
      <c r="C274" t="s">
        <v>746</v>
      </c>
      <c r="D274" t="s">
        <v>238</v>
      </c>
      <c r="E274" t="s">
        <v>239</v>
      </c>
      <c r="F274" t="s">
        <v>102</v>
      </c>
      <c r="G274" t="s">
        <v>103</v>
      </c>
      <c r="H274" t="s">
        <v>104</v>
      </c>
      <c r="I274" t="s">
        <v>105</v>
      </c>
      <c r="J274">
        <v>52</v>
      </c>
      <c r="K274">
        <v>1302.5899658203125</v>
      </c>
      <c r="L274">
        <v>216.69999694824219</v>
      </c>
      <c r="M274">
        <v>2792</v>
      </c>
      <c r="N274">
        <v>2.0999999046325684</v>
      </c>
      <c r="O274">
        <v>-2.7000000476837158</v>
      </c>
      <c r="P274">
        <v>-41</v>
      </c>
      <c r="Q274">
        <v>43.1</v>
      </c>
      <c r="R274">
        <v>14.4</v>
      </c>
      <c r="S274">
        <v>318</v>
      </c>
      <c r="T274">
        <v>0</v>
      </c>
      <c r="U274">
        <v>3951.3</v>
      </c>
      <c r="V274">
        <v>11.72</v>
      </c>
      <c r="W274">
        <v>769</v>
      </c>
      <c r="X274">
        <v>615</v>
      </c>
      <c r="Y274">
        <v>667</v>
      </c>
      <c r="Z274">
        <v>1308</v>
      </c>
      <c r="AA274">
        <v>785</v>
      </c>
      <c r="AB274">
        <v>11.18852424621582</v>
      </c>
      <c r="AC274">
        <v>0</v>
      </c>
      <c r="AD274">
        <v>0</v>
      </c>
      <c r="AE274">
        <v>0</v>
      </c>
      <c r="AF274">
        <v>3.7</v>
      </c>
      <c r="AG274">
        <v>0</v>
      </c>
      <c r="AH274">
        <v>21.5</v>
      </c>
      <c r="AI274">
        <v>1.1000000000000001</v>
      </c>
      <c r="AJ274">
        <v>0.59</v>
      </c>
      <c r="AK274">
        <v>1.1499999999999999</v>
      </c>
      <c r="AL274">
        <v>72</v>
      </c>
      <c r="AM274">
        <v>282.7</v>
      </c>
      <c r="AN274">
        <v>48.8</v>
      </c>
      <c r="AO274">
        <v>18.8</v>
      </c>
      <c r="AP274">
        <v>73</v>
      </c>
      <c r="AQ274">
        <v>89</v>
      </c>
      <c r="AR274">
        <v>886</v>
      </c>
      <c r="AS274">
        <v>2.3330000000000002</v>
      </c>
      <c r="AT274">
        <v>8667</v>
      </c>
      <c r="AU274">
        <v>16397</v>
      </c>
      <c r="AV274">
        <v>0</v>
      </c>
      <c r="AW274">
        <v>82.330009460449219</v>
      </c>
      <c r="AX274">
        <v>0</v>
      </c>
      <c r="AY274">
        <v>1</v>
      </c>
      <c r="AZ274">
        <v>0</v>
      </c>
      <c r="BA274">
        <v>0</v>
      </c>
      <c r="BB274">
        <v>1</v>
      </c>
      <c r="BC274">
        <v>74.117645263671875</v>
      </c>
      <c r="BD274">
        <v>100</v>
      </c>
      <c r="BE274">
        <v>101.69491577148438</v>
      </c>
      <c r="BF274">
        <v>12076.271484375</v>
      </c>
      <c r="BG274">
        <v>13076.7421875</v>
      </c>
      <c r="BH274">
        <v>3.0429799556732178</v>
      </c>
      <c r="BI274">
        <v>8.9258670806884766</v>
      </c>
      <c r="BJ274">
        <v>23.880596160888672</v>
      </c>
      <c r="BK274">
        <v>20</v>
      </c>
      <c r="BL274">
        <v>230</v>
      </c>
      <c r="BM274">
        <v>-5.8035712242126465</v>
      </c>
      <c r="BN274">
        <v>20241.83203125</v>
      </c>
      <c r="BO274">
        <v>53.730766296386719</v>
      </c>
      <c r="BQ274">
        <v>0.61031520366668701</v>
      </c>
      <c r="BR274">
        <v>3.581661731004715E-2</v>
      </c>
      <c r="BS274">
        <v>1.0386819839477539</v>
      </c>
      <c r="BT274">
        <v>78.438392639160156</v>
      </c>
      <c r="BU274">
        <v>457.02005004882813</v>
      </c>
      <c r="BV274">
        <v>0</v>
      </c>
      <c r="BW274">
        <v>1</v>
      </c>
      <c r="BX274">
        <v>9415.25390625</v>
      </c>
      <c r="BY274">
        <v>8694.9150390625</v>
      </c>
      <c r="BZ274">
        <v>0.85959887504577637</v>
      </c>
      <c r="CA274">
        <v>7.5573067665100098</v>
      </c>
      <c r="CB274">
        <v>79.166664123535156</v>
      </c>
      <c r="CC274">
        <v>9.0047397613525391</v>
      </c>
      <c r="CD274">
        <v>8.0568723678588867</v>
      </c>
      <c r="CE274">
        <v>0</v>
      </c>
      <c r="CF274">
        <v>1.8957345485687256</v>
      </c>
      <c r="CG274">
        <v>15776.859375</v>
      </c>
      <c r="CJ274" s="8">
        <f>ABS(L274-VLOOKUP('VK_valitsin (FI)'!$C$8,tiedot,11,FALSE))</f>
        <v>78</v>
      </c>
      <c r="CQ274" s="8">
        <f>ABS(S274-VLOOKUP('VK_valitsin (FI)'!$C$8,tiedot,18,FALSE))</f>
        <v>166</v>
      </c>
      <c r="DE274" s="8">
        <f>ABS(AG274-VLOOKUP('VK_valitsin (FI)'!$C$8,tiedot,32,FALSE))</f>
        <v>0</v>
      </c>
      <c r="DJ274" s="8">
        <f>ABS(AL274-VLOOKUP('VK_valitsin (FI)'!$C$8,tiedot,37,FALSE))</f>
        <v>13.200000000000003</v>
      </c>
      <c r="EB274" s="55">
        <f>ABS(BD274-VLOOKUP('VK_valitsin (FI)'!$C$8,tiedot,55,FALSE))</f>
        <v>3.98126220703125</v>
      </c>
      <c r="EF274" s="55">
        <f>ABS(BH274-VLOOKUP('VK_valitsin (FI)'!$C$8,tiedot,59,FALSE))</f>
        <v>0.29407644271850586</v>
      </c>
      <c r="EL274" s="8">
        <f>ABS(BN274-VLOOKUP('VK_valitsin (FI)'!$C$8,tiedot,65,FALSE))</f>
        <v>2832.564453125</v>
      </c>
      <c r="FH274" s="4">
        <f>IF($B274='VK_valitsin (FI)'!$C$8,100000,VK!CJ274/VK!L$297*'VK_valitsin (FI)'!D$5)</f>
        <v>0.39636361258822544</v>
      </c>
      <c r="FO274" s="4">
        <f>IF($B274='VK_valitsin (FI)'!$C$8,100000,VK!CQ274/VK!S$297*'VK_valitsin (FI)'!E$5)</f>
        <v>3.3012358954097841E-2</v>
      </c>
      <c r="GC274" s="4">
        <f>IF($B274='VK_valitsin (FI)'!$C$8,100000,VK!DE274/VK!AG$297*'VK_valitsin (FI)'!F$5)</f>
        <v>0</v>
      </c>
      <c r="GH274" s="4">
        <f>IF($B274='VK_valitsin (FI)'!$C$8,100000,VK!DJ274/VK!AL$297*'VK_valitsin (FI)'!G$5)</f>
        <v>0.23233758345613487</v>
      </c>
      <c r="GZ274" s="4">
        <f>IF($B274='VK_valitsin (FI)'!$C$8,100000,VK!EB274/VK!BD$297*'VK_valitsin (FI)'!H$5)</f>
        <v>1.725932443801987E-2</v>
      </c>
      <c r="HA274" s="4">
        <f>IF($B274='VK_valitsin (FI)'!$C$8,100000,VK!EC274/VK!BE$297*'VK_valitsin (FI)'!P$5)</f>
        <v>0</v>
      </c>
      <c r="HD274" s="4">
        <f>IF($B274='VK_valitsin (FI)'!$C$8,100000,VK!EF274/VK!BH$297*'VK_valitsin (FI)'!I$5)</f>
        <v>5.1311069233012166E-2</v>
      </c>
      <c r="HJ274" s="4">
        <f>IF($B274='VK_valitsin (FI)'!$C$8,100000,VK!EL274/VK!BN$297*'VK_valitsin (FI)'!J$5)</f>
        <v>0.12880114943137788</v>
      </c>
      <c r="ID274" s="15">
        <f t="shared" si="16"/>
        <v>0.85908512530086811</v>
      </c>
      <c r="IE274" s="15">
        <f t="shared" si="17"/>
        <v>233</v>
      </c>
      <c r="IF274" s="16">
        <f t="shared" si="19"/>
        <v>2.7200000000000058E-8</v>
      </c>
      <c r="IG274" s="51" t="str">
        <f t="shared" si="18"/>
        <v>Vaala</v>
      </c>
    </row>
    <row r="275" spans="1:241">
      <c r="A275">
        <v>2019</v>
      </c>
      <c r="B275" t="s">
        <v>395</v>
      </c>
      <c r="C275" t="s">
        <v>747</v>
      </c>
      <c r="D275" t="s">
        <v>395</v>
      </c>
      <c r="E275" t="s">
        <v>270</v>
      </c>
      <c r="F275" t="s">
        <v>334</v>
      </c>
      <c r="G275" t="s">
        <v>335</v>
      </c>
      <c r="H275" t="s">
        <v>144</v>
      </c>
      <c r="I275" t="s">
        <v>145</v>
      </c>
      <c r="J275">
        <v>41.200000762939453</v>
      </c>
      <c r="K275">
        <v>364.67001342773438</v>
      </c>
      <c r="L275">
        <v>124.80000305175781</v>
      </c>
      <c r="M275">
        <v>67636</v>
      </c>
      <c r="N275">
        <v>185.5</v>
      </c>
      <c r="O275">
        <v>0.10000000149011612</v>
      </c>
      <c r="P275">
        <v>-199</v>
      </c>
      <c r="Q275">
        <v>98.300000000000011</v>
      </c>
      <c r="R275">
        <v>8.4</v>
      </c>
      <c r="S275">
        <v>151</v>
      </c>
      <c r="T275">
        <v>1</v>
      </c>
      <c r="U275">
        <v>4186.5</v>
      </c>
      <c r="V275">
        <v>11.43</v>
      </c>
      <c r="W275">
        <v>675</v>
      </c>
      <c r="X275">
        <v>28</v>
      </c>
      <c r="Y275">
        <v>687</v>
      </c>
      <c r="Z275">
        <v>148</v>
      </c>
      <c r="AA275">
        <v>581</v>
      </c>
      <c r="AB275">
        <v>16.768304824829102</v>
      </c>
      <c r="AC275">
        <v>0.2</v>
      </c>
      <c r="AD275">
        <v>0.5</v>
      </c>
      <c r="AE275">
        <v>1.1000000000000001</v>
      </c>
      <c r="AF275">
        <v>4.5999999999999996</v>
      </c>
      <c r="AG275">
        <v>1</v>
      </c>
      <c r="AH275">
        <v>20.5</v>
      </c>
      <c r="AI275">
        <v>1.1499999999999999</v>
      </c>
      <c r="AJ275">
        <v>0.5</v>
      </c>
      <c r="AK275">
        <v>1.1000000000000001</v>
      </c>
      <c r="AL275">
        <v>65.3</v>
      </c>
      <c r="AM275">
        <v>409.4</v>
      </c>
      <c r="AN275">
        <v>40.700000000000003</v>
      </c>
      <c r="AO275">
        <v>36.200000000000003</v>
      </c>
      <c r="AP275">
        <v>18</v>
      </c>
      <c r="AQ275">
        <v>2</v>
      </c>
      <c r="AR275">
        <v>654</v>
      </c>
      <c r="AS275">
        <v>4.5</v>
      </c>
      <c r="AT275">
        <v>6363</v>
      </c>
      <c r="AU275">
        <v>10164</v>
      </c>
      <c r="AV275">
        <v>1</v>
      </c>
      <c r="AW275">
        <v>0</v>
      </c>
      <c r="AX275">
        <v>0</v>
      </c>
      <c r="AY275">
        <v>0</v>
      </c>
      <c r="AZ275">
        <v>1</v>
      </c>
      <c r="BA275">
        <v>1</v>
      </c>
      <c r="BB275">
        <v>0</v>
      </c>
      <c r="BC275">
        <v>91.801338195800781</v>
      </c>
      <c r="BD275">
        <v>82.611526489257813</v>
      </c>
      <c r="BE275">
        <v>1033.74462890625</v>
      </c>
      <c r="BF275">
        <v>13126.947265625</v>
      </c>
      <c r="BG275">
        <v>16465.083984375</v>
      </c>
      <c r="BH275">
        <v>3.8338503837585449</v>
      </c>
      <c r="BI275">
        <v>-17.923486709594727</v>
      </c>
      <c r="BJ275">
        <v>28.272563934326172</v>
      </c>
      <c r="BK275">
        <v>-8.3113460540771484</v>
      </c>
      <c r="BL275">
        <v>312.4761962890625</v>
      </c>
      <c r="BM275">
        <v>-0.61717188358306885</v>
      </c>
      <c r="BN275">
        <v>24104.578125</v>
      </c>
      <c r="BO275">
        <v>28.216251373291016</v>
      </c>
      <c r="BQ275">
        <v>0.55464547872543335</v>
      </c>
      <c r="BR275">
        <v>23.165178298950195</v>
      </c>
      <c r="BS275">
        <v>9.1401033401489258</v>
      </c>
      <c r="BT275">
        <v>278.87515258789063</v>
      </c>
      <c r="BU275">
        <v>464.9447021484375</v>
      </c>
      <c r="BV275">
        <v>1</v>
      </c>
      <c r="BW275">
        <v>5</v>
      </c>
      <c r="BX275">
        <v>10751.7001953125</v>
      </c>
      <c r="BY275">
        <v>8571.896484375</v>
      </c>
      <c r="BZ275">
        <v>1.0275592803955078</v>
      </c>
      <c r="CA275">
        <v>8.0948019027709961</v>
      </c>
      <c r="CB275">
        <v>74.964027404785156</v>
      </c>
      <c r="CC275">
        <v>9.5159816741943359</v>
      </c>
      <c r="CD275">
        <v>17.479452133178711</v>
      </c>
      <c r="CE275">
        <v>0.52968037128448486</v>
      </c>
      <c r="CF275">
        <v>2.44748854637146</v>
      </c>
      <c r="CG275">
        <v>10207.1181640625</v>
      </c>
      <c r="CJ275" s="8">
        <f>ABS(L275-VLOOKUP('VK_valitsin (FI)'!$C$8,tiedot,11,FALSE))</f>
        <v>13.899993896484375</v>
      </c>
      <c r="CQ275" s="8">
        <f>ABS(S275-VLOOKUP('VK_valitsin (FI)'!$C$8,tiedot,18,FALSE))</f>
        <v>1</v>
      </c>
      <c r="DE275" s="8">
        <f>ABS(AG275-VLOOKUP('VK_valitsin (FI)'!$C$8,tiedot,32,FALSE))</f>
        <v>1</v>
      </c>
      <c r="DJ275" s="8">
        <f>ABS(AL275-VLOOKUP('VK_valitsin (FI)'!$C$8,tiedot,37,FALSE))</f>
        <v>6.5</v>
      </c>
      <c r="EB275" s="55">
        <f>ABS(BD275-VLOOKUP('VK_valitsin (FI)'!$C$8,tiedot,55,FALSE))</f>
        <v>13.407211303710938</v>
      </c>
      <c r="EF275" s="55">
        <f>ABS(BH275-VLOOKUP('VK_valitsin (FI)'!$C$8,tiedot,59,FALSE))</f>
        <v>0.49679398536682129</v>
      </c>
      <c r="EL275" s="8">
        <f>ABS(BN275-VLOOKUP('VK_valitsin (FI)'!$C$8,tiedot,65,FALSE))</f>
        <v>1030.181640625</v>
      </c>
      <c r="FH275" s="4">
        <f>IF($B275='VK_valitsin (FI)'!$C$8,100000,VK!CJ275/VK!L$297*'VK_valitsin (FI)'!D$5)</f>
        <v>7.0633997381600408E-2</v>
      </c>
      <c r="FO275" s="4">
        <f>IF($B275='VK_valitsin (FI)'!$C$8,100000,VK!CQ275/VK!S$297*'VK_valitsin (FI)'!E$5)</f>
        <v>1.9886963225360145E-4</v>
      </c>
      <c r="GC275" s="4">
        <f>IF($B275='VK_valitsin (FI)'!$C$8,100000,VK!DE275/VK!AG$297*'VK_valitsin (FI)'!F$5)</f>
        <v>0.10940897735217005</v>
      </c>
      <c r="GH275" s="4">
        <f>IF($B275='VK_valitsin (FI)'!$C$8,100000,VK!DJ275/VK!AL$297*'VK_valitsin (FI)'!G$5)</f>
        <v>0.11440865852006639</v>
      </c>
      <c r="GZ275" s="4">
        <f>IF($B275='VK_valitsin (FI)'!$C$8,100000,VK!EB275/VK!BD$297*'VK_valitsin (FI)'!H$5)</f>
        <v>5.8122122499533746E-2</v>
      </c>
      <c r="HA275" s="4">
        <f>IF($B275='VK_valitsin (FI)'!$C$8,100000,VK!EC275/VK!BE$297*'VK_valitsin (FI)'!P$5)</f>
        <v>0</v>
      </c>
      <c r="HD275" s="4">
        <f>IF($B275='VK_valitsin (FI)'!$C$8,100000,VK!EF275/VK!BH$297*'VK_valitsin (FI)'!I$5)</f>
        <v>8.6681647608548421E-2</v>
      </c>
      <c r="HJ275" s="4">
        <f>IF($B275='VK_valitsin (FI)'!$C$8,100000,VK!EL275/VK!BN$297*'VK_valitsin (FI)'!J$5)</f>
        <v>4.6843975355694102E-2</v>
      </c>
      <c r="ID275" s="15">
        <f t="shared" si="16"/>
        <v>0.48629827564986672</v>
      </c>
      <c r="IE275" s="15">
        <f t="shared" si="17"/>
        <v>84</v>
      </c>
      <c r="IF275" s="16">
        <f t="shared" si="19"/>
        <v>2.7300000000000059E-8</v>
      </c>
      <c r="IG275" s="51" t="str">
        <f t="shared" si="18"/>
        <v>Vaasa</v>
      </c>
    </row>
    <row r="276" spans="1:241">
      <c r="A276">
        <v>2019</v>
      </c>
      <c r="B276" t="s">
        <v>748</v>
      </c>
      <c r="C276" t="s">
        <v>749</v>
      </c>
      <c r="D276" t="s">
        <v>86</v>
      </c>
      <c r="E276" t="s">
        <v>87</v>
      </c>
      <c r="F276" t="s">
        <v>88</v>
      </c>
      <c r="G276" t="s">
        <v>89</v>
      </c>
      <c r="H276" t="s">
        <v>144</v>
      </c>
      <c r="I276" t="s">
        <v>145</v>
      </c>
      <c r="J276">
        <v>45.5</v>
      </c>
      <c r="K276">
        <v>272.04000854492188</v>
      </c>
      <c r="L276">
        <v>156.89999389648438</v>
      </c>
      <c r="M276">
        <v>20972</v>
      </c>
      <c r="N276">
        <v>77.099998474121094</v>
      </c>
      <c r="O276">
        <v>-0.80000001192092896</v>
      </c>
      <c r="P276">
        <v>-123</v>
      </c>
      <c r="Q276">
        <v>88.300000000000011</v>
      </c>
      <c r="R276">
        <v>9.3000000000000007</v>
      </c>
      <c r="S276">
        <v>148</v>
      </c>
      <c r="T276">
        <v>0</v>
      </c>
      <c r="U276">
        <v>3899.6</v>
      </c>
      <c r="V276">
        <v>13.28</v>
      </c>
      <c r="W276">
        <v>1814</v>
      </c>
      <c r="X276">
        <v>220</v>
      </c>
      <c r="Y276">
        <v>784</v>
      </c>
      <c r="Z276">
        <v>147</v>
      </c>
      <c r="AA276">
        <v>593</v>
      </c>
      <c r="AB276">
        <v>18.602409362792969</v>
      </c>
      <c r="AC276">
        <v>1.2</v>
      </c>
      <c r="AD276">
        <v>1.2</v>
      </c>
      <c r="AE276">
        <v>2.4</v>
      </c>
      <c r="AF276">
        <v>4.7</v>
      </c>
      <c r="AG276">
        <v>0</v>
      </c>
      <c r="AH276">
        <v>20.25</v>
      </c>
      <c r="AI276">
        <v>1.3</v>
      </c>
      <c r="AJ276">
        <v>0.5</v>
      </c>
      <c r="AK276">
        <v>1.1000000000000001</v>
      </c>
      <c r="AL276">
        <v>71.8</v>
      </c>
      <c r="AM276">
        <v>344.7</v>
      </c>
      <c r="AN276">
        <v>46.3</v>
      </c>
      <c r="AO276">
        <v>27.4</v>
      </c>
      <c r="AP276">
        <v>75</v>
      </c>
      <c r="AQ276">
        <v>37</v>
      </c>
      <c r="AR276">
        <v>214</v>
      </c>
      <c r="AS276">
        <v>4</v>
      </c>
      <c r="AT276">
        <v>9051</v>
      </c>
      <c r="AU276">
        <v>9736</v>
      </c>
      <c r="AV276">
        <v>1</v>
      </c>
      <c r="AW276">
        <v>29.134464263916016</v>
      </c>
      <c r="AX276">
        <v>0</v>
      </c>
      <c r="AY276">
        <v>0</v>
      </c>
      <c r="AZ276">
        <v>0</v>
      </c>
      <c r="BA276">
        <v>0</v>
      </c>
      <c r="BB276">
        <v>1</v>
      </c>
      <c r="BC276">
        <v>97.188262939453125</v>
      </c>
      <c r="BD276">
        <v>95.005805969238281</v>
      </c>
      <c r="BE276">
        <v>2117.1328125</v>
      </c>
      <c r="BF276">
        <v>12897.6181640625</v>
      </c>
      <c r="BG276">
        <v>14374.37890625</v>
      </c>
      <c r="BH276">
        <v>3.9166128635406494</v>
      </c>
      <c r="BI276">
        <v>-4.137061595916748</v>
      </c>
      <c r="BJ276">
        <v>23.792486190795898</v>
      </c>
      <c r="BK276">
        <v>-22.181818008422852</v>
      </c>
      <c r="BL276">
        <v>283.25</v>
      </c>
      <c r="BM276">
        <v>0.38222646713256836</v>
      </c>
      <c r="BN276">
        <v>23939.84765625</v>
      </c>
      <c r="BO276">
        <v>31.80848503112793</v>
      </c>
      <c r="BQ276">
        <v>0.59717720746994019</v>
      </c>
      <c r="BR276">
        <v>0.1954987645149231</v>
      </c>
      <c r="BS276">
        <v>3.5332825183868408</v>
      </c>
      <c r="BT276">
        <v>156.16059875488281</v>
      </c>
      <c r="BU276">
        <v>442.20864868164063</v>
      </c>
      <c r="BV276">
        <v>0</v>
      </c>
      <c r="BW276">
        <v>3</v>
      </c>
      <c r="BX276">
        <v>10320.8037109375</v>
      </c>
      <c r="BY276">
        <v>9260.4892578125</v>
      </c>
      <c r="BZ276">
        <v>1.0204081535339355</v>
      </c>
      <c r="CA276">
        <v>10.018119812011719</v>
      </c>
      <c r="CB276">
        <v>77.102806091308594</v>
      </c>
      <c r="CC276">
        <v>7.7106142044067383</v>
      </c>
      <c r="CD276">
        <v>17.087100982666016</v>
      </c>
      <c r="CE276">
        <v>4.7596383839845657E-2</v>
      </c>
      <c r="CF276">
        <v>2.3798191547393799</v>
      </c>
      <c r="CG276">
        <v>9416.2998046875</v>
      </c>
      <c r="CJ276" s="8">
        <f>ABS(L276-VLOOKUP('VK_valitsin (FI)'!$C$8,tiedot,11,FALSE))</f>
        <v>18.199996948242188</v>
      </c>
      <c r="CQ276" s="8">
        <f>ABS(S276-VLOOKUP('VK_valitsin (FI)'!$C$8,tiedot,18,FALSE))</f>
        <v>4</v>
      </c>
      <c r="DE276" s="8">
        <f>ABS(AG276-VLOOKUP('VK_valitsin (FI)'!$C$8,tiedot,32,FALSE))</f>
        <v>0</v>
      </c>
      <c r="DJ276" s="8">
        <f>ABS(AL276-VLOOKUP('VK_valitsin (FI)'!$C$8,tiedot,37,FALSE))</f>
        <v>13</v>
      </c>
      <c r="EB276" s="55">
        <f>ABS(BD276-VLOOKUP('VK_valitsin (FI)'!$C$8,tiedot,55,FALSE))</f>
        <v>1.0129318237304688</v>
      </c>
      <c r="EF276" s="55">
        <f>ABS(BH276-VLOOKUP('VK_valitsin (FI)'!$C$8,tiedot,59,FALSE))</f>
        <v>0.57955646514892578</v>
      </c>
      <c r="EL276" s="8">
        <f>ABS(BN276-VLOOKUP('VK_valitsin (FI)'!$C$8,tiedot,65,FALSE))</f>
        <v>865.451171875</v>
      </c>
      <c r="FH276" s="4">
        <f>IF($B276='VK_valitsin (FI)'!$C$8,100000,VK!CJ276/VK!L$297*'VK_valitsin (FI)'!D$5)</f>
        <v>9.2484827429486563E-2</v>
      </c>
      <c r="FO276" s="4">
        <f>IF($B276='VK_valitsin (FI)'!$C$8,100000,VK!CQ276/VK!S$297*'VK_valitsin (FI)'!E$5)</f>
        <v>7.9547852901440581E-4</v>
      </c>
      <c r="GC276" s="4">
        <f>IF($B276='VK_valitsin (FI)'!$C$8,100000,VK!DE276/VK!AG$297*'VK_valitsin (FI)'!F$5)</f>
        <v>0</v>
      </c>
      <c r="GH276" s="4">
        <f>IF($B276='VK_valitsin (FI)'!$C$8,100000,VK!DJ276/VK!AL$297*'VK_valitsin (FI)'!G$5)</f>
        <v>0.22881731704013278</v>
      </c>
      <c r="GZ276" s="4">
        <f>IF($B276='VK_valitsin (FI)'!$C$8,100000,VK!EB276/VK!BD$297*'VK_valitsin (FI)'!H$5)</f>
        <v>4.391200094403149E-3</v>
      </c>
      <c r="HA276" s="4">
        <f>IF($B276='VK_valitsin (FI)'!$C$8,100000,VK!EC276/VK!BE$297*'VK_valitsin (FI)'!P$5)</f>
        <v>0</v>
      </c>
      <c r="HD276" s="4">
        <f>IF($B276='VK_valitsin (FI)'!$C$8,100000,VK!EF276/VK!BH$297*'VK_valitsin (FI)'!I$5)</f>
        <v>0.10112221717861856</v>
      </c>
      <c r="HJ276" s="4">
        <f>IF($B276='VK_valitsin (FI)'!$C$8,100000,VK!EL276/VK!BN$297*'VK_valitsin (FI)'!J$5)</f>
        <v>3.9353422511270143E-2</v>
      </c>
      <c r="ID276" s="15">
        <f t="shared" si="16"/>
        <v>0.46696449018292563</v>
      </c>
      <c r="IE276" s="15">
        <f t="shared" si="17"/>
        <v>74</v>
      </c>
      <c r="IF276" s="16">
        <f t="shared" si="19"/>
        <v>2.740000000000006E-8</v>
      </c>
      <c r="IG276" s="51" t="str">
        <f t="shared" si="18"/>
        <v>Valkeakoski</v>
      </c>
    </row>
    <row r="277" spans="1:241">
      <c r="A277">
        <v>2019</v>
      </c>
      <c r="B277" t="s">
        <v>750</v>
      </c>
      <c r="C277" t="s">
        <v>751</v>
      </c>
      <c r="D277" t="s">
        <v>142</v>
      </c>
      <c r="E277" t="s">
        <v>143</v>
      </c>
      <c r="F277" t="s">
        <v>120</v>
      </c>
      <c r="G277" t="s">
        <v>121</v>
      </c>
      <c r="H277" t="s">
        <v>144</v>
      </c>
      <c r="I277" t="s">
        <v>145</v>
      </c>
      <c r="J277">
        <v>39.299999237060547</v>
      </c>
      <c r="K277">
        <v>238.3699951171875</v>
      </c>
      <c r="L277">
        <v>104.80000305175781</v>
      </c>
      <c r="M277">
        <v>233775</v>
      </c>
      <c r="N277">
        <v>980.70001220703125</v>
      </c>
      <c r="O277">
        <v>2.5</v>
      </c>
      <c r="P277">
        <v>3033</v>
      </c>
      <c r="Q277">
        <v>99.7</v>
      </c>
      <c r="R277">
        <v>8.5</v>
      </c>
      <c r="S277">
        <v>135</v>
      </c>
      <c r="T277">
        <v>0</v>
      </c>
      <c r="U277">
        <v>4340.1000000000004</v>
      </c>
      <c r="V277">
        <v>16.3</v>
      </c>
      <c r="W277">
        <v>1525</v>
      </c>
      <c r="X277">
        <v>6</v>
      </c>
      <c r="Y277">
        <v>575</v>
      </c>
      <c r="Z277">
        <v>62</v>
      </c>
      <c r="AA277">
        <v>331</v>
      </c>
      <c r="AB277">
        <v>18.519063949584961</v>
      </c>
      <c r="AC277">
        <v>0.7</v>
      </c>
      <c r="AD277">
        <v>1.2</v>
      </c>
      <c r="AE277">
        <v>2.2000000000000002</v>
      </c>
      <c r="AF277">
        <v>4.5</v>
      </c>
      <c r="AG277">
        <v>1</v>
      </c>
      <c r="AH277">
        <v>19</v>
      </c>
      <c r="AI277">
        <v>1</v>
      </c>
      <c r="AJ277">
        <v>0.41</v>
      </c>
      <c r="AK277">
        <v>1</v>
      </c>
      <c r="AL277">
        <v>65.5</v>
      </c>
      <c r="AM277">
        <v>365.2</v>
      </c>
      <c r="AN277">
        <v>38.799999999999997</v>
      </c>
      <c r="AO277">
        <v>31.4</v>
      </c>
      <c r="AP277">
        <v>20</v>
      </c>
      <c r="AQ277">
        <v>18</v>
      </c>
      <c r="AR277">
        <v>253</v>
      </c>
      <c r="AS277">
        <v>4.5</v>
      </c>
      <c r="AT277">
        <v>7003</v>
      </c>
      <c r="AU277">
        <v>9087</v>
      </c>
      <c r="AV277">
        <v>1</v>
      </c>
      <c r="AW277">
        <v>15.058479309082031</v>
      </c>
      <c r="AX277">
        <v>0</v>
      </c>
      <c r="AY277">
        <v>0</v>
      </c>
      <c r="AZ277">
        <v>1</v>
      </c>
      <c r="BA277">
        <v>0</v>
      </c>
      <c r="BB277">
        <v>1</v>
      </c>
      <c r="BC277">
        <v>97.694900512695313</v>
      </c>
      <c r="BD277">
        <v>84.758956909179688</v>
      </c>
      <c r="BE277">
        <v>1468.9599609375</v>
      </c>
      <c r="BF277">
        <v>12420.6162109375</v>
      </c>
      <c r="BG277">
        <v>15473.109375</v>
      </c>
      <c r="BH277">
        <v>4.5448637008666992</v>
      </c>
      <c r="BI277">
        <v>0.18925893306732178</v>
      </c>
      <c r="BJ277">
        <v>24.549896240234375</v>
      </c>
      <c r="BK277">
        <v>4.2979941368103027</v>
      </c>
      <c r="BL277">
        <v>523.5777587890625</v>
      </c>
      <c r="BM277">
        <v>1.7491590976715088</v>
      </c>
      <c r="BN277">
        <v>26407.376953125</v>
      </c>
      <c r="BO277">
        <v>15.372916221618652</v>
      </c>
      <c r="BQ277">
        <v>0.50206393003463745</v>
      </c>
      <c r="BR277">
        <v>2.3847715854644775</v>
      </c>
      <c r="BS277">
        <v>20.222864151000977</v>
      </c>
      <c r="BT277">
        <v>97.148971557617188</v>
      </c>
      <c r="BU277">
        <v>763.4349365234375</v>
      </c>
      <c r="BV277">
        <v>1</v>
      </c>
      <c r="BW277">
        <v>8</v>
      </c>
      <c r="BX277">
        <v>10134.88671875</v>
      </c>
      <c r="BY277">
        <v>8135.50341796875</v>
      </c>
      <c r="BZ277">
        <v>1.0899368524551392</v>
      </c>
      <c r="CA277">
        <v>9.0574274063110352</v>
      </c>
      <c r="CB277">
        <v>93.171112060546875</v>
      </c>
      <c r="CC277">
        <v>11.21186351776123</v>
      </c>
      <c r="CD277">
        <v>12.293378829956055</v>
      </c>
      <c r="CE277">
        <v>1.2420893907546997</v>
      </c>
      <c r="CF277">
        <v>1.1948616504669189</v>
      </c>
      <c r="CG277">
        <v>8979.818359375</v>
      </c>
      <c r="CJ277" s="8">
        <f>ABS(L277-VLOOKUP('VK_valitsin (FI)'!$C$8,tiedot,11,FALSE))</f>
        <v>33.899993896484375</v>
      </c>
      <c r="CQ277" s="8">
        <f>ABS(S277-VLOOKUP('VK_valitsin (FI)'!$C$8,tiedot,18,FALSE))</f>
        <v>17</v>
      </c>
      <c r="DE277" s="8">
        <f>ABS(AG277-VLOOKUP('VK_valitsin (FI)'!$C$8,tiedot,32,FALSE))</f>
        <v>1</v>
      </c>
      <c r="DJ277" s="8">
        <f>ABS(AL277-VLOOKUP('VK_valitsin (FI)'!$C$8,tiedot,37,FALSE))</f>
        <v>6.7000000000000028</v>
      </c>
      <c r="EB277" s="55">
        <f>ABS(BD277-VLOOKUP('VK_valitsin (FI)'!$C$8,tiedot,55,FALSE))</f>
        <v>11.259780883789063</v>
      </c>
      <c r="EF277" s="55">
        <f>ABS(BH277-VLOOKUP('VK_valitsin (FI)'!$C$8,tiedot,59,FALSE))</f>
        <v>1.2078073024749756</v>
      </c>
      <c r="EL277" s="8">
        <f>ABS(BN277-VLOOKUP('VK_valitsin (FI)'!$C$8,tiedot,65,FALSE))</f>
        <v>3332.98046875</v>
      </c>
      <c r="FH277" s="4">
        <f>IF($B277='VK_valitsin (FI)'!$C$8,100000,VK!CJ277/VK!L$297*'VK_valitsin (FI)'!D$5)</f>
        <v>0.17226569291704283</v>
      </c>
      <c r="FO277" s="4">
        <f>IF($B277='VK_valitsin (FI)'!$C$8,100000,VK!CQ277/VK!S$297*'VK_valitsin (FI)'!E$5)</f>
        <v>3.3807837483112251E-3</v>
      </c>
      <c r="GC277" s="4">
        <f>IF($B277='VK_valitsin (FI)'!$C$8,100000,VK!DE277/VK!AG$297*'VK_valitsin (FI)'!F$5)</f>
        <v>0.10940897735217005</v>
      </c>
      <c r="GH277" s="4">
        <f>IF($B277='VK_valitsin (FI)'!$C$8,100000,VK!DJ277/VK!AL$297*'VK_valitsin (FI)'!G$5)</f>
        <v>0.11792892493606848</v>
      </c>
      <c r="GZ277" s="4">
        <f>IF($B277='VK_valitsin (FI)'!$C$8,100000,VK!EB277/VK!BD$297*'VK_valitsin (FI)'!H$5)</f>
        <v>4.8812713473409299E-2</v>
      </c>
      <c r="HA277" s="4">
        <f>IF($B277='VK_valitsin (FI)'!$C$8,100000,VK!EC277/VK!BE$297*'VK_valitsin (FI)'!P$5)</f>
        <v>0</v>
      </c>
      <c r="HD277" s="4">
        <f>IF($B277='VK_valitsin (FI)'!$C$8,100000,VK!EF277/VK!BH$297*'VK_valitsin (FI)'!I$5)</f>
        <v>0.21074072967059596</v>
      </c>
      <c r="HJ277" s="4">
        <f>IF($B277='VK_valitsin (FI)'!$C$8,100000,VK!EL277/VK!BN$297*'VK_valitsin (FI)'!J$5)</f>
        <v>0.15155585071814362</v>
      </c>
      <c r="ID277" s="15">
        <f t="shared" si="16"/>
        <v>0.81409370031574146</v>
      </c>
      <c r="IE277" s="15">
        <f t="shared" si="17"/>
        <v>221</v>
      </c>
      <c r="IF277" s="16">
        <f t="shared" si="19"/>
        <v>2.7500000000000061E-8</v>
      </c>
      <c r="IG277" s="51" t="str">
        <f t="shared" si="18"/>
        <v>Vantaa</v>
      </c>
    </row>
    <row r="278" spans="1:241">
      <c r="A278">
        <v>2019</v>
      </c>
      <c r="B278" t="s">
        <v>277</v>
      </c>
      <c r="C278" t="s">
        <v>752</v>
      </c>
      <c r="D278" t="s">
        <v>277</v>
      </c>
      <c r="E278" t="s">
        <v>278</v>
      </c>
      <c r="F278" t="s">
        <v>243</v>
      </c>
      <c r="G278" t="s">
        <v>244</v>
      </c>
      <c r="H278" t="s">
        <v>144</v>
      </c>
      <c r="I278" t="s">
        <v>145</v>
      </c>
      <c r="J278">
        <v>48.900001525878906</v>
      </c>
      <c r="K278">
        <v>385.6300048828125</v>
      </c>
      <c r="L278">
        <v>184.69999694824219</v>
      </c>
      <c r="M278">
        <v>20466</v>
      </c>
      <c r="N278">
        <v>53.099998474121094</v>
      </c>
      <c r="O278">
        <v>-1.7000000476837158</v>
      </c>
      <c r="P278">
        <v>-90</v>
      </c>
      <c r="Q278">
        <v>91.800000000000011</v>
      </c>
      <c r="R278">
        <v>14.8</v>
      </c>
      <c r="S278">
        <v>130</v>
      </c>
      <c r="T278">
        <v>1</v>
      </c>
      <c r="U278">
        <v>3857.8</v>
      </c>
      <c r="V278">
        <v>12.35</v>
      </c>
      <c r="W278">
        <v>878</v>
      </c>
      <c r="X278">
        <v>145</v>
      </c>
      <c r="Y278">
        <v>866</v>
      </c>
      <c r="Z278">
        <v>225</v>
      </c>
      <c r="AA278">
        <v>789</v>
      </c>
      <c r="AB278">
        <v>16.780668258666992</v>
      </c>
      <c r="AC278">
        <v>0</v>
      </c>
      <c r="AD278">
        <v>1.4</v>
      </c>
      <c r="AE278">
        <v>1.2</v>
      </c>
      <c r="AF278">
        <v>3.7</v>
      </c>
      <c r="AG278">
        <v>0</v>
      </c>
      <c r="AH278">
        <v>21</v>
      </c>
      <c r="AI278">
        <v>1.45</v>
      </c>
      <c r="AJ278">
        <v>0.5</v>
      </c>
      <c r="AK278">
        <v>1</v>
      </c>
      <c r="AL278">
        <v>54.4</v>
      </c>
      <c r="AM278">
        <v>322.10000000000002</v>
      </c>
      <c r="AN278">
        <v>46.3</v>
      </c>
      <c r="AO278">
        <v>25.3</v>
      </c>
      <c r="AP278">
        <v>30</v>
      </c>
      <c r="AQ278">
        <v>61</v>
      </c>
      <c r="AR278">
        <v>673</v>
      </c>
      <c r="AS278">
        <v>3.5</v>
      </c>
      <c r="AT278">
        <v>6518</v>
      </c>
      <c r="AU278">
        <v>10500</v>
      </c>
      <c r="AV278">
        <v>1</v>
      </c>
      <c r="AW278">
        <v>65.320793151855469</v>
      </c>
      <c r="AX278">
        <v>0</v>
      </c>
      <c r="AY278">
        <v>0</v>
      </c>
      <c r="AZ278">
        <v>0</v>
      </c>
      <c r="BA278">
        <v>1</v>
      </c>
      <c r="BB278">
        <v>1</v>
      </c>
      <c r="BC278">
        <v>92.78350830078125</v>
      </c>
      <c r="BD278">
        <v>66.4383544921875</v>
      </c>
      <c r="BE278">
        <v>854.26007080078125</v>
      </c>
      <c r="BF278">
        <v>14918.14453125</v>
      </c>
      <c r="BG278">
        <v>20309.203125</v>
      </c>
      <c r="BH278">
        <v>2.3709957599639893</v>
      </c>
      <c r="BI278">
        <v>-2.0375897884368896</v>
      </c>
      <c r="BJ278">
        <v>28.143712997436523</v>
      </c>
      <c r="BK278">
        <v>12.280701637268066</v>
      </c>
      <c r="BL278">
        <v>242.28572082519531</v>
      </c>
      <c r="BM278">
        <v>-2.1005728244781494</v>
      </c>
      <c r="BN278">
        <v>23159.474609375</v>
      </c>
      <c r="BO278">
        <v>38.548534393310547</v>
      </c>
      <c r="BQ278">
        <v>0.60490572452545166</v>
      </c>
      <c r="BR278">
        <v>0.20521840453147888</v>
      </c>
      <c r="BS278">
        <v>2.8926024436950684</v>
      </c>
      <c r="BT278">
        <v>112.08834075927734</v>
      </c>
      <c r="BU278">
        <v>419.0853271484375</v>
      </c>
      <c r="BV278">
        <v>0</v>
      </c>
      <c r="BW278">
        <v>1</v>
      </c>
      <c r="BX278">
        <v>11048.2060546875</v>
      </c>
      <c r="BY278">
        <v>8115.470703125</v>
      </c>
      <c r="BZ278">
        <v>0.93814128637313843</v>
      </c>
      <c r="CA278">
        <v>7.5149025917053223</v>
      </c>
      <c r="CB278">
        <v>82.291664123535156</v>
      </c>
      <c r="CC278">
        <v>10.27308177947998</v>
      </c>
      <c r="CD278">
        <v>16.449935913085938</v>
      </c>
      <c r="CE278">
        <v>0</v>
      </c>
      <c r="CF278">
        <v>3.3159947395324707</v>
      </c>
      <c r="CG278">
        <v>10498.8857421875</v>
      </c>
      <c r="CJ278" s="8">
        <f>ABS(L278-VLOOKUP('VK_valitsin (FI)'!$C$8,tiedot,11,FALSE))</f>
        <v>46</v>
      </c>
      <c r="CQ278" s="8">
        <f>ABS(S278-VLOOKUP('VK_valitsin (FI)'!$C$8,tiedot,18,FALSE))</f>
        <v>22</v>
      </c>
      <c r="DE278" s="8">
        <f>ABS(AG278-VLOOKUP('VK_valitsin (FI)'!$C$8,tiedot,32,FALSE))</f>
        <v>0</v>
      </c>
      <c r="DJ278" s="8">
        <f>ABS(AL278-VLOOKUP('VK_valitsin (FI)'!$C$8,tiedot,37,FALSE))</f>
        <v>4.3999999999999986</v>
      </c>
      <c r="EB278" s="55">
        <f>ABS(BD278-VLOOKUP('VK_valitsin (FI)'!$C$8,tiedot,55,FALSE))</f>
        <v>29.58038330078125</v>
      </c>
      <c r="EF278" s="55">
        <f>ABS(BH278-VLOOKUP('VK_valitsin (FI)'!$C$8,tiedot,59,FALSE))</f>
        <v>0.96606063842773438</v>
      </c>
      <c r="EL278" s="8">
        <f>ABS(BN278-VLOOKUP('VK_valitsin (FI)'!$C$8,tiedot,65,FALSE))</f>
        <v>85.078125</v>
      </c>
      <c r="FH278" s="4">
        <f>IF($B278='VK_valitsin (FI)'!$C$8,100000,VK!CJ278/VK!L$297*'VK_valitsin (FI)'!D$5)</f>
        <v>0.23375289973151758</v>
      </c>
      <c r="FO278" s="4">
        <f>IF($B278='VK_valitsin (FI)'!$C$8,100000,VK!CQ278/VK!S$297*'VK_valitsin (FI)'!E$5)</f>
        <v>4.3751319095792322E-3</v>
      </c>
      <c r="GC278" s="4">
        <f>IF($B278='VK_valitsin (FI)'!$C$8,100000,VK!DE278/VK!AG$297*'VK_valitsin (FI)'!F$5)</f>
        <v>0</v>
      </c>
      <c r="GH278" s="4">
        <f>IF($B278='VK_valitsin (FI)'!$C$8,100000,VK!DJ278/VK!AL$297*'VK_valitsin (FI)'!G$5)</f>
        <v>7.7445861152044909E-2</v>
      </c>
      <c r="GZ278" s="4">
        <f>IF($B278='VK_valitsin (FI)'!$C$8,100000,VK!EB278/VK!BD$297*'VK_valitsin (FI)'!H$5)</f>
        <v>0.1282350686391657</v>
      </c>
      <c r="HA278" s="4">
        <f>IF($B278='VK_valitsin (FI)'!$C$8,100000,VK!EC278/VK!BE$297*'VK_valitsin (FI)'!P$5)</f>
        <v>0</v>
      </c>
      <c r="HD278" s="4">
        <f>IF($B278='VK_valitsin (FI)'!$C$8,100000,VK!EF278/VK!BH$297*'VK_valitsin (FI)'!I$5)</f>
        <v>0.16856026903556551</v>
      </c>
      <c r="HJ278" s="4">
        <f>IF($B278='VK_valitsin (FI)'!$C$8,100000,VK!EL278/VK!BN$297*'VK_valitsin (FI)'!J$5)</f>
        <v>3.8686358149333405E-3</v>
      </c>
      <c r="ID278" s="15">
        <f t="shared" si="16"/>
        <v>0.61623789388280625</v>
      </c>
      <c r="IE278" s="15">
        <f t="shared" si="17"/>
        <v>141</v>
      </c>
      <c r="IF278" s="16">
        <f t="shared" si="19"/>
        <v>2.7600000000000062E-8</v>
      </c>
      <c r="IG278" s="51" t="str">
        <f t="shared" si="18"/>
        <v>Varkaus</v>
      </c>
    </row>
    <row r="279" spans="1:241">
      <c r="A279">
        <v>2019</v>
      </c>
      <c r="B279" t="s">
        <v>753</v>
      </c>
      <c r="C279" t="s">
        <v>754</v>
      </c>
      <c r="D279" t="s">
        <v>421</v>
      </c>
      <c r="E279" t="s">
        <v>422</v>
      </c>
      <c r="F279" t="s">
        <v>126</v>
      </c>
      <c r="G279" t="s">
        <v>127</v>
      </c>
      <c r="H279" t="s">
        <v>104</v>
      </c>
      <c r="I279" t="s">
        <v>105</v>
      </c>
      <c r="J279">
        <v>47.200000762939453</v>
      </c>
      <c r="K279">
        <v>188.91000366210938</v>
      </c>
      <c r="L279">
        <v>129.89999389648438</v>
      </c>
      <c r="M279">
        <v>2293</v>
      </c>
      <c r="N279">
        <v>12.100000381469727</v>
      </c>
      <c r="O279">
        <v>0.40000000596046448</v>
      </c>
      <c r="P279">
        <v>3</v>
      </c>
      <c r="Q279">
        <v>47.1</v>
      </c>
      <c r="R279">
        <v>6.9</v>
      </c>
      <c r="S279">
        <v>95</v>
      </c>
      <c r="T279">
        <v>0</v>
      </c>
      <c r="U279">
        <v>3761</v>
      </c>
      <c r="V279">
        <v>12.51</v>
      </c>
      <c r="W279">
        <v>824</v>
      </c>
      <c r="X279">
        <v>78</v>
      </c>
      <c r="Y279">
        <v>667</v>
      </c>
      <c r="Z279">
        <v>746</v>
      </c>
      <c r="AA279">
        <v>771</v>
      </c>
      <c r="AB279">
        <v>10.916666984558105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22.25</v>
      </c>
      <c r="AI279">
        <v>1</v>
      </c>
      <c r="AJ279">
        <v>0.5</v>
      </c>
      <c r="AK279">
        <v>1.7</v>
      </c>
      <c r="AL279">
        <v>71</v>
      </c>
      <c r="AM279">
        <v>288.3</v>
      </c>
      <c r="AN279">
        <v>50.2</v>
      </c>
      <c r="AO279">
        <v>19</v>
      </c>
      <c r="AP279">
        <v>78</v>
      </c>
      <c r="AQ279">
        <v>62</v>
      </c>
      <c r="AR279">
        <v>505</v>
      </c>
      <c r="AS279">
        <v>2.6669999999999998</v>
      </c>
      <c r="AT279">
        <v>4800</v>
      </c>
      <c r="AU279">
        <v>12532</v>
      </c>
      <c r="AV279">
        <v>1</v>
      </c>
      <c r="AW279">
        <v>40.0859375</v>
      </c>
      <c r="AX279">
        <v>0</v>
      </c>
      <c r="AY279">
        <v>0</v>
      </c>
      <c r="AZ279">
        <v>0</v>
      </c>
      <c r="BA279">
        <v>0</v>
      </c>
      <c r="BB279">
        <v>1</v>
      </c>
      <c r="BC279">
        <v>96.666664123535156</v>
      </c>
      <c r="BD279">
        <v>100</v>
      </c>
      <c r="BE279">
        <v>297.70993041992188</v>
      </c>
      <c r="BF279">
        <v>7483.06640625</v>
      </c>
      <c r="BG279">
        <v>8450.7041015625</v>
      </c>
      <c r="BH279">
        <v>4.0562582015991211</v>
      </c>
      <c r="BI279">
        <v>1.0754984803497791E-2</v>
      </c>
      <c r="BJ279">
        <v>33.333332061767578</v>
      </c>
      <c r="BK279">
        <v>84.210525512695313</v>
      </c>
      <c r="BL279">
        <v>190</v>
      </c>
      <c r="BM279">
        <v>0</v>
      </c>
      <c r="BN279">
        <v>22126.591796875</v>
      </c>
      <c r="BO279">
        <v>40.86663818359375</v>
      </c>
      <c r="BQ279">
        <v>0.70257306098937988</v>
      </c>
      <c r="BR279">
        <v>0.65416485071182251</v>
      </c>
      <c r="BS279">
        <v>2.311382532119751</v>
      </c>
      <c r="BT279">
        <v>85.041427612304688</v>
      </c>
      <c r="BU279">
        <v>125.16354370117188</v>
      </c>
      <c r="BV279">
        <v>0</v>
      </c>
      <c r="BW279">
        <v>0</v>
      </c>
      <c r="BX279">
        <v>6000</v>
      </c>
      <c r="BY279">
        <v>5312.97705078125</v>
      </c>
      <c r="BZ279">
        <v>1.5263845920562744</v>
      </c>
      <c r="CA279">
        <v>7.4574794769287109</v>
      </c>
      <c r="CB279">
        <v>54.285713195800781</v>
      </c>
      <c r="CC279">
        <v>11.111110687255859</v>
      </c>
      <c r="CD279">
        <v>12.865496635437012</v>
      </c>
      <c r="CE279">
        <v>0</v>
      </c>
      <c r="CF279">
        <v>0.58479529619216919</v>
      </c>
      <c r="CG279">
        <v>12605.630859375</v>
      </c>
      <c r="CJ279" s="8">
        <f>ABS(L279-VLOOKUP('VK_valitsin (FI)'!$C$8,tiedot,11,FALSE))</f>
        <v>8.8000030517578125</v>
      </c>
      <c r="CQ279" s="8">
        <f>ABS(S279-VLOOKUP('VK_valitsin (FI)'!$C$8,tiedot,18,FALSE))</f>
        <v>57</v>
      </c>
      <c r="DE279" s="8">
        <f>ABS(AG279-VLOOKUP('VK_valitsin (FI)'!$C$8,tiedot,32,FALSE))</f>
        <v>0</v>
      </c>
      <c r="DJ279" s="8">
        <f>ABS(AL279-VLOOKUP('VK_valitsin (FI)'!$C$8,tiedot,37,FALSE))</f>
        <v>12.200000000000003</v>
      </c>
      <c r="EB279" s="55">
        <f>ABS(BD279-VLOOKUP('VK_valitsin (FI)'!$C$8,tiedot,55,FALSE))</f>
        <v>3.98126220703125</v>
      </c>
      <c r="EF279" s="55">
        <f>ABS(BH279-VLOOKUP('VK_valitsin (FI)'!$C$8,tiedot,59,FALSE))</f>
        <v>0.71920180320739746</v>
      </c>
      <c r="EL279" s="8">
        <f>ABS(BN279-VLOOKUP('VK_valitsin (FI)'!$C$8,tiedot,65,FALSE))</f>
        <v>947.8046875</v>
      </c>
      <c r="FH279" s="4">
        <f>IF($B279='VK_valitsin (FI)'!$C$8,100000,VK!CJ279/VK!L$297*'VK_valitsin (FI)'!D$5)</f>
        <v>4.4717961543360711E-2</v>
      </c>
      <c r="FO279" s="4">
        <f>IF($B279='VK_valitsin (FI)'!$C$8,100000,VK!CQ279/VK!S$297*'VK_valitsin (FI)'!E$5)</f>
        <v>1.1335569038455283E-2</v>
      </c>
      <c r="GC279" s="4">
        <f>IF($B279='VK_valitsin (FI)'!$C$8,100000,VK!DE279/VK!AG$297*'VK_valitsin (FI)'!F$5)</f>
        <v>0</v>
      </c>
      <c r="GH279" s="4">
        <f>IF($B279='VK_valitsin (FI)'!$C$8,100000,VK!DJ279/VK!AL$297*'VK_valitsin (FI)'!G$5)</f>
        <v>0.21473625137612465</v>
      </c>
      <c r="GZ279" s="4">
        <f>IF($B279='VK_valitsin (FI)'!$C$8,100000,VK!EB279/VK!BD$297*'VK_valitsin (FI)'!H$5)</f>
        <v>1.725932443801987E-2</v>
      </c>
      <c r="HA279" s="4">
        <f>IF($B279='VK_valitsin (FI)'!$C$8,100000,VK!EC279/VK!BE$297*'VK_valitsin (FI)'!P$5)</f>
        <v>0</v>
      </c>
      <c r="HD279" s="4">
        <f>IF($B279='VK_valitsin (FI)'!$C$8,100000,VK!EF279/VK!BH$297*'VK_valitsin (FI)'!I$5)</f>
        <v>0.12548782614391882</v>
      </c>
      <c r="HJ279" s="4">
        <f>IF($B279='VK_valitsin (FI)'!$C$8,100000,VK!EL279/VK!BN$297*'VK_valitsin (FI)'!J$5)</f>
        <v>4.3098166063535163E-2</v>
      </c>
      <c r="ID279" s="15">
        <f t="shared" si="16"/>
        <v>0.45663512630341452</v>
      </c>
      <c r="IE279" s="15">
        <f t="shared" si="17"/>
        <v>69</v>
      </c>
      <c r="IF279" s="16">
        <f t="shared" si="19"/>
        <v>2.7700000000000063E-8</v>
      </c>
      <c r="IG279" s="51" t="str">
        <f t="shared" si="18"/>
        <v>Vehmaa</v>
      </c>
    </row>
    <row r="280" spans="1:241">
      <c r="A280">
        <v>2019</v>
      </c>
      <c r="B280" t="s">
        <v>755</v>
      </c>
      <c r="C280" t="s">
        <v>756</v>
      </c>
      <c r="D280" t="s">
        <v>628</v>
      </c>
      <c r="E280" t="s">
        <v>629</v>
      </c>
      <c r="F280" t="s">
        <v>243</v>
      </c>
      <c r="G280" t="s">
        <v>244</v>
      </c>
      <c r="H280" t="s">
        <v>104</v>
      </c>
      <c r="I280" t="s">
        <v>105</v>
      </c>
      <c r="J280">
        <v>54.900001525878906</v>
      </c>
      <c r="K280">
        <v>422.6199951171875</v>
      </c>
      <c r="L280">
        <v>203.5</v>
      </c>
      <c r="M280">
        <v>2014</v>
      </c>
      <c r="N280">
        <v>4.8000001907348633</v>
      </c>
      <c r="O280">
        <v>-2.0999999046325684</v>
      </c>
      <c r="P280">
        <v>-10</v>
      </c>
      <c r="Q280">
        <v>40.6</v>
      </c>
      <c r="R280">
        <v>12.700000000000001</v>
      </c>
      <c r="S280">
        <v>172</v>
      </c>
      <c r="T280">
        <v>0</v>
      </c>
      <c r="U280">
        <v>2921.1</v>
      </c>
      <c r="V280">
        <v>12.35</v>
      </c>
      <c r="W280">
        <v>2071</v>
      </c>
      <c r="X280">
        <v>286</v>
      </c>
      <c r="Y280">
        <v>500</v>
      </c>
      <c r="Z280">
        <v>1988</v>
      </c>
      <c r="AA280">
        <v>634</v>
      </c>
      <c r="AB280">
        <v>15.399999618530273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21.5</v>
      </c>
      <c r="AI280">
        <v>1</v>
      </c>
      <c r="AJ280">
        <v>0.6</v>
      </c>
      <c r="AK280">
        <v>1.25</v>
      </c>
      <c r="AL280">
        <v>98.2</v>
      </c>
      <c r="AM280">
        <v>253.1</v>
      </c>
      <c r="AN280">
        <v>43.8</v>
      </c>
      <c r="AO280">
        <v>16.600000000000001</v>
      </c>
      <c r="AP280">
        <v>147</v>
      </c>
      <c r="AQ280">
        <v>136</v>
      </c>
      <c r="AR280">
        <v>997</v>
      </c>
      <c r="AS280">
        <v>1.667</v>
      </c>
      <c r="AT280">
        <v>11786</v>
      </c>
      <c r="AU280">
        <v>13275</v>
      </c>
      <c r="AV280">
        <v>0</v>
      </c>
      <c r="AW280">
        <v>64.969154357910156</v>
      </c>
      <c r="AX280">
        <v>0</v>
      </c>
      <c r="AY280">
        <v>0</v>
      </c>
      <c r="AZ280">
        <v>0</v>
      </c>
      <c r="BA280">
        <v>0</v>
      </c>
      <c r="BB280">
        <v>1</v>
      </c>
      <c r="BC280">
        <v>75.409835815429688</v>
      </c>
      <c r="BD280">
        <v>100</v>
      </c>
      <c r="BE280">
        <v>17.543859481811523</v>
      </c>
      <c r="BF280">
        <v>10647.80078125</v>
      </c>
      <c r="BG280">
        <v>11362.41796875</v>
      </c>
      <c r="BH280">
        <v>2.779245138168335</v>
      </c>
      <c r="BI280">
        <v>-3.5413334369659424</v>
      </c>
      <c r="BJ280">
        <v>10.344827651977539</v>
      </c>
      <c r="BK280">
        <v>-12.5</v>
      </c>
      <c r="BL280">
        <v>173</v>
      </c>
      <c r="BM280">
        <v>-4.0540542602539063</v>
      </c>
      <c r="BN280">
        <v>19459.83203125</v>
      </c>
      <c r="BO280">
        <v>62.076442718505859</v>
      </c>
      <c r="BQ280">
        <v>0.65541213750839233</v>
      </c>
      <c r="BR280">
        <v>0.19860972464084625</v>
      </c>
      <c r="BS280">
        <v>1.5392254590988159</v>
      </c>
      <c r="BT280">
        <v>94.836143493652344</v>
      </c>
      <c r="BU280">
        <v>227.9046630859375</v>
      </c>
      <c r="BV280">
        <v>0</v>
      </c>
      <c r="BW280">
        <v>1</v>
      </c>
      <c r="BX280">
        <v>11157.89453125</v>
      </c>
      <c r="BY280">
        <v>10456.140625</v>
      </c>
      <c r="BZ280">
        <v>0.69513404369354248</v>
      </c>
      <c r="CA280">
        <v>7.0506453514099121</v>
      </c>
      <c r="CB280">
        <v>121.42857360839844</v>
      </c>
      <c r="CC280">
        <v>11.971831321716309</v>
      </c>
      <c r="CD280">
        <v>16.197183609008789</v>
      </c>
      <c r="CE280">
        <v>0</v>
      </c>
      <c r="CF280">
        <v>4.2253522872924805</v>
      </c>
      <c r="CG280">
        <v>13347.015625</v>
      </c>
      <c r="CJ280" s="8">
        <f>ABS(L280-VLOOKUP('VK_valitsin (FI)'!$C$8,tiedot,11,FALSE))</f>
        <v>64.800003051757813</v>
      </c>
      <c r="CQ280" s="8">
        <f>ABS(S280-VLOOKUP('VK_valitsin (FI)'!$C$8,tiedot,18,FALSE))</f>
        <v>20</v>
      </c>
      <c r="DE280" s="8">
        <f>ABS(AG280-VLOOKUP('VK_valitsin (FI)'!$C$8,tiedot,32,FALSE))</f>
        <v>0</v>
      </c>
      <c r="DJ280" s="8">
        <f>ABS(AL280-VLOOKUP('VK_valitsin (FI)'!$C$8,tiedot,37,FALSE))</f>
        <v>39.400000000000006</v>
      </c>
      <c r="EB280" s="55">
        <f>ABS(BD280-VLOOKUP('VK_valitsin (FI)'!$C$8,tiedot,55,FALSE))</f>
        <v>3.98126220703125</v>
      </c>
      <c r="EF280" s="55">
        <f>ABS(BH280-VLOOKUP('VK_valitsin (FI)'!$C$8,tiedot,59,FALSE))</f>
        <v>0.55781126022338867</v>
      </c>
      <c r="EL280" s="8">
        <f>ABS(BN280-VLOOKUP('VK_valitsin (FI)'!$C$8,tiedot,65,FALSE))</f>
        <v>3614.564453125</v>
      </c>
      <c r="FH280" s="4">
        <f>IF($B280='VK_valitsin (FI)'!$C$8,100000,VK!CJ280/VK!L$297*'VK_valitsin (FI)'!D$5)</f>
        <v>0.32928670904259949</v>
      </c>
      <c r="FO280" s="4">
        <f>IF($B280='VK_valitsin (FI)'!$C$8,100000,VK!CQ280/VK!S$297*'VK_valitsin (FI)'!E$5)</f>
        <v>3.9773926450720294E-3</v>
      </c>
      <c r="GC280" s="4">
        <f>IF($B280='VK_valitsin (FI)'!$C$8,100000,VK!DE280/VK!AG$297*'VK_valitsin (FI)'!F$5)</f>
        <v>0</v>
      </c>
      <c r="GH280" s="4">
        <f>IF($B280='VK_valitsin (FI)'!$C$8,100000,VK!DJ280/VK!AL$297*'VK_valitsin (FI)'!G$5)</f>
        <v>0.69349248395240248</v>
      </c>
      <c r="GZ280" s="4">
        <f>IF($B280='VK_valitsin (FI)'!$C$8,100000,VK!EB280/VK!BD$297*'VK_valitsin (FI)'!H$5)</f>
        <v>1.725932443801987E-2</v>
      </c>
      <c r="HA280" s="4">
        <f>IF($B280='VK_valitsin (FI)'!$C$8,100000,VK!EC280/VK!BE$297*'VK_valitsin (FI)'!P$5)</f>
        <v>0</v>
      </c>
      <c r="HD280" s="4">
        <f>IF($B280='VK_valitsin (FI)'!$C$8,100000,VK!EF280/VK!BH$297*'VK_valitsin (FI)'!I$5)</f>
        <v>9.7328068605867013E-2</v>
      </c>
      <c r="HJ280" s="4">
        <f>IF($B280='VK_valitsin (FI)'!$C$8,100000,VK!EL280/VK!BN$297*'VK_valitsin (FI)'!J$5)</f>
        <v>0.16435991623868437</v>
      </c>
      <c r="ID280" s="15">
        <f t="shared" si="16"/>
        <v>1.3057039227226455</v>
      </c>
      <c r="IE280" s="15">
        <f t="shared" si="17"/>
        <v>289</v>
      </c>
      <c r="IF280" s="16">
        <f t="shared" si="19"/>
        <v>2.7800000000000064E-8</v>
      </c>
      <c r="IG280" s="51" t="str">
        <f t="shared" si="18"/>
        <v>Vesanto</v>
      </c>
    </row>
    <row r="281" spans="1:241">
      <c r="A281">
        <v>2019</v>
      </c>
      <c r="B281" t="s">
        <v>757</v>
      </c>
      <c r="C281" t="s">
        <v>758</v>
      </c>
      <c r="D281" t="s">
        <v>233</v>
      </c>
      <c r="E281" t="s">
        <v>234</v>
      </c>
      <c r="F281" t="s">
        <v>88</v>
      </c>
      <c r="G281" t="s">
        <v>89</v>
      </c>
      <c r="H281" t="s">
        <v>104</v>
      </c>
      <c r="I281" t="s">
        <v>105</v>
      </c>
      <c r="J281">
        <v>41.799999237060547</v>
      </c>
      <c r="K281">
        <v>301.04000854492188</v>
      </c>
      <c r="L281">
        <v>129.30000305175781</v>
      </c>
      <c r="M281">
        <v>4355</v>
      </c>
      <c r="N281">
        <v>14.5</v>
      </c>
      <c r="O281">
        <v>-0.89999997615814209</v>
      </c>
      <c r="P281">
        <v>-27</v>
      </c>
      <c r="Q281">
        <v>55.6</v>
      </c>
      <c r="R281">
        <v>6.4</v>
      </c>
      <c r="S281">
        <v>115</v>
      </c>
      <c r="T281">
        <v>0</v>
      </c>
      <c r="U281">
        <v>3894.4</v>
      </c>
      <c r="V281">
        <v>13.28</v>
      </c>
      <c r="W281">
        <v>1387</v>
      </c>
      <c r="X281">
        <v>993</v>
      </c>
      <c r="Y281">
        <v>453</v>
      </c>
      <c r="Z281">
        <v>563</v>
      </c>
      <c r="AA281">
        <v>462</v>
      </c>
      <c r="AB281">
        <v>19.5</v>
      </c>
      <c r="AC281">
        <v>0</v>
      </c>
      <c r="AD281">
        <v>0</v>
      </c>
      <c r="AE281">
        <v>0</v>
      </c>
      <c r="AF281">
        <v>7.3</v>
      </c>
      <c r="AG281">
        <v>0</v>
      </c>
      <c r="AH281">
        <v>21.5</v>
      </c>
      <c r="AI281">
        <v>1.2</v>
      </c>
      <c r="AJ281">
        <v>0.55000000000000004</v>
      </c>
      <c r="AK281">
        <v>1.3</v>
      </c>
      <c r="AL281">
        <v>66.900000000000006</v>
      </c>
      <c r="AM281">
        <v>394.3</v>
      </c>
      <c r="AN281">
        <v>42.9</v>
      </c>
      <c r="AO281">
        <v>32.299999999999997</v>
      </c>
      <c r="AP281">
        <v>53</v>
      </c>
      <c r="AQ281">
        <v>59</v>
      </c>
      <c r="AR281">
        <v>287</v>
      </c>
      <c r="AS281">
        <v>1.833</v>
      </c>
      <c r="AT281">
        <v>6206</v>
      </c>
      <c r="AU281">
        <v>9550</v>
      </c>
      <c r="AV281">
        <v>0</v>
      </c>
      <c r="AW281">
        <v>22.571649551391602</v>
      </c>
      <c r="AX281">
        <v>0</v>
      </c>
      <c r="AY281">
        <v>0</v>
      </c>
      <c r="AZ281">
        <v>0</v>
      </c>
      <c r="BA281">
        <v>0</v>
      </c>
      <c r="BB281">
        <v>1</v>
      </c>
      <c r="BC281">
        <v>94.581283569335938</v>
      </c>
      <c r="BD281">
        <v>98.067634582519531</v>
      </c>
      <c r="BE281">
        <v>1247.49169921875</v>
      </c>
      <c r="BF281">
        <v>12838.009765625</v>
      </c>
      <c r="BG281">
        <v>13997.830078125</v>
      </c>
      <c r="BH281">
        <v>4.5931344032287598</v>
      </c>
      <c r="BI281">
        <v>-3.8182997703552246</v>
      </c>
      <c r="BJ281">
        <v>29.577465057373047</v>
      </c>
      <c r="BK281">
        <v>-5.5555553436279297</v>
      </c>
      <c r="BL281">
        <v>235.33332824707031</v>
      </c>
      <c r="BM281">
        <v>-2.6143791675567627</v>
      </c>
      <c r="BN281">
        <v>23802.44921875</v>
      </c>
      <c r="BO281">
        <v>33.424507141113281</v>
      </c>
      <c r="BQ281">
        <v>0.6624569296836853</v>
      </c>
      <c r="BR281">
        <v>0.32146957516670227</v>
      </c>
      <c r="BS281">
        <v>1.6991963386535645</v>
      </c>
      <c r="BT281">
        <v>82.204360961914063</v>
      </c>
      <c r="BU281">
        <v>211.94029235839844</v>
      </c>
      <c r="BV281">
        <v>0</v>
      </c>
      <c r="BW281">
        <v>0</v>
      </c>
      <c r="BX281">
        <v>9364.548828125</v>
      </c>
      <c r="BY281">
        <v>8588.62890625</v>
      </c>
      <c r="BZ281">
        <v>1.561423659324646</v>
      </c>
      <c r="CA281">
        <v>13.685419082641602</v>
      </c>
      <c r="CB281">
        <v>66.176467895507813</v>
      </c>
      <c r="CC281">
        <v>7.2147650718688965</v>
      </c>
      <c r="CD281">
        <v>13.422819137573242</v>
      </c>
      <c r="CE281">
        <v>0</v>
      </c>
      <c r="CF281">
        <v>0.50335568189620972</v>
      </c>
      <c r="CG281">
        <v>9296.970703125</v>
      </c>
      <c r="CJ281" s="8">
        <f>ABS(L281-VLOOKUP('VK_valitsin (FI)'!$C$8,tiedot,11,FALSE))</f>
        <v>9.399993896484375</v>
      </c>
      <c r="CQ281" s="8">
        <f>ABS(S281-VLOOKUP('VK_valitsin (FI)'!$C$8,tiedot,18,FALSE))</f>
        <v>37</v>
      </c>
      <c r="DE281" s="8">
        <f>ABS(AG281-VLOOKUP('VK_valitsin (FI)'!$C$8,tiedot,32,FALSE))</f>
        <v>0</v>
      </c>
      <c r="DJ281" s="8">
        <f>ABS(AL281-VLOOKUP('VK_valitsin (FI)'!$C$8,tiedot,37,FALSE))</f>
        <v>8.1000000000000085</v>
      </c>
      <c r="EB281" s="55">
        <f>ABS(BD281-VLOOKUP('VK_valitsin (FI)'!$C$8,tiedot,55,FALSE))</f>
        <v>2.0488967895507813</v>
      </c>
      <c r="EF281" s="55">
        <f>ABS(BH281-VLOOKUP('VK_valitsin (FI)'!$C$8,tiedot,59,FALSE))</f>
        <v>1.2560780048370361</v>
      </c>
      <c r="EL281" s="8">
        <f>ABS(BN281-VLOOKUP('VK_valitsin (FI)'!$C$8,tiedot,65,FALSE))</f>
        <v>728.052734375</v>
      </c>
      <c r="FH281" s="4">
        <f>IF($B281='VK_valitsin (FI)'!$C$8,100000,VK!CJ281/VK!L$297*'VK_valitsin (FI)'!D$5)</f>
        <v>4.7766865886125859E-2</v>
      </c>
      <c r="FO281" s="4">
        <f>IF($B281='VK_valitsin (FI)'!$C$8,100000,VK!CQ281/VK!S$297*'VK_valitsin (FI)'!E$5)</f>
        <v>7.358176393383254E-3</v>
      </c>
      <c r="GC281" s="4">
        <f>IF($B281='VK_valitsin (FI)'!$C$8,100000,VK!DE281/VK!AG$297*'VK_valitsin (FI)'!F$5)</f>
        <v>0</v>
      </c>
      <c r="GH281" s="4">
        <f>IF($B281='VK_valitsin (FI)'!$C$8,100000,VK!DJ281/VK!AL$297*'VK_valitsin (FI)'!G$5)</f>
        <v>0.14257078984808289</v>
      </c>
      <c r="GZ281" s="4">
        <f>IF($B281='VK_valitsin (FI)'!$C$8,100000,VK!EB281/VK!BD$297*'VK_valitsin (FI)'!H$5)</f>
        <v>8.8822520577571899E-3</v>
      </c>
      <c r="HA281" s="4">
        <f>IF($B281='VK_valitsin (FI)'!$C$8,100000,VK!EC281/VK!BE$297*'VK_valitsin (FI)'!P$5)</f>
        <v>0</v>
      </c>
      <c r="HD281" s="4">
        <f>IF($B281='VK_valitsin (FI)'!$C$8,100000,VK!EF281/VK!BH$297*'VK_valitsin (FI)'!I$5)</f>
        <v>0.21916310219363638</v>
      </c>
      <c r="HJ281" s="4">
        <f>IF($B281='VK_valitsin (FI)'!$C$8,100000,VK!EL281/VK!BN$297*'VK_valitsin (FI)'!J$5)</f>
        <v>3.3105700006473761E-2</v>
      </c>
      <c r="ID281" s="15">
        <f t="shared" si="16"/>
        <v>0.45884691428545937</v>
      </c>
      <c r="IE281" s="15">
        <f t="shared" si="17"/>
        <v>70</v>
      </c>
      <c r="IF281" s="16">
        <f t="shared" si="19"/>
        <v>2.7900000000000065E-8</v>
      </c>
      <c r="IG281" s="51" t="str">
        <f t="shared" si="18"/>
        <v>Vesilahti</v>
      </c>
    </row>
    <row r="282" spans="1:241">
      <c r="A282">
        <v>2019</v>
      </c>
      <c r="B282" t="s">
        <v>759</v>
      </c>
      <c r="C282" t="s">
        <v>760</v>
      </c>
      <c r="D282" t="s">
        <v>174</v>
      </c>
      <c r="E282" t="s">
        <v>175</v>
      </c>
      <c r="F282" t="s">
        <v>176</v>
      </c>
      <c r="G282" t="s">
        <v>177</v>
      </c>
      <c r="H282" t="s">
        <v>104</v>
      </c>
      <c r="I282" t="s">
        <v>105</v>
      </c>
      <c r="J282">
        <v>47.299999237060547</v>
      </c>
      <c r="K282">
        <v>502.1300048828125</v>
      </c>
      <c r="L282">
        <v>149.30000305175781</v>
      </c>
      <c r="M282">
        <v>3114</v>
      </c>
      <c r="N282">
        <v>6.1999998092651367</v>
      </c>
      <c r="O282">
        <v>-1.6000000238418579</v>
      </c>
      <c r="P282">
        <v>-30</v>
      </c>
      <c r="Q282">
        <v>55</v>
      </c>
      <c r="R282">
        <v>6.5</v>
      </c>
      <c r="S282">
        <v>144</v>
      </c>
      <c r="T282">
        <v>0</v>
      </c>
      <c r="U282">
        <v>3270.1</v>
      </c>
      <c r="V282">
        <v>10.61</v>
      </c>
      <c r="W282">
        <v>1583</v>
      </c>
      <c r="X282">
        <v>528</v>
      </c>
      <c r="Y282">
        <v>806</v>
      </c>
      <c r="Z282">
        <v>789</v>
      </c>
      <c r="AA282">
        <v>816</v>
      </c>
      <c r="AB282">
        <v>15.75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22</v>
      </c>
      <c r="AI282">
        <v>0.95</v>
      </c>
      <c r="AJ282">
        <v>0.6</v>
      </c>
      <c r="AK282">
        <v>1.05</v>
      </c>
      <c r="AL282">
        <v>60.1</v>
      </c>
      <c r="AM282">
        <v>300.3</v>
      </c>
      <c r="AN282">
        <v>46.9</v>
      </c>
      <c r="AO282">
        <v>21.5</v>
      </c>
      <c r="AP282">
        <v>77</v>
      </c>
      <c r="AQ282">
        <v>65</v>
      </c>
      <c r="AR282">
        <v>871</v>
      </c>
      <c r="AS282">
        <v>2</v>
      </c>
      <c r="AT282">
        <v>9588</v>
      </c>
      <c r="AU282">
        <v>10954</v>
      </c>
      <c r="AV282">
        <v>0</v>
      </c>
      <c r="AW282">
        <v>117.09085083007813</v>
      </c>
      <c r="AX282">
        <v>0</v>
      </c>
      <c r="AY282">
        <v>0</v>
      </c>
      <c r="AZ282">
        <v>0</v>
      </c>
      <c r="BA282">
        <v>0</v>
      </c>
      <c r="BB282">
        <v>1</v>
      </c>
      <c r="BC282">
        <v>73.469390869140625</v>
      </c>
      <c r="BD282">
        <v>100</v>
      </c>
      <c r="BE282">
        <v>1067.484619140625</v>
      </c>
      <c r="BF282">
        <v>13004.91015625</v>
      </c>
      <c r="BG282">
        <v>14597.34765625</v>
      </c>
      <c r="BH282">
        <v>3.1458895206451416</v>
      </c>
      <c r="BI282">
        <v>10.07325553894043</v>
      </c>
      <c r="BJ282">
        <v>30.769229888916016</v>
      </c>
      <c r="BK282">
        <v>-17.073171615600586</v>
      </c>
      <c r="BL282">
        <v>93.5</v>
      </c>
      <c r="BM282">
        <v>-1.8691588640213013</v>
      </c>
      <c r="BN282">
        <v>20595.984375</v>
      </c>
      <c r="BO282">
        <v>49.082103729248047</v>
      </c>
      <c r="BQ282">
        <v>0.66249197721481323</v>
      </c>
      <c r="BR282">
        <v>1.5735388994216919</v>
      </c>
      <c r="BS282">
        <v>2.2157995700836182</v>
      </c>
      <c r="BT282">
        <v>77.392417907714844</v>
      </c>
      <c r="BU282">
        <v>306.03726196289063</v>
      </c>
      <c r="BV282">
        <v>0</v>
      </c>
      <c r="BW282">
        <v>0</v>
      </c>
      <c r="BX282">
        <v>8773.005859375</v>
      </c>
      <c r="BY282">
        <v>7815.95068359375</v>
      </c>
      <c r="BZ282">
        <v>1.0918432474136353</v>
      </c>
      <c r="CA282">
        <v>10.115607261657715</v>
      </c>
      <c r="CB282">
        <v>79.411766052246094</v>
      </c>
      <c r="CC282">
        <v>7.9365077018737793</v>
      </c>
      <c r="CD282">
        <v>16.190475463867188</v>
      </c>
      <c r="CE282">
        <v>0</v>
      </c>
      <c r="CF282">
        <v>3.1746032238006592</v>
      </c>
      <c r="CG282">
        <v>10986.0029296875</v>
      </c>
      <c r="CJ282" s="8">
        <f>ABS(L282-VLOOKUP('VK_valitsin (FI)'!$C$8,tiedot,11,FALSE))</f>
        <v>10.600006103515625</v>
      </c>
      <c r="CQ282" s="8">
        <f>ABS(S282-VLOOKUP('VK_valitsin (FI)'!$C$8,tiedot,18,FALSE))</f>
        <v>8</v>
      </c>
      <c r="DE282" s="8">
        <f>ABS(AG282-VLOOKUP('VK_valitsin (FI)'!$C$8,tiedot,32,FALSE))</f>
        <v>0</v>
      </c>
      <c r="DJ282" s="8">
        <f>ABS(AL282-VLOOKUP('VK_valitsin (FI)'!$C$8,tiedot,37,FALSE))</f>
        <v>1.3000000000000043</v>
      </c>
      <c r="EB282" s="55">
        <f>ABS(BD282-VLOOKUP('VK_valitsin (FI)'!$C$8,tiedot,55,FALSE))</f>
        <v>3.98126220703125</v>
      </c>
      <c r="EF282" s="55">
        <f>ABS(BH282-VLOOKUP('VK_valitsin (FI)'!$C$8,tiedot,59,FALSE))</f>
        <v>0.19116687774658203</v>
      </c>
      <c r="EL282" s="8">
        <f>ABS(BN282-VLOOKUP('VK_valitsin (FI)'!$C$8,tiedot,65,FALSE))</f>
        <v>2478.412109375</v>
      </c>
      <c r="FH282" s="4">
        <f>IF($B282='VK_valitsin (FI)'!$C$8,100000,VK!CJ282/VK!L$297*'VK_valitsin (FI)'!D$5)</f>
        <v>5.3864829649316569E-2</v>
      </c>
      <c r="FO282" s="4">
        <f>IF($B282='VK_valitsin (FI)'!$C$8,100000,VK!CQ282/VK!S$297*'VK_valitsin (FI)'!E$5)</f>
        <v>1.5909570580288116E-3</v>
      </c>
      <c r="GC282" s="4">
        <f>IF($B282='VK_valitsin (FI)'!$C$8,100000,VK!DE282/VK!AG$297*'VK_valitsin (FI)'!F$5)</f>
        <v>0</v>
      </c>
      <c r="GH282" s="4">
        <f>IF($B282='VK_valitsin (FI)'!$C$8,100000,VK!DJ282/VK!AL$297*'VK_valitsin (FI)'!G$5)</f>
        <v>2.288173170401335E-2</v>
      </c>
      <c r="GZ282" s="4">
        <f>IF($B282='VK_valitsin (FI)'!$C$8,100000,VK!EB282/VK!BD$297*'VK_valitsin (FI)'!H$5)</f>
        <v>1.725932443801987E-2</v>
      </c>
      <c r="HA282" s="4">
        <f>IF($B282='VK_valitsin (FI)'!$C$8,100000,VK!EC282/VK!BE$297*'VK_valitsin (FI)'!P$5)</f>
        <v>0</v>
      </c>
      <c r="HD282" s="4">
        <f>IF($B282='VK_valitsin (FI)'!$C$8,100000,VK!EF282/VK!BH$297*'VK_valitsin (FI)'!I$5)</f>
        <v>3.3355194344835484E-2</v>
      </c>
      <c r="HJ282" s="4">
        <f>IF($B282='VK_valitsin (FI)'!$C$8,100000,VK!EL282/VK!BN$297*'VK_valitsin (FI)'!J$5)</f>
        <v>0.11269728676428414</v>
      </c>
      <c r="ID282" s="15">
        <f t="shared" si="16"/>
        <v>0.24164935195849827</v>
      </c>
      <c r="IE282" s="15">
        <f t="shared" si="17"/>
        <v>9</v>
      </c>
      <c r="IF282" s="16">
        <f t="shared" si="19"/>
        <v>2.8000000000000065E-8</v>
      </c>
      <c r="IG282" s="51" t="str">
        <f t="shared" si="18"/>
        <v>Veteli</v>
      </c>
    </row>
    <row r="283" spans="1:241">
      <c r="A283">
        <v>2019</v>
      </c>
      <c r="B283" t="s">
        <v>761</v>
      </c>
      <c r="C283" t="s">
        <v>762</v>
      </c>
      <c r="D283" t="s">
        <v>242</v>
      </c>
      <c r="E283" t="s">
        <v>206</v>
      </c>
      <c r="F283" t="s">
        <v>243</v>
      </c>
      <c r="G283" t="s">
        <v>244</v>
      </c>
      <c r="H283" t="s">
        <v>104</v>
      </c>
      <c r="I283" t="s">
        <v>105</v>
      </c>
      <c r="J283">
        <v>46.599998474121094</v>
      </c>
      <c r="K283">
        <v>925.21002197265625</v>
      </c>
      <c r="L283">
        <v>144.69999694824219</v>
      </c>
      <c r="M283">
        <v>3579</v>
      </c>
      <c r="N283">
        <v>3.9000000953674316</v>
      </c>
      <c r="O283">
        <v>-2.5999999046325684</v>
      </c>
      <c r="P283">
        <v>-58</v>
      </c>
      <c r="Q283">
        <v>38.200000000000003</v>
      </c>
      <c r="R283">
        <v>9.3000000000000007</v>
      </c>
      <c r="S283">
        <v>288</v>
      </c>
      <c r="T283">
        <v>0</v>
      </c>
      <c r="U283">
        <v>4075.2</v>
      </c>
      <c r="V283">
        <v>12.35</v>
      </c>
      <c r="W283">
        <v>1907</v>
      </c>
      <c r="X283">
        <v>1279</v>
      </c>
      <c r="Y283">
        <v>791</v>
      </c>
      <c r="Z283">
        <v>1187</v>
      </c>
      <c r="AA283">
        <v>767</v>
      </c>
      <c r="AB283">
        <v>13.911110877990723</v>
      </c>
      <c r="AC283">
        <v>0</v>
      </c>
      <c r="AD283">
        <v>0</v>
      </c>
      <c r="AE283">
        <v>0</v>
      </c>
      <c r="AF283">
        <v>4.5999999999999996</v>
      </c>
      <c r="AG283">
        <v>0</v>
      </c>
      <c r="AH283">
        <v>21</v>
      </c>
      <c r="AI283">
        <v>0.93</v>
      </c>
      <c r="AJ283">
        <v>0.45</v>
      </c>
      <c r="AK283">
        <v>1</v>
      </c>
      <c r="AL283">
        <v>54.4</v>
      </c>
      <c r="AM283">
        <v>294.5</v>
      </c>
      <c r="AN283">
        <v>50.9</v>
      </c>
      <c r="AO283">
        <v>18.899999999999999</v>
      </c>
      <c r="AP283">
        <v>100</v>
      </c>
      <c r="AQ283">
        <v>106</v>
      </c>
      <c r="AR283">
        <v>823</v>
      </c>
      <c r="AS283">
        <v>3</v>
      </c>
      <c r="AT283">
        <v>7600</v>
      </c>
      <c r="AU283">
        <v>12968</v>
      </c>
      <c r="AV283">
        <v>0</v>
      </c>
      <c r="AW283">
        <v>100.82693481445313</v>
      </c>
      <c r="AX283">
        <v>0</v>
      </c>
      <c r="AY283">
        <v>0</v>
      </c>
      <c r="AZ283">
        <v>0</v>
      </c>
      <c r="BA283">
        <v>0</v>
      </c>
      <c r="BB283">
        <v>1</v>
      </c>
      <c r="BC283">
        <v>92.792793273925781</v>
      </c>
      <c r="BD283">
        <v>100</v>
      </c>
      <c r="BE283">
        <v>524.50982666015625</v>
      </c>
      <c r="BF283">
        <v>13885.884765625</v>
      </c>
      <c r="BG283">
        <v>15931.3720703125</v>
      </c>
      <c r="BH283">
        <v>3.1007542610168457</v>
      </c>
      <c r="BI283">
        <v>-26.478204727172852</v>
      </c>
      <c r="BJ283">
        <v>28.571428298950195</v>
      </c>
      <c r="BK283">
        <v>7.1428570747375488</v>
      </c>
      <c r="BL283">
        <v>103.25</v>
      </c>
      <c r="BM283">
        <v>-0.87463557720184326</v>
      </c>
      <c r="BN283">
        <v>20790.94921875</v>
      </c>
      <c r="BO283">
        <v>41.924728393554688</v>
      </c>
      <c r="BQ283">
        <v>0.60407936573028564</v>
      </c>
      <c r="BR283">
        <v>8.3822295069694519E-2</v>
      </c>
      <c r="BS283">
        <v>2.8778989315032959</v>
      </c>
      <c r="BT283">
        <v>108.6895751953125</v>
      </c>
      <c r="BU283">
        <v>199.4970703125</v>
      </c>
      <c r="BV283">
        <v>0</v>
      </c>
      <c r="BW283">
        <v>1</v>
      </c>
      <c r="BX283">
        <v>8666.6669921875</v>
      </c>
      <c r="BY283">
        <v>7553.92138671875</v>
      </c>
      <c r="BZ283">
        <v>1.2573344707489014</v>
      </c>
      <c r="CA283">
        <v>9.4998607635498047</v>
      </c>
      <c r="CB283">
        <v>62.222221374511719</v>
      </c>
      <c r="CC283">
        <v>8.2352943420410156</v>
      </c>
      <c r="CD283">
        <v>7.3529410362243652</v>
      </c>
      <c r="CE283">
        <v>0</v>
      </c>
      <c r="CF283">
        <v>2.9411764144897461</v>
      </c>
      <c r="CG283">
        <v>12176.5830078125</v>
      </c>
      <c r="CJ283" s="8">
        <f>ABS(L283-VLOOKUP('VK_valitsin (FI)'!$C$8,tiedot,11,FALSE))</f>
        <v>6</v>
      </c>
      <c r="CQ283" s="8">
        <f>ABS(S283-VLOOKUP('VK_valitsin (FI)'!$C$8,tiedot,18,FALSE))</f>
        <v>136</v>
      </c>
      <c r="DE283" s="8">
        <f>ABS(AG283-VLOOKUP('VK_valitsin (FI)'!$C$8,tiedot,32,FALSE))</f>
        <v>0</v>
      </c>
      <c r="DJ283" s="8">
        <f>ABS(AL283-VLOOKUP('VK_valitsin (FI)'!$C$8,tiedot,37,FALSE))</f>
        <v>4.3999999999999986</v>
      </c>
      <c r="EB283" s="55">
        <f>ABS(BD283-VLOOKUP('VK_valitsin (FI)'!$C$8,tiedot,55,FALSE))</f>
        <v>3.98126220703125</v>
      </c>
      <c r="EF283" s="55">
        <f>ABS(BH283-VLOOKUP('VK_valitsin (FI)'!$C$8,tiedot,59,FALSE))</f>
        <v>0.23630213737487793</v>
      </c>
      <c r="EL283" s="8">
        <f>ABS(BN283-VLOOKUP('VK_valitsin (FI)'!$C$8,tiedot,65,FALSE))</f>
        <v>2283.447265625</v>
      </c>
      <c r="FH283" s="4">
        <f>IF($B283='VK_valitsin (FI)'!$C$8,100000,VK!CJ283/VK!L$297*'VK_valitsin (FI)'!D$5)</f>
        <v>3.0489508660632728E-2</v>
      </c>
      <c r="FO283" s="4">
        <f>IF($B283='VK_valitsin (FI)'!$C$8,100000,VK!CQ283/VK!S$297*'VK_valitsin (FI)'!E$5)</f>
        <v>2.7046269986489801E-2</v>
      </c>
      <c r="GC283" s="4">
        <f>IF($B283='VK_valitsin (FI)'!$C$8,100000,VK!DE283/VK!AG$297*'VK_valitsin (FI)'!F$5)</f>
        <v>0</v>
      </c>
      <c r="GH283" s="4">
        <f>IF($B283='VK_valitsin (FI)'!$C$8,100000,VK!DJ283/VK!AL$297*'VK_valitsin (FI)'!G$5)</f>
        <v>7.7445861152044909E-2</v>
      </c>
      <c r="GZ283" s="4">
        <f>IF($B283='VK_valitsin (FI)'!$C$8,100000,VK!EB283/VK!BD$297*'VK_valitsin (FI)'!H$5)</f>
        <v>1.725932443801987E-2</v>
      </c>
      <c r="HA283" s="4">
        <f>IF($B283='VK_valitsin (FI)'!$C$8,100000,VK!EC283/VK!BE$297*'VK_valitsin (FI)'!P$5)</f>
        <v>0</v>
      </c>
      <c r="HD283" s="4">
        <f>IF($B283='VK_valitsin (FI)'!$C$8,100000,VK!EF283/VK!BH$297*'VK_valitsin (FI)'!I$5)</f>
        <v>4.1230488299796433E-2</v>
      </c>
      <c r="HJ283" s="4">
        <f>IF($B283='VK_valitsin (FI)'!$C$8,100000,VK!EL283/VK!BN$297*'VK_valitsin (FI)'!J$5)</f>
        <v>0.10383192945670205</v>
      </c>
      <c r="ID283" s="15">
        <f t="shared" si="16"/>
        <v>0.29730341009368577</v>
      </c>
      <c r="IE283" s="15">
        <f t="shared" si="17"/>
        <v>19</v>
      </c>
      <c r="IF283" s="16">
        <f t="shared" si="19"/>
        <v>2.8100000000000066E-8</v>
      </c>
      <c r="IG283" s="51" t="str">
        <f t="shared" si="18"/>
        <v>Vieremä</v>
      </c>
    </row>
    <row r="284" spans="1:241">
      <c r="A284">
        <v>2019</v>
      </c>
      <c r="B284" t="s">
        <v>763</v>
      </c>
      <c r="C284" t="s">
        <v>764</v>
      </c>
      <c r="D284" t="s">
        <v>142</v>
      </c>
      <c r="E284" t="s">
        <v>143</v>
      </c>
      <c r="F284" t="s">
        <v>120</v>
      </c>
      <c r="G284" t="s">
        <v>121</v>
      </c>
      <c r="H284" t="s">
        <v>90</v>
      </c>
      <c r="I284" t="s">
        <v>91</v>
      </c>
      <c r="J284">
        <v>41.799999237060547</v>
      </c>
      <c r="K284">
        <v>522.02001953125</v>
      </c>
      <c r="L284">
        <v>116.69999694824219</v>
      </c>
      <c r="M284">
        <v>29158</v>
      </c>
      <c r="N284">
        <v>55.900001525878906</v>
      </c>
      <c r="O284">
        <v>-0.20000000298023224</v>
      </c>
      <c r="P284">
        <v>-100</v>
      </c>
      <c r="Q284">
        <v>75.600000000000009</v>
      </c>
      <c r="R284">
        <v>7.4</v>
      </c>
      <c r="S284">
        <v>298</v>
      </c>
      <c r="T284">
        <v>0</v>
      </c>
      <c r="U284">
        <v>4319.3999999999996</v>
      </c>
      <c r="V284">
        <v>16.3</v>
      </c>
      <c r="W284">
        <v>1534</v>
      </c>
      <c r="X284">
        <v>173</v>
      </c>
      <c r="Y284">
        <v>528</v>
      </c>
      <c r="Z284">
        <v>401</v>
      </c>
      <c r="AA284">
        <v>646</v>
      </c>
      <c r="AB284">
        <v>18.581291198730469</v>
      </c>
      <c r="AC284">
        <v>0.5</v>
      </c>
      <c r="AD284">
        <v>0.4</v>
      </c>
      <c r="AE284">
        <v>0.9</v>
      </c>
      <c r="AF284">
        <v>5.0999999999999996</v>
      </c>
      <c r="AG284">
        <v>0</v>
      </c>
      <c r="AH284">
        <v>20.5</v>
      </c>
      <c r="AI284">
        <v>0.95</v>
      </c>
      <c r="AJ284">
        <v>0.45</v>
      </c>
      <c r="AK284">
        <v>1</v>
      </c>
      <c r="AL284">
        <v>66.099999999999994</v>
      </c>
      <c r="AM284">
        <v>367.1</v>
      </c>
      <c r="AN284">
        <v>41.2</v>
      </c>
      <c r="AO284">
        <v>31</v>
      </c>
      <c r="AP284">
        <v>75</v>
      </c>
      <c r="AQ284">
        <v>27</v>
      </c>
      <c r="AR284">
        <v>338</v>
      </c>
      <c r="AS284">
        <v>3.8330000000000002</v>
      </c>
      <c r="AT284">
        <v>9309</v>
      </c>
      <c r="AU284">
        <v>10619</v>
      </c>
      <c r="AV284">
        <v>1</v>
      </c>
      <c r="AW284">
        <v>29.933864593505859</v>
      </c>
      <c r="AX284">
        <v>0</v>
      </c>
      <c r="AY284">
        <v>0</v>
      </c>
      <c r="AZ284">
        <v>0</v>
      </c>
      <c r="BA284">
        <v>0</v>
      </c>
      <c r="BB284">
        <v>1</v>
      </c>
      <c r="BC284">
        <v>97.60955810546875</v>
      </c>
      <c r="BD284">
        <v>84.912040710449219</v>
      </c>
      <c r="BE284">
        <v>1356.3773193359375</v>
      </c>
      <c r="BF284">
        <v>13272.7861328125</v>
      </c>
      <c r="BG284">
        <v>15833.9453125</v>
      </c>
      <c r="BH284">
        <v>4.2301464080810547</v>
      </c>
      <c r="BI284">
        <v>-0.88888049125671387</v>
      </c>
      <c r="BJ284">
        <v>25.371429443359375</v>
      </c>
      <c r="BK284">
        <v>-8.7804880142211914</v>
      </c>
      <c r="BL284">
        <v>250</v>
      </c>
      <c r="BM284">
        <v>-1.9316022396087646</v>
      </c>
      <c r="BN284">
        <v>26746.2421875</v>
      </c>
      <c r="BO284">
        <v>16.237129211425781</v>
      </c>
      <c r="BQ284">
        <v>0.62535154819488525</v>
      </c>
      <c r="BR284">
        <v>1.6839289665222168</v>
      </c>
      <c r="BS284">
        <v>5.627957820892334</v>
      </c>
      <c r="BT284">
        <v>90.884147644042969</v>
      </c>
      <c r="BU284">
        <v>210.19960021972656</v>
      </c>
      <c r="BV284">
        <v>0</v>
      </c>
      <c r="BW284">
        <v>1</v>
      </c>
      <c r="BX284">
        <v>10466.23828125</v>
      </c>
      <c r="BY284">
        <v>8773.3115234375</v>
      </c>
      <c r="BZ284">
        <v>1.282666802406311</v>
      </c>
      <c r="CA284">
        <v>10.621441841125488</v>
      </c>
      <c r="CB284">
        <v>163.63636779785156</v>
      </c>
      <c r="CC284">
        <v>19.761058807373047</v>
      </c>
      <c r="CD284">
        <v>19.309009552001953</v>
      </c>
      <c r="CE284">
        <v>0.29060381650924683</v>
      </c>
      <c r="CF284">
        <v>1.259283185005188</v>
      </c>
      <c r="CG284">
        <v>11200.541015625</v>
      </c>
      <c r="CJ284" s="8">
        <f>ABS(L284-VLOOKUP('VK_valitsin (FI)'!$C$8,tiedot,11,FALSE))</f>
        <v>22</v>
      </c>
      <c r="CQ284" s="8">
        <f>ABS(S284-VLOOKUP('VK_valitsin (FI)'!$C$8,tiedot,18,FALSE))</f>
        <v>146</v>
      </c>
      <c r="DE284" s="8">
        <f>ABS(AG284-VLOOKUP('VK_valitsin (FI)'!$C$8,tiedot,32,FALSE))</f>
        <v>0</v>
      </c>
      <c r="DJ284" s="8">
        <f>ABS(AL284-VLOOKUP('VK_valitsin (FI)'!$C$8,tiedot,37,FALSE))</f>
        <v>7.2999999999999972</v>
      </c>
      <c r="EB284" s="55">
        <f>ABS(BD284-VLOOKUP('VK_valitsin (FI)'!$C$8,tiedot,55,FALSE))</f>
        <v>11.106697082519531</v>
      </c>
      <c r="EF284" s="55">
        <f>ABS(BH284-VLOOKUP('VK_valitsin (FI)'!$C$8,tiedot,59,FALSE))</f>
        <v>0.89309000968933105</v>
      </c>
      <c r="EL284" s="8">
        <f>ABS(BN284-VLOOKUP('VK_valitsin (FI)'!$C$8,tiedot,65,FALSE))</f>
        <v>3671.845703125</v>
      </c>
      <c r="FH284" s="4">
        <f>IF($B284='VK_valitsin (FI)'!$C$8,100000,VK!CJ284/VK!L$297*'VK_valitsin (FI)'!D$5)</f>
        <v>0.11179486508898667</v>
      </c>
      <c r="FO284" s="4">
        <f>IF($B284='VK_valitsin (FI)'!$C$8,100000,VK!CQ284/VK!S$297*'VK_valitsin (FI)'!E$5)</f>
        <v>2.9034966309025811E-2</v>
      </c>
      <c r="GC284" s="4">
        <f>IF($B284='VK_valitsin (FI)'!$C$8,100000,VK!DE284/VK!AG$297*'VK_valitsin (FI)'!F$5)</f>
        <v>0</v>
      </c>
      <c r="GH284" s="4">
        <f>IF($B284='VK_valitsin (FI)'!$C$8,100000,VK!DJ284/VK!AL$297*'VK_valitsin (FI)'!G$5)</f>
        <v>0.12848972418407451</v>
      </c>
      <c r="GZ284" s="4">
        <f>IF($B284='VK_valitsin (FI)'!$C$8,100000,VK!EB284/VK!BD$297*'VK_valitsin (FI)'!H$5)</f>
        <v>4.8149073940285857E-2</v>
      </c>
      <c r="HA284" s="4">
        <f>IF($B284='VK_valitsin (FI)'!$C$8,100000,VK!EC284/VK!BE$297*'VK_valitsin (FI)'!P$5)</f>
        <v>0</v>
      </c>
      <c r="HD284" s="4">
        <f>IF($B284='VK_valitsin (FI)'!$C$8,100000,VK!EF284/VK!BH$297*'VK_valitsin (FI)'!I$5)</f>
        <v>0.15582820199693961</v>
      </c>
      <c r="HJ284" s="4">
        <f>IF($B284='VK_valitsin (FI)'!$C$8,100000,VK!EL284/VK!BN$297*'VK_valitsin (FI)'!J$5)</f>
        <v>0.16696458453942736</v>
      </c>
      <c r="ID284" s="15">
        <f t="shared" si="16"/>
        <v>0.64026144425873988</v>
      </c>
      <c r="IE284" s="15">
        <f t="shared" si="17"/>
        <v>158</v>
      </c>
      <c r="IF284" s="16">
        <f t="shared" si="19"/>
        <v>2.8200000000000067E-8</v>
      </c>
      <c r="IG284" s="51" t="str">
        <f t="shared" si="18"/>
        <v>Vihti</v>
      </c>
    </row>
    <row r="285" spans="1:241">
      <c r="A285">
        <v>2019</v>
      </c>
      <c r="B285" t="s">
        <v>765</v>
      </c>
      <c r="C285" t="s">
        <v>766</v>
      </c>
      <c r="D285" t="s">
        <v>317</v>
      </c>
      <c r="E285" t="s">
        <v>318</v>
      </c>
      <c r="F285" t="s">
        <v>188</v>
      </c>
      <c r="G285" t="s">
        <v>189</v>
      </c>
      <c r="H285" t="s">
        <v>104</v>
      </c>
      <c r="I285" t="s">
        <v>105</v>
      </c>
      <c r="J285">
        <v>51.200000762939453</v>
      </c>
      <c r="K285">
        <v>1248.550048828125</v>
      </c>
      <c r="L285">
        <v>188.30000305175781</v>
      </c>
      <c r="M285">
        <v>6176</v>
      </c>
      <c r="N285">
        <v>4.9000000953674316</v>
      </c>
      <c r="O285">
        <v>-1.3999999761581421</v>
      </c>
      <c r="P285">
        <v>-45</v>
      </c>
      <c r="Q285">
        <v>57.800000000000004</v>
      </c>
      <c r="R285">
        <v>12.3</v>
      </c>
      <c r="S285">
        <v>390</v>
      </c>
      <c r="T285">
        <v>0</v>
      </c>
      <c r="U285">
        <v>3313.1</v>
      </c>
      <c r="V285">
        <v>12.53</v>
      </c>
      <c r="W285">
        <v>2275</v>
      </c>
      <c r="X285">
        <v>3333</v>
      </c>
      <c r="Y285">
        <v>980</v>
      </c>
      <c r="Z285">
        <v>983.23809814453125</v>
      </c>
      <c r="AA285">
        <v>675.28570556640625</v>
      </c>
      <c r="AB285">
        <v>13.906976699829102</v>
      </c>
      <c r="AC285">
        <v>0</v>
      </c>
      <c r="AD285">
        <v>2</v>
      </c>
      <c r="AE285">
        <v>3.1</v>
      </c>
      <c r="AF285">
        <v>3.3</v>
      </c>
      <c r="AG285">
        <v>0</v>
      </c>
      <c r="AH285">
        <v>21</v>
      </c>
      <c r="AI285">
        <v>0.93</v>
      </c>
      <c r="AJ285">
        <v>0.5</v>
      </c>
      <c r="AK285">
        <v>1.1000000000000001</v>
      </c>
      <c r="AL285">
        <v>52.7</v>
      </c>
      <c r="AM285">
        <v>283.39999999999998</v>
      </c>
      <c r="AN285">
        <v>47.1</v>
      </c>
      <c r="AO285">
        <v>19.5</v>
      </c>
      <c r="AP285">
        <v>126</v>
      </c>
      <c r="AQ285">
        <v>96</v>
      </c>
      <c r="AR285">
        <v>797</v>
      </c>
      <c r="AS285">
        <v>1.5</v>
      </c>
      <c r="AT285">
        <v>8607</v>
      </c>
      <c r="AU285">
        <v>13135</v>
      </c>
      <c r="AV285">
        <v>1</v>
      </c>
      <c r="AW285">
        <v>93.870460510253906</v>
      </c>
      <c r="AX285">
        <v>0</v>
      </c>
      <c r="AY285">
        <v>0</v>
      </c>
      <c r="AZ285">
        <v>0</v>
      </c>
      <c r="BA285">
        <v>0</v>
      </c>
      <c r="BB285">
        <v>1</v>
      </c>
      <c r="BC285">
        <v>55.395683288574219</v>
      </c>
      <c r="BD285">
        <v>100</v>
      </c>
      <c r="BE285">
        <v>905.30303955078125</v>
      </c>
      <c r="BF285">
        <v>14116.4970703125</v>
      </c>
      <c r="BG285">
        <v>16553.1015625</v>
      </c>
      <c r="BH285">
        <v>2.2527203559875488</v>
      </c>
      <c r="BI285">
        <v>0</v>
      </c>
      <c r="BJ285">
        <v>34.285713195800781</v>
      </c>
      <c r="BK285">
        <v>-62.24652099609375</v>
      </c>
      <c r="BL285">
        <v>171</v>
      </c>
      <c r="BM285">
        <v>-63.038768768310547</v>
      </c>
      <c r="BN285">
        <v>20398.38671875</v>
      </c>
      <c r="BO285">
        <v>53.797988891601563</v>
      </c>
      <c r="BQ285">
        <v>0.60427463054656982</v>
      </c>
      <c r="BR285">
        <v>0.14572538435459137</v>
      </c>
      <c r="BS285">
        <v>1.4410622119903564</v>
      </c>
      <c r="BT285">
        <v>82.415802001953125</v>
      </c>
      <c r="BU285">
        <v>365.123046875</v>
      </c>
      <c r="BV285">
        <v>0</v>
      </c>
      <c r="BW285">
        <v>1</v>
      </c>
      <c r="BX285">
        <v>8723.484375</v>
      </c>
      <c r="BY285">
        <v>7439.39404296875</v>
      </c>
      <c r="BZ285">
        <v>0.90673577785491943</v>
      </c>
      <c r="CA285">
        <v>6.9786267280578613</v>
      </c>
      <c r="CB285">
        <v>58.928569793701172</v>
      </c>
      <c r="CC285">
        <v>6.0324826240539551</v>
      </c>
      <c r="CD285">
        <v>10.672853469848633</v>
      </c>
      <c r="CE285">
        <v>0.46403712034225464</v>
      </c>
      <c r="CF285">
        <v>2.5522041320800781</v>
      </c>
      <c r="CG285">
        <v>13162.4072265625</v>
      </c>
      <c r="CJ285" s="8">
        <f>ABS(L285-VLOOKUP('VK_valitsin (FI)'!$C$8,tiedot,11,FALSE))</f>
        <v>49.600006103515625</v>
      </c>
      <c r="CQ285" s="8">
        <f>ABS(S285-VLOOKUP('VK_valitsin (FI)'!$C$8,tiedot,18,FALSE))</f>
        <v>238</v>
      </c>
      <c r="DE285" s="8">
        <f>ABS(AG285-VLOOKUP('VK_valitsin (FI)'!$C$8,tiedot,32,FALSE))</f>
        <v>0</v>
      </c>
      <c r="DJ285" s="8">
        <f>ABS(AL285-VLOOKUP('VK_valitsin (FI)'!$C$8,tiedot,37,FALSE))</f>
        <v>6.0999999999999943</v>
      </c>
      <c r="EB285" s="55">
        <f>ABS(BD285-VLOOKUP('VK_valitsin (FI)'!$C$8,tiedot,55,FALSE))</f>
        <v>3.98126220703125</v>
      </c>
      <c r="EF285" s="55">
        <f>ABS(BH285-VLOOKUP('VK_valitsin (FI)'!$C$8,tiedot,59,FALSE))</f>
        <v>1.0843360424041748</v>
      </c>
      <c r="EL285" s="8">
        <f>ABS(BN285-VLOOKUP('VK_valitsin (FI)'!$C$8,tiedot,65,FALSE))</f>
        <v>2676.009765625</v>
      </c>
      <c r="FH285" s="4">
        <f>IF($B285='VK_valitsin (FI)'!$C$8,100000,VK!CJ285/VK!L$297*'VK_valitsin (FI)'!D$5)</f>
        <v>0.2520466359434293</v>
      </c>
      <c r="FO285" s="4">
        <f>IF($B285='VK_valitsin (FI)'!$C$8,100000,VK!CQ285/VK!S$297*'VK_valitsin (FI)'!E$5)</f>
        <v>4.7330972476357147E-2</v>
      </c>
      <c r="GC285" s="4">
        <f>IF($B285='VK_valitsin (FI)'!$C$8,100000,VK!DE285/VK!AG$297*'VK_valitsin (FI)'!F$5)</f>
        <v>0</v>
      </c>
      <c r="GH285" s="4">
        <f>IF($B285='VK_valitsin (FI)'!$C$8,100000,VK!DJ285/VK!AL$297*'VK_valitsin (FI)'!G$5)</f>
        <v>0.10736812568806219</v>
      </c>
      <c r="GZ285" s="4">
        <f>IF($B285='VK_valitsin (FI)'!$C$8,100000,VK!EB285/VK!BD$297*'VK_valitsin (FI)'!H$5)</f>
        <v>1.725932443801987E-2</v>
      </c>
      <c r="HA285" s="4">
        <f>IF($B285='VK_valitsin (FI)'!$C$8,100000,VK!EC285/VK!BE$297*'VK_valitsin (FI)'!P$5)</f>
        <v>0</v>
      </c>
      <c r="HD285" s="4">
        <f>IF($B285='VK_valitsin (FI)'!$C$8,100000,VK!EF285/VK!BH$297*'VK_valitsin (FI)'!I$5)</f>
        <v>0.18919720746523358</v>
      </c>
      <c r="HJ285" s="4">
        <f>IF($B285='VK_valitsin (FI)'!$C$8,100000,VK!EL285/VK!BN$297*'VK_valitsin (FI)'!J$5)</f>
        <v>0.12168236218661671</v>
      </c>
      <c r="ID285" s="15">
        <f t="shared" si="16"/>
        <v>0.73488465649771884</v>
      </c>
      <c r="IE285" s="15">
        <f t="shared" si="17"/>
        <v>193</v>
      </c>
      <c r="IF285" s="16">
        <f t="shared" si="19"/>
        <v>2.8300000000000068E-8</v>
      </c>
      <c r="IG285" s="51" t="str">
        <f t="shared" si="18"/>
        <v>Viitasaari</v>
      </c>
    </row>
    <row r="286" spans="1:241">
      <c r="A286">
        <v>2019</v>
      </c>
      <c r="B286" t="s">
        <v>767</v>
      </c>
      <c r="C286" t="s">
        <v>768</v>
      </c>
      <c r="D286" t="s">
        <v>94</v>
      </c>
      <c r="E286" t="s">
        <v>95</v>
      </c>
      <c r="F286" t="s">
        <v>96</v>
      </c>
      <c r="G286" t="s">
        <v>97</v>
      </c>
      <c r="H286" t="s">
        <v>104</v>
      </c>
      <c r="I286" t="s">
        <v>105</v>
      </c>
      <c r="J286">
        <v>48.099998474121094</v>
      </c>
      <c r="K286">
        <v>287.32000732421875</v>
      </c>
      <c r="L286">
        <v>160.19999694824219</v>
      </c>
      <c r="M286">
        <v>2827</v>
      </c>
      <c r="N286">
        <v>9.8000001907348633</v>
      </c>
      <c r="O286">
        <v>-2.5999999046325684</v>
      </c>
      <c r="P286">
        <v>-51</v>
      </c>
      <c r="Q286">
        <v>68.100000000000009</v>
      </c>
      <c r="R286">
        <v>7.2</v>
      </c>
      <c r="S286">
        <v>114</v>
      </c>
      <c r="T286">
        <v>0</v>
      </c>
      <c r="U286">
        <v>3720.6</v>
      </c>
      <c r="V286">
        <v>10.53</v>
      </c>
      <c r="W286">
        <v>759.5294189453125</v>
      </c>
      <c r="X286">
        <v>716.058837890625</v>
      </c>
      <c r="Y286">
        <v>662.5294189453125</v>
      </c>
      <c r="Z286">
        <v>736.76470947265625</v>
      </c>
      <c r="AA286">
        <v>670</v>
      </c>
      <c r="AB286">
        <v>18.140350341796875</v>
      </c>
      <c r="AC286">
        <v>0</v>
      </c>
      <c r="AD286">
        <v>0</v>
      </c>
      <c r="AE286">
        <v>0</v>
      </c>
      <c r="AF286">
        <v>6.5</v>
      </c>
      <c r="AG286">
        <v>0</v>
      </c>
      <c r="AH286">
        <v>22.25</v>
      </c>
      <c r="AI286">
        <v>1.1000000000000001</v>
      </c>
      <c r="AJ286">
        <v>0.65</v>
      </c>
      <c r="AK286">
        <v>1.3</v>
      </c>
      <c r="AL286">
        <v>62.9</v>
      </c>
      <c r="AM286">
        <v>303.89999999999998</v>
      </c>
      <c r="AN286">
        <v>46.3</v>
      </c>
      <c r="AO286">
        <v>22</v>
      </c>
      <c r="AP286">
        <v>120</v>
      </c>
      <c r="AQ286">
        <v>75</v>
      </c>
      <c r="AR286">
        <v>802</v>
      </c>
      <c r="AS286">
        <v>3.1669999999999998</v>
      </c>
      <c r="AT286">
        <v>6827.41162109375</v>
      </c>
      <c r="AU286">
        <v>10332.05859375</v>
      </c>
      <c r="AV286">
        <v>0</v>
      </c>
      <c r="AW286">
        <v>111.51621246337891</v>
      </c>
      <c r="AX286">
        <v>0</v>
      </c>
      <c r="AY286">
        <v>0</v>
      </c>
      <c r="AZ286">
        <v>0</v>
      </c>
      <c r="BA286">
        <v>0</v>
      </c>
      <c r="BB286">
        <v>1</v>
      </c>
      <c r="BC286">
        <v>69.357154846191406</v>
      </c>
      <c r="BD286">
        <v>93.132209777832031</v>
      </c>
      <c r="BE286">
        <v>0</v>
      </c>
      <c r="BF286">
        <v>0</v>
      </c>
      <c r="BG286">
        <v>10634.966796875</v>
      </c>
      <c r="BH286">
        <v>2.9369649887084961</v>
      </c>
      <c r="BI286">
        <v>-5.666079044342041</v>
      </c>
      <c r="BJ286">
        <v>20.895523071289063</v>
      </c>
      <c r="BK286">
        <v>0</v>
      </c>
      <c r="BL286">
        <v>168.5</v>
      </c>
      <c r="BM286">
        <v>0</v>
      </c>
      <c r="BN286">
        <v>21376.302734375</v>
      </c>
      <c r="BO286">
        <v>42.852313995361328</v>
      </c>
      <c r="BQ286">
        <v>0.68234878778457642</v>
      </c>
      <c r="BR286">
        <v>0.14149275422096252</v>
      </c>
      <c r="BS286">
        <v>1.3441810607910156</v>
      </c>
      <c r="BT286">
        <v>75.698623657226563</v>
      </c>
      <c r="BU286">
        <v>282.63177490234375</v>
      </c>
      <c r="BV286">
        <v>0</v>
      </c>
      <c r="BW286">
        <v>1</v>
      </c>
      <c r="BX286">
        <v>6689.39404296875</v>
      </c>
      <c r="BY286">
        <v>0</v>
      </c>
      <c r="BZ286">
        <v>4.9826169013977051</v>
      </c>
      <c r="CA286">
        <v>41.284080505371094</v>
      </c>
      <c r="CB286">
        <v>11.35891056060791</v>
      </c>
      <c r="CC286">
        <v>1.3709182739257813</v>
      </c>
      <c r="CD286">
        <v>2.8275189399719238</v>
      </c>
      <c r="CE286">
        <v>0.27519169449806213</v>
      </c>
      <c r="CF286">
        <v>2.0210964679718018</v>
      </c>
      <c r="CG286">
        <v>10598.2001953125</v>
      </c>
      <c r="CJ286" s="8">
        <f>ABS(L286-VLOOKUP('VK_valitsin (FI)'!$C$8,tiedot,11,FALSE))</f>
        <v>21.5</v>
      </c>
      <c r="CQ286" s="8">
        <f>ABS(S286-VLOOKUP('VK_valitsin (FI)'!$C$8,tiedot,18,FALSE))</f>
        <v>38</v>
      </c>
      <c r="DE286" s="8">
        <f>ABS(AG286-VLOOKUP('VK_valitsin (FI)'!$C$8,tiedot,32,FALSE))</f>
        <v>0</v>
      </c>
      <c r="DJ286" s="8">
        <f>ABS(AL286-VLOOKUP('VK_valitsin (FI)'!$C$8,tiedot,37,FALSE))</f>
        <v>4.1000000000000014</v>
      </c>
      <c r="EB286" s="55">
        <f>ABS(BD286-VLOOKUP('VK_valitsin (FI)'!$C$8,tiedot,55,FALSE))</f>
        <v>2.8865280151367188</v>
      </c>
      <c r="EF286" s="55">
        <f>ABS(BH286-VLOOKUP('VK_valitsin (FI)'!$C$8,tiedot,59,FALSE))</f>
        <v>0.40009140968322754</v>
      </c>
      <c r="EL286" s="8">
        <f>ABS(BN286-VLOOKUP('VK_valitsin (FI)'!$C$8,tiedot,65,FALSE))</f>
        <v>1698.09375</v>
      </c>
      <c r="FH286" s="4">
        <f>IF($B286='VK_valitsin (FI)'!$C$8,100000,VK!CJ286/VK!L$297*'VK_valitsin (FI)'!D$5)</f>
        <v>0.10925407270060061</v>
      </c>
      <c r="FO286" s="4">
        <f>IF($B286='VK_valitsin (FI)'!$C$8,100000,VK!CQ286/VK!S$297*'VK_valitsin (FI)'!E$5)</f>
        <v>7.557046025636855E-3</v>
      </c>
      <c r="GC286" s="4">
        <f>IF($B286='VK_valitsin (FI)'!$C$8,100000,VK!DE286/VK!AG$297*'VK_valitsin (FI)'!F$5)</f>
        <v>0</v>
      </c>
      <c r="GH286" s="4">
        <f>IF($B286='VK_valitsin (FI)'!$C$8,100000,VK!DJ286/VK!AL$297*'VK_valitsin (FI)'!G$5)</f>
        <v>7.2165461528041902E-2</v>
      </c>
      <c r="GZ286" s="4">
        <f>IF($B286='VK_valitsin (FI)'!$C$8,100000,VK!EB286/VK!BD$297*'VK_valitsin (FI)'!H$5)</f>
        <v>1.2513499719936207E-2</v>
      </c>
      <c r="HA286" s="4">
        <f>IF($B286='VK_valitsin (FI)'!$C$8,100000,VK!EC286/VK!BE$297*'VK_valitsin (FI)'!P$5)</f>
        <v>0</v>
      </c>
      <c r="HD286" s="4">
        <f>IF($B286='VK_valitsin (FI)'!$C$8,100000,VK!EF286/VK!BH$297*'VK_valitsin (FI)'!I$5)</f>
        <v>6.9808781118317204E-2</v>
      </c>
      <c r="HJ286" s="4">
        <f>IF($B286='VK_valitsin (FI)'!$C$8,100000,VK!EL286/VK!BN$297*'VK_valitsin (FI)'!J$5)</f>
        <v>7.7214986794366502E-2</v>
      </c>
      <c r="ID286" s="15">
        <f t="shared" si="16"/>
        <v>0.34851387628689928</v>
      </c>
      <c r="IE286" s="15">
        <f t="shared" si="17"/>
        <v>34</v>
      </c>
      <c r="IF286" s="16">
        <f t="shared" si="19"/>
        <v>2.8400000000000069E-8</v>
      </c>
      <c r="IG286" s="51" t="str">
        <f t="shared" si="18"/>
        <v>Vimpeli</v>
      </c>
    </row>
    <row r="287" spans="1:241">
      <c r="A287">
        <v>2019</v>
      </c>
      <c r="B287" t="s">
        <v>769</v>
      </c>
      <c r="C287" t="s">
        <v>770</v>
      </c>
      <c r="D287" t="s">
        <v>180</v>
      </c>
      <c r="E287" t="s">
        <v>181</v>
      </c>
      <c r="F287" t="s">
        <v>182</v>
      </c>
      <c r="G287" t="s">
        <v>183</v>
      </c>
      <c r="H287" t="s">
        <v>104</v>
      </c>
      <c r="I287" t="s">
        <v>105</v>
      </c>
      <c r="J287">
        <v>50.599998474121094</v>
      </c>
      <c r="K287">
        <v>371.989990234375</v>
      </c>
      <c r="L287">
        <v>166</v>
      </c>
      <c r="M287">
        <v>3109</v>
      </c>
      <c r="N287">
        <v>8.3999996185302734</v>
      </c>
      <c r="O287">
        <v>-1.2999999523162842</v>
      </c>
      <c r="P287">
        <v>-6</v>
      </c>
      <c r="Q287">
        <v>45.7</v>
      </c>
      <c r="R287">
        <v>12.3</v>
      </c>
      <c r="S287">
        <v>174</v>
      </c>
      <c r="T287">
        <v>0</v>
      </c>
      <c r="U287">
        <v>3545.5</v>
      </c>
      <c r="V287">
        <v>10.59</v>
      </c>
      <c r="W287">
        <v>1497.5999755859375</v>
      </c>
      <c r="X287">
        <v>531</v>
      </c>
      <c r="Y287">
        <v>657.20001220703125</v>
      </c>
      <c r="Z287">
        <v>1634</v>
      </c>
      <c r="AA287">
        <v>806</v>
      </c>
      <c r="AB287">
        <v>14.473684310913086</v>
      </c>
      <c r="AC287">
        <v>0</v>
      </c>
      <c r="AD287">
        <v>0</v>
      </c>
      <c r="AE287">
        <v>0</v>
      </c>
      <c r="AF287">
        <v>5.3</v>
      </c>
      <c r="AG287">
        <v>0</v>
      </c>
      <c r="AH287">
        <v>20.5</v>
      </c>
      <c r="AI287">
        <v>1.25</v>
      </c>
      <c r="AJ287">
        <v>0.5</v>
      </c>
      <c r="AK287">
        <v>1.1499999999999999</v>
      </c>
      <c r="AL287">
        <v>98.2</v>
      </c>
      <c r="AM287">
        <v>283</v>
      </c>
      <c r="AN287">
        <v>46.7</v>
      </c>
      <c r="AO287">
        <v>19.899999999999999</v>
      </c>
      <c r="AP287">
        <v>84</v>
      </c>
      <c r="AQ287">
        <v>66</v>
      </c>
      <c r="AR287">
        <v>626</v>
      </c>
      <c r="AS287">
        <v>1.333</v>
      </c>
      <c r="AT287">
        <v>7698.2001953125</v>
      </c>
      <c r="AU287">
        <v>13447</v>
      </c>
      <c r="AV287">
        <v>0</v>
      </c>
      <c r="AW287">
        <v>59.138271331787109</v>
      </c>
      <c r="AX287">
        <v>0</v>
      </c>
      <c r="AY287">
        <v>0</v>
      </c>
      <c r="AZ287">
        <v>0</v>
      </c>
      <c r="BA287">
        <v>0</v>
      </c>
      <c r="BB287">
        <v>1</v>
      </c>
      <c r="BC287">
        <v>95.2608642578125</v>
      </c>
      <c r="BD287">
        <v>89.139305114746094</v>
      </c>
      <c r="BE287">
        <v>1250</v>
      </c>
      <c r="BF287">
        <v>1772.985107421875</v>
      </c>
      <c r="BG287">
        <v>9965.0859375</v>
      </c>
      <c r="BH287">
        <v>3.5376005172729492</v>
      </c>
      <c r="BI287">
        <v>0.92312610149383545</v>
      </c>
      <c r="BJ287">
        <v>29.787233352661133</v>
      </c>
      <c r="BK287">
        <v>0</v>
      </c>
      <c r="BL287">
        <v>94.333335876464844</v>
      </c>
      <c r="BM287">
        <v>-10.657596588134766</v>
      </c>
      <c r="BN287">
        <v>21491.677734375</v>
      </c>
      <c r="BO287">
        <v>46.445835113525391</v>
      </c>
      <c r="BQ287">
        <v>0.71373432874679565</v>
      </c>
      <c r="BR287">
        <v>0.41814088821411133</v>
      </c>
      <c r="BS287">
        <v>5.9826312065124512</v>
      </c>
      <c r="BT287">
        <v>218.398193359375</v>
      </c>
      <c r="BU287">
        <v>337.40753173828125</v>
      </c>
      <c r="BV287">
        <v>0</v>
      </c>
      <c r="BW287">
        <v>2</v>
      </c>
      <c r="BX287">
        <v>9785.7138671875</v>
      </c>
      <c r="BY287">
        <v>1741.0714111328125</v>
      </c>
      <c r="BZ287">
        <v>10.480326652526855</v>
      </c>
      <c r="CA287">
        <v>12.672884941101074</v>
      </c>
      <c r="CB287">
        <v>8.9002552032470703</v>
      </c>
      <c r="CC287">
        <v>7.3604059219360352</v>
      </c>
      <c r="CD287">
        <v>5.0761423110961914</v>
      </c>
      <c r="CE287">
        <v>0</v>
      </c>
      <c r="CF287">
        <v>2.0304567813873291</v>
      </c>
      <c r="CG287">
        <v>13757.2265625</v>
      </c>
      <c r="CJ287" s="8">
        <f>ABS(L287-VLOOKUP('VK_valitsin (FI)'!$C$8,tiedot,11,FALSE))</f>
        <v>27.300003051757813</v>
      </c>
      <c r="CQ287" s="8">
        <f>ABS(S287-VLOOKUP('VK_valitsin (FI)'!$C$8,tiedot,18,FALSE))</f>
        <v>22</v>
      </c>
      <c r="DE287" s="8">
        <f>ABS(AG287-VLOOKUP('VK_valitsin (FI)'!$C$8,tiedot,32,FALSE))</f>
        <v>0</v>
      </c>
      <c r="DJ287" s="8">
        <f>ABS(AL287-VLOOKUP('VK_valitsin (FI)'!$C$8,tiedot,37,FALSE))</f>
        <v>39.400000000000006</v>
      </c>
      <c r="EB287" s="55">
        <f>ABS(BD287-VLOOKUP('VK_valitsin (FI)'!$C$8,tiedot,55,FALSE))</f>
        <v>6.8794326782226563</v>
      </c>
      <c r="EF287" s="55">
        <f>ABS(BH287-VLOOKUP('VK_valitsin (FI)'!$C$8,tiedot,59,FALSE))</f>
        <v>0.20054411888122559</v>
      </c>
      <c r="EL287" s="8">
        <f>ABS(BN287-VLOOKUP('VK_valitsin (FI)'!$C$8,tiedot,65,FALSE))</f>
        <v>1582.71875</v>
      </c>
      <c r="FH287" s="4">
        <f>IF($B287='VK_valitsin (FI)'!$C$8,100000,VK!CJ287/VK!L$297*'VK_valitsin (FI)'!D$5)</f>
        <v>0.13872727991364497</v>
      </c>
      <c r="FO287" s="4">
        <f>IF($B287='VK_valitsin (FI)'!$C$8,100000,VK!CQ287/VK!S$297*'VK_valitsin (FI)'!E$5)</f>
        <v>4.3751319095792322E-3</v>
      </c>
      <c r="GC287" s="4">
        <f>IF($B287='VK_valitsin (FI)'!$C$8,100000,VK!DE287/VK!AG$297*'VK_valitsin (FI)'!F$5)</f>
        <v>0</v>
      </c>
      <c r="GH287" s="4">
        <f>IF($B287='VK_valitsin (FI)'!$C$8,100000,VK!DJ287/VK!AL$297*'VK_valitsin (FI)'!G$5)</f>
        <v>0.69349248395240248</v>
      </c>
      <c r="GZ287" s="4">
        <f>IF($B287='VK_valitsin (FI)'!$C$8,100000,VK!EB287/VK!BD$297*'VK_valitsin (FI)'!H$5)</f>
        <v>2.9823295821427113E-2</v>
      </c>
      <c r="HA287" s="4">
        <f>IF($B287='VK_valitsin (FI)'!$C$8,100000,VK!EC287/VK!BE$297*'VK_valitsin (FI)'!P$5)</f>
        <v>0</v>
      </c>
      <c r="HD287" s="4">
        <f>IF($B287='VK_valitsin (FI)'!$C$8,100000,VK!EF287/VK!BH$297*'VK_valitsin (FI)'!I$5)</f>
        <v>3.4991354877200585E-2</v>
      </c>
      <c r="HJ287" s="4">
        <f>IF($B287='VK_valitsin (FI)'!$C$8,100000,VK!EL287/VK!BN$297*'VK_valitsin (FI)'!J$5)</f>
        <v>7.1968704543224571E-2</v>
      </c>
      <c r="ID287" s="15">
        <f t="shared" si="16"/>
        <v>0.97337827951747891</v>
      </c>
      <c r="IE287" s="15">
        <f t="shared" si="17"/>
        <v>259</v>
      </c>
      <c r="IF287" s="16">
        <f t="shared" si="19"/>
        <v>2.850000000000007E-8</v>
      </c>
      <c r="IG287" s="51" t="str">
        <f t="shared" si="18"/>
        <v>Virolahti</v>
      </c>
    </row>
    <row r="288" spans="1:241">
      <c r="A288">
        <v>2019</v>
      </c>
      <c r="B288" t="s">
        <v>771</v>
      </c>
      <c r="C288" t="s">
        <v>772</v>
      </c>
      <c r="D288" t="s">
        <v>284</v>
      </c>
      <c r="E288" t="s">
        <v>162</v>
      </c>
      <c r="F288" t="s">
        <v>88</v>
      </c>
      <c r="G288" t="s">
        <v>89</v>
      </c>
      <c r="H288" t="s">
        <v>104</v>
      </c>
      <c r="I288" t="s">
        <v>105</v>
      </c>
      <c r="J288">
        <v>51.700000762939453</v>
      </c>
      <c r="K288">
        <v>1162.6700439453125</v>
      </c>
      <c r="L288">
        <v>182.80000305175781</v>
      </c>
      <c r="M288">
        <v>6544</v>
      </c>
      <c r="N288">
        <v>5.5999999046325684</v>
      </c>
      <c r="O288">
        <v>-2.9000000953674316</v>
      </c>
      <c r="P288">
        <v>-97</v>
      </c>
      <c r="Q288">
        <v>51.6</v>
      </c>
      <c r="R288">
        <v>9.7000000000000011</v>
      </c>
      <c r="S288">
        <v>367</v>
      </c>
      <c r="T288">
        <v>0</v>
      </c>
      <c r="U288">
        <v>3502.3</v>
      </c>
      <c r="V288">
        <v>13.28</v>
      </c>
      <c r="W288">
        <v>2421</v>
      </c>
      <c r="X288">
        <v>211</v>
      </c>
      <c r="Y288">
        <v>1333</v>
      </c>
      <c r="Z288">
        <v>1340</v>
      </c>
      <c r="AA288">
        <v>759</v>
      </c>
      <c r="AB288">
        <v>15.913043022155762</v>
      </c>
      <c r="AC288">
        <v>0</v>
      </c>
      <c r="AD288">
        <v>0</v>
      </c>
      <c r="AE288">
        <v>0</v>
      </c>
      <c r="AF288">
        <v>5.0999999999999996</v>
      </c>
      <c r="AG288">
        <v>0</v>
      </c>
      <c r="AH288">
        <v>21.25</v>
      </c>
      <c r="AI288">
        <v>0.93</v>
      </c>
      <c r="AJ288">
        <v>0.45</v>
      </c>
      <c r="AK288">
        <v>1</v>
      </c>
      <c r="AL288">
        <v>63</v>
      </c>
      <c r="AM288">
        <v>288.89999999999998</v>
      </c>
      <c r="AN288">
        <v>45</v>
      </c>
      <c r="AO288">
        <v>21.6</v>
      </c>
      <c r="AP288">
        <v>100</v>
      </c>
      <c r="AQ288">
        <v>42</v>
      </c>
      <c r="AR288">
        <v>594</v>
      </c>
      <c r="AS288">
        <v>2.6669999999999998</v>
      </c>
      <c r="AT288">
        <v>8320</v>
      </c>
      <c r="AU288">
        <v>13422</v>
      </c>
      <c r="AV288">
        <v>1</v>
      </c>
      <c r="AW288">
        <v>82.549896240234375</v>
      </c>
      <c r="AX288">
        <v>0</v>
      </c>
      <c r="AY288">
        <v>0</v>
      </c>
      <c r="AZ288">
        <v>0</v>
      </c>
      <c r="BA288">
        <v>0</v>
      </c>
      <c r="BB288">
        <v>1</v>
      </c>
      <c r="BC288">
        <v>65.697677612304688</v>
      </c>
      <c r="BD288">
        <v>97.727272033691406</v>
      </c>
      <c r="BE288">
        <v>859.25927734375</v>
      </c>
      <c r="BF288">
        <v>12545.5615234375</v>
      </c>
      <c r="BG288">
        <v>14085.83203125</v>
      </c>
      <c r="BH288">
        <v>2.5993278026580811</v>
      </c>
      <c r="BI288">
        <v>-10.038076400756836</v>
      </c>
      <c r="BJ288">
        <v>19.402984619140625</v>
      </c>
      <c r="BK288">
        <v>8.9285717010498047</v>
      </c>
      <c r="BL288">
        <v>118.19999694824219</v>
      </c>
      <c r="BM288">
        <v>-4.0145983695983887</v>
      </c>
      <c r="BN288">
        <v>21030.64453125</v>
      </c>
      <c r="BO288">
        <v>50.30224609375</v>
      </c>
      <c r="BQ288">
        <v>0.63921147584915161</v>
      </c>
      <c r="BR288">
        <v>0.10696821659803391</v>
      </c>
      <c r="BS288">
        <v>1.9254279136657715</v>
      </c>
      <c r="BT288">
        <v>109.71882629394531</v>
      </c>
      <c r="BU288">
        <v>316.47311401367188</v>
      </c>
      <c r="BV288">
        <v>0</v>
      </c>
      <c r="BW288">
        <v>1</v>
      </c>
      <c r="BX288">
        <v>8874.07421875</v>
      </c>
      <c r="BY288">
        <v>7903.70361328125</v>
      </c>
      <c r="BZ288">
        <v>0.93215161561965942</v>
      </c>
      <c r="CA288">
        <v>8.0378971099853516</v>
      </c>
      <c r="CB288">
        <v>57.377048492431641</v>
      </c>
      <c r="CC288">
        <v>6.2737641334533691</v>
      </c>
      <c r="CD288">
        <v>7.9847908020019531</v>
      </c>
      <c r="CE288">
        <v>0</v>
      </c>
      <c r="CF288">
        <v>2.6615970134735107</v>
      </c>
      <c r="CG288">
        <v>12492.69140625</v>
      </c>
      <c r="CJ288" s="8">
        <f>ABS(L288-VLOOKUP('VK_valitsin (FI)'!$C$8,tiedot,11,FALSE))</f>
        <v>44.100006103515625</v>
      </c>
      <c r="CQ288" s="8">
        <f>ABS(S288-VLOOKUP('VK_valitsin (FI)'!$C$8,tiedot,18,FALSE))</f>
        <v>215</v>
      </c>
      <c r="DE288" s="8">
        <f>ABS(AG288-VLOOKUP('VK_valitsin (FI)'!$C$8,tiedot,32,FALSE))</f>
        <v>0</v>
      </c>
      <c r="DJ288" s="8">
        <f>ABS(AL288-VLOOKUP('VK_valitsin (FI)'!$C$8,tiedot,37,FALSE))</f>
        <v>4.2000000000000028</v>
      </c>
      <c r="EB288" s="55">
        <f>ABS(BD288-VLOOKUP('VK_valitsin (FI)'!$C$8,tiedot,55,FALSE))</f>
        <v>1.7085342407226563</v>
      </c>
      <c r="EF288" s="55">
        <f>ABS(BH288-VLOOKUP('VK_valitsin (FI)'!$C$8,tiedot,59,FALSE))</f>
        <v>0.73772859573364258</v>
      </c>
      <c r="EL288" s="8">
        <f>ABS(BN288-VLOOKUP('VK_valitsin (FI)'!$C$8,tiedot,65,FALSE))</f>
        <v>2043.751953125</v>
      </c>
      <c r="FH288" s="4">
        <f>IF($B288='VK_valitsin (FI)'!$C$8,100000,VK!CJ288/VK!L$297*'VK_valitsin (FI)'!D$5)</f>
        <v>0.22409791967118264</v>
      </c>
      <c r="FO288" s="4">
        <f>IF($B288='VK_valitsin (FI)'!$C$8,100000,VK!CQ288/VK!S$297*'VK_valitsin (FI)'!E$5)</f>
        <v>4.2756970934524317E-2</v>
      </c>
      <c r="GC288" s="4">
        <f>IF($B288='VK_valitsin (FI)'!$C$8,100000,VK!DE288/VK!AG$297*'VK_valitsin (FI)'!F$5)</f>
        <v>0</v>
      </c>
      <c r="GH288" s="4">
        <f>IF($B288='VK_valitsin (FI)'!$C$8,100000,VK!DJ288/VK!AL$297*'VK_valitsin (FI)'!G$5)</f>
        <v>7.3925594736042946E-2</v>
      </c>
      <c r="GZ288" s="4">
        <f>IF($B288='VK_valitsin (FI)'!$C$8,100000,VK!EB288/VK!BD$297*'VK_valitsin (FI)'!H$5)</f>
        <v>7.4067331516170093E-3</v>
      </c>
      <c r="HA288" s="4">
        <f>IF($B288='VK_valitsin (FI)'!$C$8,100000,VK!EC288/VK!BE$297*'VK_valitsin (FI)'!P$5)</f>
        <v>0</v>
      </c>
      <c r="HD288" s="4">
        <f>IF($B288='VK_valitsin (FI)'!$C$8,100000,VK!EF288/VK!BH$297*'VK_valitsin (FI)'!I$5)</f>
        <v>0.12872041942882118</v>
      </c>
      <c r="HJ288" s="4">
        <f>IF($B288='VK_valitsin (FI)'!$C$8,100000,VK!EL288/VK!BN$297*'VK_valitsin (FI)'!J$5)</f>
        <v>9.2932607561571692E-2</v>
      </c>
      <c r="ID288" s="15">
        <f t="shared" si="16"/>
        <v>0.56984027408375981</v>
      </c>
      <c r="IE288" s="15">
        <f t="shared" si="17"/>
        <v>117</v>
      </c>
      <c r="IF288" s="16">
        <f t="shared" si="19"/>
        <v>2.8600000000000071E-8</v>
      </c>
      <c r="IG288" s="51" t="str">
        <f t="shared" si="18"/>
        <v>Virrat</v>
      </c>
    </row>
    <row r="289" spans="1:241">
      <c r="A289">
        <v>2019</v>
      </c>
      <c r="B289" t="s">
        <v>773</v>
      </c>
      <c r="C289" t="s">
        <v>774</v>
      </c>
      <c r="D289" t="s">
        <v>395</v>
      </c>
      <c r="E289" t="s">
        <v>270</v>
      </c>
      <c r="F289" t="s">
        <v>334</v>
      </c>
      <c r="G289" t="s">
        <v>335</v>
      </c>
      <c r="H289" t="s">
        <v>104</v>
      </c>
      <c r="I289" t="s">
        <v>105</v>
      </c>
      <c r="J289">
        <v>44.900001525878906</v>
      </c>
      <c r="K289">
        <v>782.20001220703125</v>
      </c>
      <c r="L289">
        <v>131.19999694824219</v>
      </c>
      <c r="M289">
        <v>6461</v>
      </c>
      <c r="N289">
        <v>8.3000001907348633</v>
      </c>
      <c r="O289">
        <v>-2.2999999523162842</v>
      </c>
      <c r="P289">
        <v>-160</v>
      </c>
      <c r="Q289">
        <v>51</v>
      </c>
      <c r="R289">
        <v>5</v>
      </c>
      <c r="S289">
        <v>276</v>
      </c>
      <c r="T289">
        <v>0</v>
      </c>
      <c r="U289">
        <v>3500.4</v>
      </c>
      <c r="V289">
        <v>11.43</v>
      </c>
      <c r="W289">
        <v>1154</v>
      </c>
      <c r="X289">
        <v>510</v>
      </c>
      <c r="Y289">
        <v>1047</v>
      </c>
      <c r="Z289">
        <v>780</v>
      </c>
      <c r="AA289">
        <v>670</v>
      </c>
      <c r="AB289">
        <v>15.740740776062012</v>
      </c>
      <c r="AC289">
        <v>0</v>
      </c>
      <c r="AD289">
        <v>0</v>
      </c>
      <c r="AE289">
        <v>0</v>
      </c>
      <c r="AF289">
        <v>4.3</v>
      </c>
      <c r="AG289">
        <v>0</v>
      </c>
      <c r="AH289">
        <v>21</v>
      </c>
      <c r="AI289">
        <v>0.93</v>
      </c>
      <c r="AJ289">
        <v>0.5</v>
      </c>
      <c r="AK289">
        <v>1.1000000000000001</v>
      </c>
      <c r="AL289">
        <v>59.5</v>
      </c>
      <c r="AM289">
        <v>331.2</v>
      </c>
      <c r="AN289">
        <v>42.7</v>
      </c>
      <c r="AO289">
        <v>26.9</v>
      </c>
      <c r="AP289">
        <v>57</v>
      </c>
      <c r="AQ289">
        <v>46</v>
      </c>
      <c r="AR289">
        <v>733</v>
      </c>
      <c r="AS289">
        <v>3.5</v>
      </c>
      <c r="AT289">
        <v>8268</v>
      </c>
      <c r="AU289">
        <v>11785</v>
      </c>
      <c r="AV289">
        <v>0</v>
      </c>
      <c r="AW289">
        <v>32.446178436279297</v>
      </c>
      <c r="AX289">
        <v>0</v>
      </c>
      <c r="AY289">
        <v>1</v>
      </c>
      <c r="AZ289">
        <v>0</v>
      </c>
      <c r="BA289">
        <v>0</v>
      </c>
      <c r="BB289">
        <v>1</v>
      </c>
      <c r="BC289">
        <v>82.824424743652344</v>
      </c>
      <c r="BD289">
        <v>100</v>
      </c>
      <c r="BE289">
        <v>631.81817626953125</v>
      </c>
      <c r="BF289">
        <v>12658.517578125</v>
      </c>
      <c r="BG289">
        <v>14537.8154296875</v>
      </c>
      <c r="BH289">
        <v>4.052004337310791</v>
      </c>
      <c r="BI289">
        <v>7.7410516738891602</v>
      </c>
      <c r="BJ289">
        <v>24.598930358886719</v>
      </c>
      <c r="BK289">
        <v>-22.826086044311523</v>
      </c>
      <c r="BL289">
        <v>62.909091949462891</v>
      </c>
      <c r="BM289">
        <v>-2.0472440719604492</v>
      </c>
      <c r="BN289">
        <v>21863.564453125</v>
      </c>
      <c r="BO289">
        <v>45.297702789306641</v>
      </c>
      <c r="BQ289">
        <v>0.67296081781387329</v>
      </c>
      <c r="BR289">
        <v>81.411544799804688</v>
      </c>
      <c r="BS289">
        <v>6.0981273651123047</v>
      </c>
      <c r="BT289">
        <v>95.80560302734375</v>
      </c>
      <c r="BU289">
        <v>235.72203063964844</v>
      </c>
      <c r="BV289">
        <v>0</v>
      </c>
      <c r="BW289">
        <v>1</v>
      </c>
      <c r="BX289">
        <v>8650</v>
      </c>
      <c r="BY289">
        <v>7531.818359375</v>
      </c>
      <c r="BZ289">
        <v>1.0989011526107788</v>
      </c>
      <c r="CA289">
        <v>9.6269931793212891</v>
      </c>
      <c r="CB289">
        <v>95.774650573730469</v>
      </c>
      <c r="CC289">
        <v>10.932476043701172</v>
      </c>
      <c r="CD289">
        <v>18.327974319458008</v>
      </c>
      <c r="CE289">
        <v>1.2861735820770264</v>
      </c>
      <c r="CF289">
        <v>2.4115755558013916</v>
      </c>
      <c r="CG289">
        <v>12297.3671875</v>
      </c>
      <c r="CJ289" s="8">
        <f>ABS(L289-VLOOKUP('VK_valitsin (FI)'!$C$8,tiedot,11,FALSE))</f>
        <v>7.5</v>
      </c>
      <c r="CQ289" s="8">
        <f>ABS(S289-VLOOKUP('VK_valitsin (FI)'!$C$8,tiedot,18,FALSE))</f>
        <v>124</v>
      </c>
      <c r="DE289" s="8">
        <f>ABS(AG289-VLOOKUP('VK_valitsin (FI)'!$C$8,tiedot,32,FALSE))</f>
        <v>0</v>
      </c>
      <c r="DJ289" s="8">
        <f>ABS(AL289-VLOOKUP('VK_valitsin (FI)'!$C$8,tiedot,37,FALSE))</f>
        <v>0.70000000000000284</v>
      </c>
      <c r="EB289" s="55">
        <f>ABS(BD289-VLOOKUP('VK_valitsin (FI)'!$C$8,tiedot,55,FALSE))</f>
        <v>3.98126220703125</v>
      </c>
      <c r="EF289" s="55">
        <f>ABS(BH289-VLOOKUP('VK_valitsin (FI)'!$C$8,tiedot,59,FALSE))</f>
        <v>0.71494793891906738</v>
      </c>
      <c r="EL289" s="8">
        <f>ABS(BN289-VLOOKUP('VK_valitsin (FI)'!$C$8,tiedot,65,FALSE))</f>
        <v>1210.83203125</v>
      </c>
      <c r="FH289" s="4">
        <f>IF($B289='VK_valitsin (FI)'!$C$8,100000,VK!CJ289/VK!L$297*'VK_valitsin (FI)'!D$5)</f>
        <v>3.8111885825790906E-2</v>
      </c>
      <c r="FO289" s="4">
        <f>IF($B289='VK_valitsin (FI)'!$C$8,100000,VK!CQ289/VK!S$297*'VK_valitsin (FI)'!E$5)</f>
        <v>2.4659834399446582E-2</v>
      </c>
      <c r="GC289" s="4">
        <f>IF($B289='VK_valitsin (FI)'!$C$8,100000,VK!DE289/VK!AG$297*'VK_valitsin (FI)'!F$5)</f>
        <v>0</v>
      </c>
      <c r="GH289" s="4">
        <f>IF($B289='VK_valitsin (FI)'!$C$8,100000,VK!DJ289/VK!AL$297*'VK_valitsin (FI)'!G$5)</f>
        <v>1.2320932456007197E-2</v>
      </c>
      <c r="GZ289" s="4">
        <f>IF($B289='VK_valitsin (FI)'!$C$8,100000,VK!EB289/VK!BD$297*'VK_valitsin (FI)'!H$5)</f>
        <v>1.725932443801987E-2</v>
      </c>
      <c r="HA289" s="4">
        <f>IF($B289='VK_valitsin (FI)'!$C$8,100000,VK!EC289/VK!BE$297*'VK_valitsin (FI)'!P$5)</f>
        <v>0</v>
      </c>
      <c r="HD289" s="4">
        <f>IF($B289='VK_valitsin (FI)'!$C$8,100000,VK!EF289/VK!BH$297*'VK_valitsin (FI)'!I$5)</f>
        <v>0.12474560305733423</v>
      </c>
      <c r="HJ289" s="4">
        <f>IF($B289='VK_valitsin (FI)'!$C$8,100000,VK!EL289/VK!BN$297*'VK_valitsin (FI)'!J$5)</f>
        <v>5.5058432023063923E-2</v>
      </c>
      <c r="ID289" s="15">
        <f t="shared" si="16"/>
        <v>0.27215604089966267</v>
      </c>
      <c r="IE289" s="15">
        <f t="shared" si="17"/>
        <v>13</v>
      </c>
      <c r="IF289" s="16">
        <f t="shared" si="19"/>
        <v>2.8700000000000072E-8</v>
      </c>
      <c r="IG289" s="51" t="str">
        <f t="shared" si="18"/>
        <v>Vöyri</v>
      </c>
    </row>
    <row r="290" spans="1:241">
      <c r="A290">
        <v>2019</v>
      </c>
      <c r="B290" t="s">
        <v>775</v>
      </c>
      <c r="C290" t="s">
        <v>776</v>
      </c>
      <c r="D290" t="s">
        <v>560</v>
      </c>
      <c r="E290" t="s">
        <v>561</v>
      </c>
      <c r="F290" t="s">
        <v>138</v>
      </c>
      <c r="G290" t="s">
        <v>139</v>
      </c>
      <c r="H290" t="s">
        <v>104</v>
      </c>
      <c r="I290" t="s">
        <v>105</v>
      </c>
      <c r="J290">
        <v>53.200000762939453</v>
      </c>
      <c r="K290">
        <v>2028.0400390625</v>
      </c>
      <c r="L290">
        <v>194</v>
      </c>
      <c r="M290">
        <v>3918</v>
      </c>
      <c r="N290">
        <v>1.8999999761581421</v>
      </c>
      <c r="O290">
        <v>-2.5999999046325684</v>
      </c>
      <c r="P290">
        <v>-60</v>
      </c>
      <c r="Q290">
        <v>47.2</v>
      </c>
      <c r="R290">
        <v>13.5</v>
      </c>
      <c r="S290">
        <v>382</v>
      </c>
      <c r="T290">
        <v>0</v>
      </c>
      <c r="U290">
        <v>3208</v>
      </c>
      <c r="V290">
        <v>11.36</v>
      </c>
      <c r="W290">
        <v>1385</v>
      </c>
      <c r="X290">
        <v>1385</v>
      </c>
      <c r="Y290">
        <v>769</v>
      </c>
      <c r="Z290">
        <v>1566</v>
      </c>
      <c r="AA290">
        <v>1120</v>
      </c>
      <c r="AB290">
        <v>14.047618865966797</v>
      </c>
      <c r="AC290">
        <v>0</v>
      </c>
      <c r="AD290">
        <v>0</v>
      </c>
      <c r="AE290">
        <v>0</v>
      </c>
      <c r="AF290">
        <v>3.7</v>
      </c>
      <c r="AG290">
        <v>0</v>
      </c>
      <c r="AH290">
        <v>20</v>
      </c>
      <c r="AI290">
        <v>1.1000000000000001</v>
      </c>
      <c r="AJ290">
        <v>0.5</v>
      </c>
      <c r="AK290">
        <v>1.3</v>
      </c>
      <c r="AL290">
        <v>78.099999999999994</v>
      </c>
      <c r="AM290">
        <v>279.5</v>
      </c>
      <c r="AN290">
        <v>47.2</v>
      </c>
      <c r="AO290">
        <v>19.2</v>
      </c>
      <c r="AP290">
        <v>66</v>
      </c>
      <c r="AQ290">
        <v>111</v>
      </c>
      <c r="AR290">
        <v>1237</v>
      </c>
      <c r="AS290">
        <v>2.6669999999999998</v>
      </c>
      <c r="AT290">
        <v>8839</v>
      </c>
      <c r="AU290">
        <v>15421</v>
      </c>
      <c r="AV290">
        <v>1</v>
      </c>
      <c r="AW290">
        <v>93.949600219726563</v>
      </c>
      <c r="AX290">
        <v>0</v>
      </c>
      <c r="AY290">
        <v>0</v>
      </c>
      <c r="AZ290">
        <v>0</v>
      </c>
      <c r="BA290">
        <v>0</v>
      </c>
      <c r="BB290">
        <v>1</v>
      </c>
      <c r="BC290">
        <v>80.952377319335938</v>
      </c>
      <c r="BD290">
        <v>100</v>
      </c>
      <c r="BE290">
        <v>459.85400390625</v>
      </c>
      <c r="BF290">
        <v>11065.73046875</v>
      </c>
      <c r="BG290">
        <v>12168.5654296875</v>
      </c>
      <c r="BH290">
        <v>2.7309086322784424</v>
      </c>
      <c r="BI290">
        <v>17.615312576293945</v>
      </c>
      <c r="BJ290">
        <v>27.63157844543457</v>
      </c>
      <c r="BK290">
        <v>29.166666030883789</v>
      </c>
      <c r="BL290">
        <v>133.5</v>
      </c>
      <c r="BM290">
        <v>-2.734375</v>
      </c>
      <c r="BN290">
        <v>21876.326171875</v>
      </c>
      <c r="BO290">
        <v>59.029373168945313</v>
      </c>
      <c r="BQ290">
        <v>0.59724348783493042</v>
      </c>
      <c r="BR290">
        <v>0.79122000932693481</v>
      </c>
      <c r="BS290">
        <v>2.5012762546539307</v>
      </c>
      <c r="BT290">
        <v>150.07656860351563</v>
      </c>
      <c r="BU290">
        <v>359.11178588867188</v>
      </c>
      <c r="BV290">
        <v>0</v>
      </c>
      <c r="BW290">
        <v>1</v>
      </c>
      <c r="BX290">
        <v>9503.6494140625</v>
      </c>
      <c r="BY290">
        <v>8642.3359375</v>
      </c>
      <c r="BZ290">
        <v>0.79122000932693481</v>
      </c>
      <c r="CA290">
        <v>6.355283260345459</v>
      </c>
      <c r="CB290">
        <v>41.935482025146484</v>
      </c>
      <c r="CC290">
        <v>5.2208833694458008</v>
      </c>
      <c r="CD290">
        <v>15.662651062011719</v>
      </c>
      <c r="CE290">
        <v>6.4257030487060547</v>
      </c>
      <c r="CF290">
        <v>1.6064257621765137</v>
      </c>
      <c r="CG290">
        <v>14848.0615234375</v>
      </c>
      <c r="CJ290" s="8">
        <f>ABS(L290-VLOOKUP('VK_valitsin (FI)'!$C$8,tiedot,11,FALSE))</f>
        <v>55.300003051757813</v>
      </c>
      <c r="CQ290" s="8">
        <f>ABS(S290-VLOOKUP('VK_valitsin (FI)'!$C$8,tiedot,18,FALSE))</f>
        <v>230</v>
      </c>
      <c r="DE290" s="8">
        <f>ABS(AG290-VLOOKUP('VK_valitsin (FI)'!$C$8,tiedot,32,FALSE))</f>
        <v>0</v>
      </c>
      <c r="DJ290" s="8">
        <f>ABS(AL290-VLOOKUP('VK_valitsin (FI)'!$C$8,tiedot,37,FALSE))</f>
        <v>19.299999999999997</v>
      </c>
      <c r="EB290" s="55">
        <f>ABS(BD290-VLOOKUP('VK_valitsin (FI)'!$C$8,tiedot,55,FALSE))</f>
        <v>3.98126220703125</v>
      </c>
      <c r="EF290" s="55">
        <f>ABS(BH290-VLOOKUP('VK_valitsin (FI)'!$C$8,tiedot,59,FALSE))</f>
        <v>0.60614776611328125</v>
      </c>
      <c r="EL290" s="8">
        <f>ABS(BN290-VLOOKUP('VK_valitsin (FI)'!$C$8,tiedot,65,FALSE))</f>
        <v>1198.0703125</v>
      </c>
      <c r="FH290" s="4">
        <f>IF($B290='VK_valitsin (FI)'!$C$8,100000,VK!CJ290/VK!L$297*'VK_valitsin (FI)'!D$5)</f>
        <v>0.28101165366326436</v>
      </c>
      <c r="FO290" s="4">
        <f>IF($B290='VK_valitsin (FI)'!$C$8,100000,VK!CQ290/VK!S$297*'VK_valitsin (FI)'!E$5)</f>
        <v>4.5740015418328339E-2</v>
      </c>
      <c r="GC290" s="4">
        <f>IF($B290='VK_valitsin (FI)'!$C$8,100000,VK!DE290/VK!AG$297*'VK_valitsin (FI)'!F$5)</f>
        <v>0</v>
      </c>
      <c r="GH290" s="4">
        <f>IF($B290='VK_valitsin (FI)'!$C$8,100000,VK!DJ290/VK!AL$297*'VK_valitsin (FI)'!G$5)</f>
        <v>0.33970570914419701</v>
      </c>
      <c r="GZ290" s="4">
        <f>IF($B290='VK_valitsin (FI)'!$C$8,100000,VK!EB290/VK!BD$297*'VK_valitsin (FI)'!H$5)</f>
        <v>1.725932443801987E-2</v>
      </c>
      <c r="HA290" s="4">
        <f>IF($B290='VK_valitsin (FI)'!$C$8,100000,VK!EC290/VK!BE$297*'VK_valitsin (FI)'!P$5)</f>
        <v>0</v>
      </c>
      <c r="HD290" s="4">
        <f>IF($B290='VK_valitsin (FI)'!$C$8,100000,VK!EF290/VK!BH$297*'VK_valitsin (FI)'!I$5)</f>
        <v>0.10576192266527654</v>
      </c>
      <c r="HJ290" s="4">
        <f>IF($B290='VK_valitsin (FI)'!$C$8,100000,VK!EL290/VK!BN$297*'VK_valitsin (FI)'!J$5)</f>
        <v>5.4478136650823926E-2</v>
      </c>
      <c r="ID290" s="15">
        <f t="shared" si="16"/>
        <v>0.84395679077991004</v>
      </c>
      <c r="IE290" s="15">
        <f t="shared" si="17"/>
        <v>230</v>
      </c>
      <c r="IF290" s="16">
        <f t="shared" si="19"/>
        <v>2.8800000000000073E-8</v>
      </c>
      <c r="IG290" s="51" t="str">
        <f t="shared" si="18"/>
        <v>Ylitornio</v>
      </c>
    </row>
    <row r="291" spans="1:241">
      <c r="A291">
        <v>2019</v>
      </c>
      <c r="B291" t="s">
        <v>100</v>
      </c>
      <c r="C291" t="s">
        <v>777</v>
      </c>
      <c r="D291" t="s">
        <v>100</v>
      </c>
      <c r="E291" t="s">
        <v>101</v>
      </c>
      <c r="F291" t="s">
        <v>102</v>
      </c>
      <c r="G291" t="s">
        <v>103</v>
      </c>
      <c r="H291" t="s">
        <v>90</v>
      </c>
      <c r="I291" t="s">
        <v>91</v>
      </c>
      <c r="J291">
        <v>39.799999237060547</v>
      </c>
      <c r="K291">
        <v>568.91998291015625</v>
      </c>
      <c r="L291">
        <v>142</v>
      </c>
      <c r="M291">
        <v>15255</v>
      </c>
      <c r="N291">
        <v>26.799999237060547</v>
      </c>
      <c r="O291">
        <v>0.30000001192092896</v>
      </c>
      <c r="P291">
        <v>-7</v>
      </c>
      <c r="Q291">
        <v>86</v>
      </c>
      <c r="R291">
        <v>9.1</v>
      </c>
      <c r="S291">
        <v>202</v>
      </c>
      <c r="T291">
        <v>0</v>
      </c>
      <c r="U291">
        <v>3607.9</v>
      </c>
      <c r="V291">
        <v>11.72</v>
      </c>
      <c r="W291">
        <v>517</v>
      </c>
      <c r="X291">
        <v>504</v>
      </c>
      <c r="Y291">
        <v>583</v>
      </c>
      <c r="Z291">
        <v>281</v>
      </c>
      <c r="AA291">
        <v>538</v>
      </c>
      <c r="AB291">
        <v>16.883249282836914</v>
      </c>
      <c r="AC291">
        <v>0</v>
      </c>
      <c r="AD291">
        <v>0.5</v>
      </c>
      <c r="AE291">
        <v>1.6</v>
      </c>
      <c r="AF291">
        <v>6.5</v>
      </c>
      <c r="AG291">
        <v>0</v>
      </c>
      <c r="AH291">
        <v>22</v>
      </c>
      <c r="AI291">
        <v>1.3</v>
      </c>
      <c r="AJ291">
        <v>0.7</v>
      </c>
      <c r="AK291">
        <v>1.1499999999999999</v>
      </c>
      <c r="AL291">
        <v>42</v>
      </c>
      <c r="AM291">
        <v>353.3</v>
      </c>
      <c r="AN291">
        <v>47.7</v>
      </c>
      <c r="AO291">
        <v>26.7</v>
      </c>
      <c r="AP291">
        <v>79</v>
      </c>
      <c r="AQ291">
        <v>65</v>
      </c>
      <c r="AR291">
        <v>745</v>
      </c>
      <c r="AS291">
        <v>3</v>
      </c>
      <c r="AT291">
        <v>5358</v>
      </c>
      <c r="AU291">
        <v>10514</v>
      </c>
      <c r="AV291">
        <v>0</v>
      </c>
      <c r="AW291">
        <v>114.17747497558594</v>
      </c>
      <c r="AX291">
        <v>0</v>
      </c>
      <c r="AY291">
        <v>0</v>
      </c>
      <c r="AZ291">
        <v>0</v>
      </c>
      <c r="BA291">
        <v>0</v>
      </c>
      <c r="BB291">
        <v>1</v>
      </c>
      <c r="BC291">
        <v>74.907745361328125</v>
      </c>
      <c r="BD291">
        <v>59.170307159423828</v>
      </c>
      <c r="BE291">
        <v>677.9400634765625</v>
      </c>
      <c r="BF291">
        <v>12506.86328125</v>
      </c>
      <c r="BG291">
        <v>19554.5546875</v>
      </c>
      <c r="BH291">
        <v>3.5819075107574463</v>
      </c>
      <c r="BI291">
        <v>0.55945712327957153</v>
      </c>
      <c r="BJ291">
        <v>25.816993713378906</v>
      </c>
      <c r="BK291">
        <v>-4.5267491340637207</v>
      </c>
      <c r="BL291">
        <v>213</v>
      </c>
      <c r="BM291">
        <v>3.0860855579376221</v>
      </c>
      <c r="BN291">
        <v>20942.44921875</v>
      </c>
      <c r="BO291">
        <v>40.842460632324219</v>
      </c>
      <c r="BQ291">
        <v>0.60721075534820557</v>
      </c>
      <c r="BR291">
        <v>0.29498526453971863</v>
      </c>
      <c r="BS291">
        <v>1.4880367517471313</v>
      </c>
      <c r="BT291">
        <v>137.7908935546875</v>
      </c>
      <c r="BU291">
        <v>492.297607421875</v>
      </c>
      <c r="BV291">
        <v>0</v>
      </c>
      <c r="BW291">
        <v>1</v>
      </c>
      <c r="BX291">
        <v>8212.9130859375</v>
      </c>
      <c r="BY291">
        <v>5252.88232421875</v>
      </c>
      <c r="BZ291">
        <v>1.5208128690719604</v>
      </c>
      <c r="CA291">
        <v>12.48115348815918</v>
      </c>
      <c r="CB291">
        <v>54.741378784179688</v>
      </c>
      <c r="CC291">
        <v>6.3550419807434082</v>
      </c>
      <c r="CD291">
        <v>10.39915943145752</v>
      </c>
      <c r="CE291">
        <v>0</v>
      </c>
      <c r="CF291">
        <v>2.2058823108673096</v>
      </c>
      <c r="CG291">
        <v>10015.20703125</v>
      </c>
      <c r="CJ291" s="8">
        <f>ABS(L291-VLOOKUP('VK_valitsin (FI)'!$C$8,tiedot,11,FALSE))</f>
        <v>3.3000030517578125</v>
      </c>
      <c r="CQ291" s="8">
        <f>ABS(S291-VLOOKUP('VK_valitsin (FI)'!$C$8,tiedot,18,FALSE))</f>
        <v>50</v>
      </c>
      <c r="DE291" s="8">
        <f>ABS(AG291-VLOOKUP('VK_valitsin (FI)'!$C$8,tiedot,32,FALSE))</f>
        <v>0</v>
      </c>
      <c r="DJ291" s="8">
        <f>ABS(AL291-VLOOKUP('VK_valitsin (FI)'!$C$8,tiedot,37,FALSE))</f>
        <v>16.799999999999997</v>
      </c>
      <c r="EB291" s="55">
        <f>ABS(BD291-VLOOKUP('VK_valitsin (FI)'!$C$8,tiedot,55,FALSE))</f>
        <v>36.848430633544922</v>
      </c>
      <c r="EF291" s="55">
        <f>ABS(BH291-VLOOKUP('VK_valitsin (FI)'!$C$8,tiedot,59,FALSE))</f>
        <v>0.24485111236572266</v>
      </c>
      <c r="EL291" s="8">
        <f>ABS(BN291-VLOOKUP('VK_valitsin (FI)'!$C$8,tiedot,65,FALSE))</f>
        <v>2131.947265625</v>
      </c>
      <c r="FH291" s="4">
        <f>IF($B291='VK_valitsin (FI)'!$C$8,100000,VK!CJ291/VK!L$297*'VK_valitsin (FI)'!D$5)</f>
        <v>1.6769245271114043E-2</v>
      </c>
      <c r="FO291" s="4">
        <f>IF($B291='VK_valitsin (FI)'!$C$8,100000,VK!CQ291/VK!S$297*'VK_valitsin (FI)'!E$5)</f>
        <v>9.9434816126800739E-3</v>
      </c>
      <c r="GC291" s="4">
        <f>IF($B291='VK_valitsin (FI)'!$C$8,100000,VK!DE291/VK!AG$297*'VK_valitsin (FI)'!F$5)</f>
        <v>0</v>
      </c>
      <c r="GH291" s="4">
        <f>IF($B291='VK_valitsin (FI)'!$C$8,100000,VK!DJ291/VK!AL$297*'VK_valitsin (FI)'!G$5)</f>
        <v>0.29570237894417151</v>
      </c>
      <c r="GZ291" s="4">
        <f>IF($B291='VK_valitsin (FI)'!$C$8,100000,VK!EB291/VK!BD$297*'VK_valitsin (FI)'!H$5)</f>
        <v>0.1597430629444673</v>
      </c>
      <c r="HA291" s="4">
        <f>IF($B291='VK_valitsin (FI)'!$C$8,100000,VK!EC291/VK!BE$297*'VK_valitsin (FI)'!P$5)</f>
        <v>0</v>
      </c>
      <c r="HD291" s="4">
        <f>IF($B291='VK_valitsin (FI)'!$C$8,100000,VK!EF291/VK!BH$297*'VK_valitsin (FI)'!I$5)</f>
        <v>4.2722131233081009E-2</v>
      </c>
      <c r="HJ291" s="4">
        <f>IF($B291='VK_valitsin (FI)'!$C$8,100000,VK!EL291/VK!BN$297*'VK_valitsin (FI)'!J$5)</f>
        <v>9.6942986782396531E-2</v>
      </c>
      <c r="ID291" s="15">
        <f t="shared" si="16"/>
        <v>0.62182331568791038</v>
      </c>
      <c r="IE291" s="15">
        <f t="shared" si="17"/>
        <v>149</v>
      </c>
      <c r="IF291" s="16">
        <f t="shared" si="19"/>
        <v>2.8900000000000073E-8</v>
      </c>
      <c r="IG291" s="51" t="str">
        <f t="shared" si="18"/>
        <v>Ylivieska</v>
      </c>
    </row>
    <row r="292" spans="1:241">
      <c r="A292">
        <v>2019</v>
      </c>
      <c r="B292" t="s">
        <v>778</v>
      </c>
      <c r="C292" t="s">
        <v>779</v>
      </c>
      <c r="D292" t="s">
        <v>233</v>
      </c>
      <c r="E292" t="s">
        <v>234</v>
      </c>
      <c r="F292" t="s">
        <v>88</v>
      </c>
      <c r="G292" t="s">
        <v>89</v>
      </c>
      <c r="H292" t="s">
        <v>144</v>
      </c>
      <c r="I292" t="s">
        <v>145</v>
      </c>
      <c r="J292">
        <v>40.299999237060547</v>
      </c>
      <c r="K292">
        <v>1115.72998046875</v>
      </c>
      <c r="L292">
        <v>121.59999847412109</v>
      </c>
      <c r="M292">
        <v>33254</v>
      </c>
      <c r="N292">
        <v>29.799999237060547</v>
      </c>
      <c r="O292">
        <v>0.80000001192092896</v>
      </c>
      <c r="P292">
        <v>102</v>
      </c>
      <c r="Q292">
        <v>88.7</v>
      </c>
      <c r="R292">
        <v>6.8000000000000007</v>
      </c>
      <c r="S292">
        <v>372</v>
      </c>
      <c r="T292">
        <v>0</v>
      </c>
      <c r="U292">
        <v>3903.4</v>
      </c>
      <c r="V292">
        <v>13.28</v>
      </c>
      <c r="W292">
        <v>736</v>
      </c>
      <c r="X292">
        <v>98</v>
      </c>
      <c r="Y292">
        <v>449</v>
      </c>
      <c r="Z292">
        <v>262</v>
      </c>
      <c r="AA292">
        <v>556</v>
      </c>
      <c r="AB292">
        <v>16.960132598876953</v>
      </c>
      <c r="AC292">
        <v>0</v>
      </c>
      <c r="AD292">
        <v>0.6</v>
      </c>
      <c r="AE292">
        <v>1.1000000000000001</v>
      </c>
      <c r="AF292">
        <v>5.6</v>
      </c>
      <c r="AG292">
        <v>0</v>
      </c>
      <c r="AH292">
        <v>20.5</v>
      </c>
      <c r="AI292">
        <v>0.93</v>
      </c>
      <c r="AJ292">
        <v>0.45</v>
      </c>
      <c r="AK292">
        <v>1</v>
      </c>
      <c r="AL292">
        <v>63.1</v>
      </c>
      <c r="AM292">
        <v>386.2</v>
      </c>
      <c r="AN292">
        <v>44.7</v>
      </c>
      <c r="AO292">
        <v>31.4</v>
      </c>
      <c r="AP292">
        <v>41</v>
      </c>
      <c r="AQ292">
        <v>28</v>
      </c>
      <c r="AR292">
        <v>138</v>
      </c>
      <c r="AS292">
        <v>3.3330000000000002</v>
      </c>
      <c r="AT292">
        <v>4055</v>
      </c>
      <c r="AU292">
        <v>8932</v>
      </c>
      <c r="AV292">
        <v>1</v>
      </c>
      <c r="AW292">
        <v>10.983750343322754</v>
      </c>
      <c r="AX292">
        <v>0</v>
      </c>
      <c r="AY292">
        <v>0</v>
      </c>
      <c r="AZ292">
        <v>0</v>
      </c>
      <c r="BA292">
        <v>0</v>
      </c>
      <c r="BB292">
        <v>1</v>
      </c>
      <c r="BC292">
        <v>96.384803771972656</v>
      </c>
      <c r="BD292">
        <v>78.461540222167969</v>
      </c>
      <c r="BE292">
        <v>1071.510498046875</v>
      </c>
      <c r="BF292">
        <v>12212.8525390625</v>
      </c>
      <c r="BG292">
        <v>15047.2861328125</v>
      </c>
      <c r="BH292">
        <v>4.9620041847229004</v>
      </c>
      <c r="BI292">
        <v>-4.5556960105895996</v>
      </c>
      <c r="BJ292">
        <v>23.761466979980469</v>
      </c>
      <c r="BK292">
        <v>-10.218977928161621</v>
      </c>
      <c r="BL292">
        <v>447.70001220703125</v>
      </c>
      <c r="BM292">
        <v>1.0277246236801147</v>
      </c>
      <c r="BN292">
        <v>23788.943359375</v>
      </c>
      <c r="BO292">
        <v>24.222011566162109</v>
      </c>
      <c r="BQ292">
        <v>0.6192939281463623</v>
      </c>
      <c r="BR292">
        <v>0.32778012752532959</v>
      </c>
      <c r="BS292">
        <v>2.5380406379699707</v>
      </c>
      <c r="BT292">
        <v>83.538825988769531</v>
      </c>
      <c r="BU292">
        <v>576.923095703125</v>
      </c>
      <c r="BV292">
        <v>0</v>
      </c>
      <c r="BW292">
        <v>1</v>
      </c>
      <c r="BX292">
        <v>9494.837890625</v>
      </c>
      <c r="BY292">
        <v>7706.3095703125</v>
      </c>
      <c r="BZ292">
        <v>1.4795212745666504</v>
      </c>
      <c r="CA292">
        <v>12.71125316619873</v>
      </c>
      <c r="CB292">
        <v>51.422763824462891</v>
      </c>
      <c r="CC292">
        <v>5.7724156379699707</v>
      </c>
      <c r="CD292">
        <v>15.04613208770752</v>
      </c>
      <c r="CE292">
        <v>0</v>
      </c>
      <c r="CF292">
        <v>1.1592146158218384</v>
      </c>
      <c r="CG292">
        <v>9083.1826171875</v>
      </c>
      <c r="CJ292" s="8">
        <f>ABS(L292-VLOOKUP('VK_valitsin (FI)'!$C$8,tiedot,11,FALSE))</f>
        <v>17.099998474121094</v>
      </c>
      <c r="CQ292" s="8">
        <f>ABS(S292-VLOOKUP('VK_valitsin (FI)'!$C$8,tiedot,18,FALSE))</f>
        <v>220</v>
      </c>
      <c r="DE292" s="8">
        <f>ABS(AG292-VLOOKUP('VK_valitsin (FI)'!$C$8,tiedot,32,FALSE))</f>
        <v>0</v>
      </c>
      <c r="DJ292" s="8">
        <f>ABS(AL292-VLOOKUP('VK_valitsin (FI)'!$C$8,tiedot,37,FALSE))</f>
        <v>4.3000000000000043</v>
      </c>
      <c r="EB292" s="55">
        <f>ABS(BD292-VLOOKUP('VK_valitsin (FI)'!$C$8,tiedot,55,FALSE))</f>
        <v>17.557197570800781</v>
      </c>
      <c r="EF292" s="55">
        <f>ABS(BH292-VLOOKUP('VK_valitsin (FI)'!$C$8,tiedot,59,FALSE))</f>
        <v>1.6249477863311768</v>
      </c>
      <c r="EL292" s="8">
        <f>ABS(BN292-VLOOKUP('VK_valitsin (FI)'!$C$8,tiedot,65,FALSE))</f>
        <v>714.546875</v>
      </c>
      <c r="FH292" s="4">
        <f>IF($B292='VK_valitsin (FI)'!$C$8,100000,VK!CJ292/VK!L$297*'VK_valitsin (FI)'!D$5)</f>
        <v>8.6895091928920254E-2</v>
      </c>
      <c r="FO292" s="4">
        <f>IF($B292='VK_valitsin (FI)'!$C$8,100000,VK!CQ292/VK!S$297*'VK_valitsin (FI)'!E$5)</f>
        <v>4.3751319095792315E-2</v>
      </c>
      <c r="GC292" s="4">
        <f>IF($B292='VK_valitsin (FI)'!$C$8,100000,VK!DE292/VK!AG$297*'VK_valitsin (FI)'!F$5)</f>
        <v>0</v>
      </c>
      <c r="GH292" s="4">
        <f>IF($B292='VK_valitsin (FI)'!$C$8,100000,VK!DJ292/VK!AL$297*'VK_valitsin (FI)'!G$5)</f>
        <v>7.568572794404399E-2</v>
      </c>
      <c r="GZ292" s="4">
        <f>IF($B292='VK_valitsin (FI)'!$C$8,100000,VK!EB292/VK!BD$297*'VK_valitsin (FI)'!H$5)</f>
        <v>7.6112889164068692E-2</v>
      </c>
      <c r="HA292" s="4">
        <f>IF($B292='VK_valitsin (FI)'!$C$8,100000,VK!EC292/VK!BE$297*'VK_valitsin (FI)'!P$5)</f>
        <v>0</v>
      </c>
      <c r="HD292" s="4">
        <f>IF($B292='VK_valitsin (FI)'!$C$8,100000,VK!EF292/VK!BH$297*'VK_valitsin (FI)'!I$5)</f>
        <v>0.28352426870274439</v>
      </c>
      <c r="HJ292" s="4">
        <f>IF($B292='VK_valitsin (FI)'!$C$8,100000,VK!EL292/VK!BN$297*'VK_valitsin (FI)'!J$5)</f>
        <v>3.2491567392601763E-2</v>
      </c>
      <c r="ID292" s="15">
        <f t="shared" si="16"/>
        <v>0.59846089322817131</v>
      </c>
      <c r="IE292" s="15">
        <f t="shared" si="17"/>
        <v>134</v>
      </c>
      <c r="IF292" s="16">
        <f t="shared" si="19"/>
        <v>2.9000000000000074E-8</v>
      </c>
      <c r="IG292" s="51" t="str">
        <f t="shared" si="18"/>
        <v>Ylöjärvi</v>
      </c>
    </row>
    <row r="293" spans="1:241">
      <c r="A293">
        <v>2019</v>
      </c>
      <c r="B293" t="s">
        <v>780</v>
      </c>
      <c r="C293" t="s">
        <v>781</v>
      </c>
      <c r="D293" t="s">
        <v>156</v>
      </c>
      <c r="E293" t="s">
        <v>158</v>
      </c>
      <c r="F293" t="s">
        <v>159</v>
      </c>
      <c r="G293" t="s">
        <v>160</v>
      </c>
      <c r="H293" t="s">
        <v>104</v>
      </c>
      <c r="I293" t="s">
        <v>105</v>
      </c>
      <c r="J293">
        <v>47.900001525878906</v>
      </c>
      <c r="K293">
        <v>182.75999450683594</v>
      </c>
      <c r="L293">
        <v>138.30000305175781</v>
      </c>
      <c r="M293">
        <v>2343</v>
      </c>
      <c r="N293">
        <v>12.800000190734863</v>
      </c>
      <c r="O293">
        <v>-0.60000002384185791</v>
      </c>
      <c r="P293">
        <v>-5</v>
      </c>
      <c r="Q293">
        <v>40.900000000000006</v>
      </c>
      <c r="R293">
        <v>7.2</v>
      </c>
      <c r="S293">
        <v>94</v>
      </c>
      <c r="T293">
        <v>0</v>
      </c>
      <c r="U293">
        <v>3415.7</v>
      </c>
      <c r="V293">
        <v>12.98</v>
      </c>
      <c r="W293">
        <v>390</v>
      </c>
      <c r="X293">
        <v>439</v>
      </c>
      <c r="Y293">
        <v>780</v>
      </c>
      <c r="Z293">
        <v>1273</v>
      </c>
      <c r="AA293">
        <v>932</v>
      </c>
      <c r="AB293">
        <v>14.762711524963379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21.5</v>
      </c>
      <c r="AI293">
        <v>1</v>
      </c>
      <c r="AJ293">
        <v>0.6</v>
      </c>
      <c r="AK293">
        <v>1.5</v>
      </c>
      <c r="AL293">
        <v>76.2</v>
      </c>
      <c r="AM293">
        <v>295.7</v>
      </c>
      <c r="AN293">
        <v>50.4</v>
      </c>
      <c r="AO293">
        <v>19.600000000000001</v>
      </c>
      <c r="AP293">
        <v>71</v>
      </c>
      <c r="AQ293">
        <v>75</v>
      </c>
      <c r="AR293">
        <v>435</v>
      </c>
      <c r="AS293">
        <v>2.1669999999999998</v>
      </c>
      <c r="AT293">
        <v>5318</v>
      </c>
      <c r="AU293">
        <v>12953</v>
      </c>
      <c r="AV293">
        <v>0</v>
      </c>
      <c r="AW293">
        <v>67.703384399414063</v>
      </c>
      <c r="AX293">
        <v>0</v>
      </c>
      <c r="AY293">
        <v>0</v>
      </c>
      <c r="AZ293">
        <v>0</v>
      </c>
      <c r="BA293">
        <v>0</v>
      </c>
      <c r="BB293">
        <v>1</v>
      </c>
      <c r="BC293">
        <v>66.666664123535156</v>
      </c>
      <c r="BD293">
        <v>100</v>
      </c>
      <c r="BE293">
        <v>415.84158325195313</v>
      </c>
      <c r="BF293">
        <v>9810.0361328125</v>
      </c>
      <c r="BG293">
        <v>10966.451171875</v>
      </c>
      <c r="BH293">
        <v>3.2847630977630615</v>
      </c>
      <c r="BI293">
        <v>2.5886449813842773</v>
      </c>
      <c r="BJ293">
        <v>18.604650497436523</v>
      </c>
      <c r="BK293">
        <v>10</v>
      </c>
      <c r="BL293">
        <v>209</v>
      </c>
      <c r="BM293">
        <v>-2.5641026496887207</v>
      </c>
      <c r="BN293">
        <v>21781.412109375</v>
      </c>
      <c r="BO293">
        <v>37.418468475341797</v>
      </c>
      <c r="BQ293">
        <v>0.72001707553863525</v>
      </c>
      <c r="BR293">
        <v>0.68288516998291016</v>
      </c>
      <c r="BS293">
        <v>1.6218522787094116</v>
      </c>
      <c r="BT293">
        <v>81.092613220214844</v>
      </c>
      <c r="BU293">
        <v>227.91293334960938</v>
      </c>
      <c r="BV293">
        <v>0</v>
      </c>
      <c r="BW293">
        <v>1</v>
      </c>
      <c r="BX293">
        <v>8356.435546875</v>
      </c>
      <c r="BY293">
        <v>7475.24755859375</v>
      </c>
      <c r="BZ293">
        <v>0.93896710872650146</v>
      </c>
      <c r="CA293">
        <v>8.1092615127563477</v>
      </c>
      <c r="CB293">
        <v>86.363639831542969</v>
      </c>
      <c r="CC293">
        <v>10</v>
      </c>
      <c r="CD293">
        <v>22.105262756347656</v>
      </c>
      <c r="CE293">
        <v>0</v>
      </c>
      <c r="CF293">
        <v>0</v>
      </c>
      <c r="CG293">
        <v>12302.5517578125</v>
      </c>
      <c r="CJ293" s="8">
        <f>ABS(L293-VLOOKUP('VK_valitsin (FI)'!$C$8,tiedot,11,FALSE))</f>
        <v>0.399993896484375</v>
      </c>
      <c r="CQ293" s="8">
        <f>ABS(S293-VLOOKUP('VK_valitsin (FI)'!$C$8,tiedot,18,FALSE))</f>
        <v>58</v>
      </c>
      <c r="DE293" s="8">
        <f>ABS(AG293-VLOOKUP('VK_valitsin (FI)'!$C$8,tiedot,32,FALSE))</f>
        <v>0</v>
      </c>
      <c r="DJ293" s="8">
        <f>ABS(AL293-VLOOKUP('VK_valitsin (FI)'!$C$8,tiedot,37,FALSE))</f>
        <v>17.400000000000006</v>
      </c>
      <c r="EB293" s="55">
        <f>ABS(BD293-VLOOKUP('VK_valitsin (FI)'!$C$8,tiedot,55,FALSE))</f>
        <v>3.98126220703125</v>
      </c>
      <c r="EF293" s="55">
        <f>ABS(BH293-VLOOKUP('VK_valitsin (FI)'!$C$8,tiedot,59,FALSE))</f>
        <v>5.2293300628662109E-2</v>
      </c>
      <c r="EL293" s="8">
        <f>ABS(BN293-VLOOKUP('VK_valitsin (FI)'!$C$8,tiedot,65,FALSE))</f>
        <v>1292.984375</v>
      </c>
      <c r="FH293" s="4">
        <f>IF($B293='VK_valitsin (FI)'!$C$8,100000,VK!CJ293/VK!L$297*'VK_valitsin (FI)'!D$5)</f>
        <v>2.032602895176764E-3</v>
      </c>
      <c r="FO293" s="4">
        <f>IF($B293='VK_valitsin (FI)'!$C$8,100000,VK!CQ293/VK!S$297*'VK_valitsin (FI)'!E$5)</f>
        <v>1.1534438670708884E-2</v>
      </c>
      <c r="GC293" s="4">
        <f>IF($B293='VK_valitsin (FI)'!$C$8,100000,VK!DE293/VK!AG$297*'VK_valitsin (FI)'!F$5)</f>
        <v>0</v>
      </c>
      <c r="GH293" s="4">
        <f>IF($B293='VK_valitsin (FI)'!$C$8,100000,VK!DJ293/VK!AL$297*'VK_valitsin (FI)'!G$5)</f>
        <v>0.3062631781921778</v>
      </c>
      <c r="GZ293" s="4">
        <f>IF($B293='VK_valitsin (FI)'!$C$8,100000,VK!EB293/VK!BD$297*'VK_valitsin (FI)'!H$5)</f>
        <v>1.725932443801987E-2</v>
      </c>
      <c r="HA293" s="4">
        <f>IF($B293='VK_valitsin (FI)'!$C$8,100000,VK!EC293/VK!BE$297*'VK_valitsin (FI)'!P$5)</f>
        <v>0</v>
      </c>
      <c r="HD293" s="4">
        <f>IF($B293='VK_valitsin (FI)'!$C$8,100000,VK!EF293/VK!BH$297*'VK_valitsin (FI)'!I$5)</f>
        <v>9.1242438332553594E-3</v>
      </c>
      <c r="HJ293" s="4">
        <f>IF($B293='VK_valitsin (FI)'!$C$8,100000,VK!EL293/VK!BN$297*'VK_valitsin (FI)'!J$5)</f>
        <v>5.8794027974572796E-2</v>
      </c>
      <c r="ID293" s="15">
        <f t="shared" si="16"/>
        <v>0.40500784510391152</v>
      </c>
      <c r="IE293" s="15">
        <f t="shared" si="17"/>
        <v>51</v>
      </c>
      <c r="IF293" s="16">
        <f t="shared" si="19"/>
        <v>2.9100000000000075E-8</v>
      </c>
      <c r="IG293" s="51" t="str">
        <f t="shared" si="18"/>
        <v>Ypäjä</v>
      </c>
    </row>
    <row r="294" spans="1:241">
      <c r="A294">
        <v>2019</v>
      </c>
      <c r="B294" t="s">
        <v>782</v>
      </c>
      <c r="C294" t="s">
        <v>783</v>
      </c>
      <c r="D294" t="s">
        <v>108</v>
      </c>
      <c r="E294" t="s">
        <v>109</v>
      </c>
      <c r="F294" t="s">
        <v>96</v>
      </c>
      <c r="G294" t="s">
        <v>97</v>
      </c>
      <c r="H294" t="s">
        <v>104</v>
      </c>
      <c r="I294" t="s">
        <v>105</v>
      </c>
      <c r="J294">
        <v>49.099998474121094</v>
      </c>
      <c r="K294">
        <v>805.83001708984375</v>
      </c>
      <c r="L294">
        <v>166.39999389648438</v>
      </c>
      <c r="M294">
        <v>5616</v>
      </c>
      <c r="N294">
        <v>7</v>
      </c>
      <c r="O294">
        <v>-1.5</v>
      </c>
      <c r="P294">
        <v>-45</v>
      </c>
      <c r="Q294">
        <v>61.7</v>
      </c>
      <c r="R294">
        <v>8.8000000000000007</v>
      </c>
      <c r="S294">
        <v>241</v>
      </c>
      <c r="T294">
        <v>0</v>
      </c>
      <c r="U294">
        <v>3623</v>
      </c>
      <c r="V294">
        <v>10.53</v>
      </c>
      <c r="W294">
        <v>314</v>
      </c>
      <c r="X294">
        <v>412</v>
      </c>
      <c r="Y294">
        <v>412</v>
      </c>
      <c r="Z294">
        <v>728</v>
      </c>
      <c r="AA294">
        <v>753</v>
      </c>
      <c r="AB294">
        <v>16.974359512329102</v>
      </c>
      <c r="AC294">
        <v>0</v>
      </c>
      <c r="AD294">
        <v>0</v>
      </c>
      <c r="AE294">
        <v>0</v>
      </c>
      <c r="AF294">
        <v>4.4000000000000004</v>
      </c>
      <c r="AG294">
        <v>0</v>
      </c>
      <c r="AH294">
        <v>22</v>
      </c>
      <c r="AI294">
        <v>1.3</v>
      </c>
      <c r="AJ294">
        <v>0.5</v>
      </c>
      <c r="AK294">
        <v>1.3</v>
      </c>
      <c r="AL294">
        <v>77.5</v>
      </c>
      <c r="AM294">
        <v>306.89999999999998</v>
      </c>
      <c r="AN294">
        <v>47.3</v>
      </c>
      <c r="AO294">
        <v>22.3</v>
      </c>
      <c r="AP294">
        <v>70</v>
      </c>
      <c r="AQ294">
        <v>78</v>
      </c>
      <c r="AR294">
        <v>616</v>
      </c>
      <c r="AS294">
        <v>2.5</v>
      </c>
      <c r="AT294">
        <v>3271</v>
      </c>
      <c r="AU294">
        <v>9799</v>
      </c>
      <c r="AV294">
        <v>1</v>
      </c>
      <c r="AW294">
        <v>93.255172729492188</v>
      </c>
      <c r="AX294">
        <v>0</v>
      </c>
      <c r="AY294">
        <v>0</v>
      </c>
      <c r="AZ294">
        <v>0</v>
      </c>
      <c r="BA294">
        <v>0</v>
      </c>
      <c r="BB294">
        <v>1</v>
      </c>
      <c r="BC294">
        <v>73.399017333984375</v>
      </c>
      <c r="BD294">
        <v>100</v>
      </c>
      <c r="BE294">
        <v>858.77862548828125</v>
      </c>
      <c r="BF294">
        <v>9583.8466796875</v>
      </c>
      <c r="BG294">
        <v>10519.576171875</v>
      </c>
      <c r="BH294">
        <v>3.6155626773834229</v>
      </c>
      <c r="BI294">
        <v>4.6563148498535156</v>
      </c>
      <c r="BJ294">
        <v>26.506023406982422</v>
      </c>
      <c r="BK294">
        <v>18</v>
      </c>
      <c r="BL294">
        <v>181.66667175292969</v>
      </c>
      <c r="BM294">
        <v>-6.9724769592285156</v>
      </c>
      <c r="BN294">
        <v>21198.07421875</v>
      </c>
      <c r="BO294">
        <v>47.427989959716797</v>
      </c>
      <c r="BQ294">
        <v>0.65794157981872559</v>
      </c>
      <c r="BR294">
        <v>8.9031338691711426E-2</v>
      </c>
      <c r="BS294">
        <v>1.1752136945724487</v>
      </c>
      <c r="BT294">
        <v>86.538459777832031</v>
      </c>
      <c r="BU294">
        <v>368.58975219726563</v>
      </c>
      <c r="BV294">
        <v>0</v>
      </c>
      <c r="BW294">
        <v>1</v>
      </c>
      <c r="BX294">
        <v>8152.671875</v>
      </c>
      <c r="BY294">
        <v>7427.48095703125</v>
      </c>
      <c r="BZ294">
        <v>1.0505697727203369</v>
      </c>
      <c r="CA294">
        <v>9.0277776718139648</v>
      </c>
      <c r="CB294">
        <v>54.237289428710938</v>
      </c>
      <c r="CC294">
        <v>6.1143984794616699</v>
      </c>
      <c r="CD294">
        <v>13.806706428527832</v>
      </c>
      <c r="CE294">
        <v>0.59171599149703979</v>
      </c>
      <c r="CF294">
        <v>1.9723865985870361</v>
      </c>
      <c r="CG294">
        <v>9686.0810546875</v>
      </c>
      <c r="CJ294" s="8">
        <f>ABS(L294-VLOOKUP('VK_valitsin (FI)'!$C$8,tiedot,11,FALSE))</f>
        <v>27.699996948242188</v>
      </c>
      <c r="CQ294" s="8">
        <f>ABS(S294-VLOOKUP('VK_valitsin (FI)'!$C$8,tiedot,18,FALSE))</f>
        <v>89</v>
      </c>
      <c r="DE294" s="8">
        <f>ABS(AG294-VLOOKUP('VK_valitsin (FI)'!$C$8,tiedot,32,FALSE))</f>
        <v>0</v>
      </c>
      <c r="DJ294" s="8">
        <f>ABS(AL294-VLOOKUP('VK_valitsin (FI)'!$C$8,tiedot,37,FALSE))</f>
        <v>18.700000000000003</v>
      </c>
      <c r="EB294" s="55">
        <f>ABS(BD294-VLOOKUP('VK_valitsin (FI)'!$C$8,tiedot,55,FALSE))</f>
        <v>3.98126220703125</v>
      </c>
      <c r="EF294" s="55">
        <f>ABS(BH294-VLOOKUP('VK_valitsin (FI)'!$C$8,tiedot,59,FALSE))</f>
        <v>0.27850627899169922</v>
      </c>
      <c r="EL294" s="8">
        <f>ABS(BN294-VLOOKUP('VK_valitsin (FI)'!$C$8,tiedot,65,FALSE))</f>
        <v>1876.322265625</v>
      </c>
      <c r="FH294" s="4">
        <f>IF($B294='VK_valitsin (FI)'!$C$8,100000,VK!CJ294/VK!L$297*'VK_valitsin (FI)'!D$5)</f>
        <v>0.14075988280882171</v>
      </c>
      <c r="FO294" s="4">
        <f>IF($B294='VK_valitsin (FI)'!$C$8,100000,VK!CQ294/VK!S$297*'VK_valitsin (FI)'!E$5)</f>
        <v>1.769939727057053E-2</v>
      </c>
      <c r="GC294" s="4">
        <f>IF($B294='VK_valitsin (FI)'!$C$8,100000,VK!DE294/VK!AG$297*'VK_valitsin (FI)'!F$5)</f>
        <v>0</v>
      </c>
      <c r="GH294" s="4">
        <f>IF($B294='VK_valitsin (FI)'!$C$8,100000,VK!DJ294/VK!AL$297*'VK_valitsin (FI)'!G$5)</f>
        <v>0.329144909896191</v>
      </c>
      <c r="GZ294" s="4">
        <f>IF($B294='VK_valitsin (FI)'!$C$8,100000,VK!EB294/VK!BD$297*'VK_valitsin (FI)'!H$5)</f>
        <v>1.725932443801987E-2</v>
      </c>
      <c r="HA294" s="4">
        <f>IF($B294='VK_valitsin (FI)'!$C$8,100000,VK!EC294/VK!BE$297*'VK_valitsin (FI)'!P$5)</f>
        <v>0</v>
      </c>
      <c r="HD294" s="4">
        <f>IF($B294='VK_valitsin (FI)'!$C$8,100000,VK!EF294/VK!BH$297*'VK_valitsin (FI)'!I$5)</f>
        <v>4.8594354689099353E-2</v>
      </c>
      <c r="HJ294" s="4">
        <f>IF($B294='VK_valitsin (FI)'!$C$8,100000,VK!EL294/VK!BN$297*'VK_valitsin (FI)'!J$5)</f>
        <v>8.5319317006031153E-2</v>
      </c>
      <c r="ID294" s="15">
        <f t="shared" si="16"/>
        <v>0.63877721530873355</v>
      </c>
      <c r="IE294" s="15">
        <f t="shared" si="17"/>
        <v>156</v>
      </c>
      <c r="IF294" s="16">
        <f t="shared" si="19"/>
        <v>2.9200000000000076E-8</v>
      </c>
      <c r="IG294" s="51" t="str">
        <f t="shared" si="18"/>
        <v>Ähtäri</v>
      </c>
    </row>
    <row r="295" spans="1:241">
      <c r="A295">
        <v>2019</v>
      </c>
      <c r="B295" t="s">
        <v>389</v>
      </c>
      <c r="C295" t="s">
        <v>784</v>
      </c>
      <c r="D295" t="s">
        <v>389</v>
      </c>
      <c r="E295" t="s">
        <v>390</v>
      </c>
      <c r="F295" t="s">
        <v>188</v>
      </c>
      <c r="G295" t="s">
        <v>189</v>
      </c>
      <c r="H295" t="s">
        <v>90</v>
      </c>
      <c r="I295" t="s">
        <v>91</v>
      </c>
      <c r="J295">
        <v>46</v>
      </c>
      <c r="K295">
        <v>884.57000732421875</v>
      </c>
      <c r="L295">
        <v>175.5</v>
      </c>
      <c r="M295">
        <v>18765</v>
      </c>
      <c r="N295">
        <v>21.200000762939453</v>
      </c>
      <c r="O295">
        <v>-0.5</v>
      </c>
      <c r="P295">
        <v>-31</v>
      </c>
      <c r="Q295">
        <v>76.800000000000011</v>
      </c>
      <c r="R295">
        <v>14.9</v>
      </c>
      <c r="S295">
        <v>270</v>
      </c>
      <c r="T295">
        <v>0</v>
      </c>
      <c r="U295">
        <v>3920.7</v>
      </c>
      <c r="V295">
        <v>12.53</v>
      </c>
      <c r="W295">
        <v>1198</v>
      </c>
      <c r="X295">
        <v>342</v>
      </c>
      <c r="Y295">
        <v>604</v>
      </c>
      <c r="Z295">
        <v>454</v>
      </c>
      <c r="AA295">
        <v>767</v>
      </c>
      <c r="AB295">
        <v>17.324840545654297</v>
      </c>
      <c r="AC295">
        <v>0.7</v>
      </c>
      <c r="AD295">
        <v>1</v>
      </c>
      <c r="AE295">
        <v>1.3</v>
      </c>
      <c r="AF295">
        <v>5.0999999999999996</v>
      </c>
      <c r="AG295">
        <v>0</v>
      </c>
      <c r="AH295">
        <v>21.5</v>
      </c>
      <c r="AI295">
        <v>1.1000000000000001</v>
      </c>
      <c r="AJ295">
        <v>0.5</v>
      </c>
      <c r="AK295">
        <v>1.1000000000000001</v>
      </c>
      <c r="AL295">
        <v>66.400000000000006</v>
      </c>
      <c r="AM295">
        <v>302.60000000000002</v>
      </c>
      <c r="AN295">
        <v>48.9</v>
      </c>
      <c r="AO295">
        <v>20.9</v>
      </c>
      <c r="AP295">
        <v>67</v>
      </c>
      <c r="AQ295">
        <v>33</v>
      </c>
      <c r="AR295">
        <v>550</v>
      </c>
      <c r="AS295">
        <v>2.5</v>
      </c>
      <c r="AT295">
        <v>7443</v>
      </c>
      <c r="AU295">
        <v>9615</v>
      </c>
      <c r="AV295">
        <v>1</v>
      </c>
      <c r="AW295">
        <v>40.310436248779297</v>
      </c>
      <c r="AX295">
        <v>0</v>
      </c>
      <c r="AY295">
        <v>0</v>
      </c>
      <c r="AZ295">
        <v>0</v>
      </c>
      <c r="BA295">
        <v>0</v>
      </c>
      <c r="BB295">
        <v>1</v>
      </c>
      <c r="BC295">
        <v>94.285713195800781</v>
      </c>
      <c r="BD295">
        <v>100</v>
      </c>
      <c r="BE295">
        <v>9.5785436630249023</v>
      </c>
      <c r="BF295">
        <v>10790.287109375</v>
      </c>
      <c r="BG295">
        <v>12814.1875</v>
      </c>
      <c r="BH295">
        <v>3.6941967010498047</v>
      </c>
      <c r="BI295">
        <v>0.73969405889511108</v>
      </c>
      <c r="BJ295">
        <v>27.079303741455078</v>
      </c>
      <c r="BK295">
        <v>-3.5242290496826172</v>
      </c>
      <c r="BL295">
        <v>286.57144165039063</v>
      </c>
      <c r="BM295">
        <v>-1.9968470335006714</v>
      </c>
      <c r="BN295">
        <v>22015.4375</v>
      </c>
      <c r="BO295">
        <v>36.866767883300781</v>
      </c>
      <c r="BQ295">
        <v>0.61422860622406006</v>
      </c>
      <c r="BR295">
        <v>0.10658140480518341</v>
      </c>
      <c r="BS295">
        <v>1.7692512273788452</v>
      </c>
      <c r="BT295">
        <v>96.02984619140625</v>
      </c>
      <c r="BU295">
        <v>414.70822143554688</v>
      </c>
      <c r="BV295">
        <v>0</v>
      </c>
      <c r="BW295">
        <v>2</v>
      </c>
      <c r="BX295">
        <v>8508.62109375</v>
      </c>
      <c r="BY295">
        <v>7164.7509765625</v>
      </c>
      <c r="BZ295">
        <v>1.1670663356781006</v>
      </c>
      <c r="CA295">
        <v>9.938715934753418</v>
      </c>
      <c r="CB295">
        <v>64.383560180664063</v>
      </c>
      <c r="CC295">
        <v>7.0777478218078613</v>
      </c>
      <c r="CD295">
        <v>14.155495643615723</v>
      </c>
      <c r="CE295">
        <v>0</v>
      </c>
      <c r="CF295">
        <v>1.6085790395736694</v>
      </c>
      <c r="CG295">
        <v>10016.669921875</v>
      </c>
      <c r="CJ295" s="8">
        <f>ABS(L295-VLOOKUP('VK_valitsin (FI)'!$C$8,tiedot,11,FALSE))</f>
        <v>36.800003051757813</v>
      </c>
      <c r="CQ295" s="8">
        <f>ABS(S295-VLOOKUP('VK_valitsin (FI)'!$C$8,tiedot,18,FALSE))</f>
        <v>118</v>
      </c>
      <c r="DE295" s="8">
        <f>ABS(AG295-VLOOKUP('VK_valitsin (FI)'!$C$8,tiedot,32,FALSE))</f>
        <v>0</v>
      </c>
      <c r="DJ295" s="8">
        <f>ABS(AL295-VLOOKUP('VK_valitsin (FI)'!$C$8,tiedot,37,FALSE))</f>
        <v>7.6000000000000085</v>
      </c>
      <c r="EB295" s="55">
        <f>ABS(BD295-VLOOKUP('VK_valitsin (FI)'!$C$8,tiedot,55,FALSE))</f>
        <v>3.98126220703125</v>
      </c>
      <c r="EF295" s="55">
        <f>ABS(BH295-VLOOKUP('VK_valitsin (FI)'!$C$8,tiedot,59,FALSE))</f>
        <v>0.35714030265808105</v>
      </c>
      <c r="EL295" s="8">
        <f>ABS(BN295-VLOOKUP('VK_valitsin (FI)'!$C$8,tiedot,65,FALSE))</f>
        <v>1058.958984375</v>
      </c>
      <c r="FH295" s="4">
        <f>IF($B295='VK_valitsin (FI)'!$C$8,100000,VK!CJ295/VK!L$297*'VK_valitsin (FI)'!D$5)</f>
        <v>0.1870023352929801</v>
      </c>
      <c r="FO295" s="4">
        <f>IF($B295='VK_valitsin (FI)'!$C$8,100000,VK!CQ295/VK!S$297*'VK_valitsin (FI)'!E$5)</f>
        <v>2.3466616605924973E-2</v>
      </c>
      <c r="GC295" s="4">
        <f>IF($B295='VK_valitsin (FI)'!$C$8,100000,VK!DE295/VK!AG$297*'VK_valitsin (FI)'!F$5)</f>
        <v>0</v>
      </c>
      <c r="GH295" s="4">
        <f>IF($B295='VK_valitsin (FI)'!$C$8,100000,VK!DJ295/VK!AL$297*'VK_valitsin (FI)'!G$5)</f>
        <v>0.13377012380807776</v>
      </c>
      <c r="GZ295" s="4">
        <f>IF($B295='VK_valitsin (FI)'!$C$8,100000,VK!EB295/VK!BD$297*'VK_valitsin (FI)'!H$5)</f>
        <v>1.725932443801987E-2</v>
      </c>
      <c r="HA295" s="4">
        <f>IF($B295='VK_valitsin (FI)'!$C$8,100000,VK!EC295/VK!BE$297*'VK_valitsin (FI)'!P$5)</f>
        <v>0</v>
      </c>
      <c r="HD295" s="4">
        <f>IF($B295='VK_valitsin (FI)'!$C$8,100000,VK!EF295/VK!BH$297*'VK_valitsin (FI)'!I$5)</f>
        <v>6.231458265131732E-2</v>
      </c>
      <c r="HJ295" s="4">
        <f>IF($B295='VK_valitsin (FI)'!$C$8,100000,VK!EL295/VK!BN$297*'VK_valitsin (FI)'!J$5)</f>
        <v>4.8152526322113476E-2</v>
      </c>
      <c r="ID295" s="15">
        <f t="shared" si="16"/>
        <v>0.47196553841843353</v>
      </c>
      <c r="IE295" s="15">
        <f t="shared" si="17"/>
        <v>77</v>
      </c>
      <c r="IF295" s="16">
        <f t="shared" si="19"/>
        <v>2.9300000000000077E-8</v>
      </c>
      <c r="IG295" s="51" t="str">
        <f t="shared" si="18"/>
        <v>Äänekoski</v>
      </c>
    </row>
    <row r="297" spans="1:241">
      <c r="J297">
        <f>_xlfn.QUARTILE.INC(J3:J295,3)-_xlfn.QUARTILE.INC(J3:J295,1)</f>
        <v>6.5999984741210938</v>
      </c>
      <c r="K297">
        <f t="shared" ref="K297:BU297" si="20">_xlfn.QUARTILE.INC(K3:K295,3)-_xlfn.QUARTILE.INC(K3:K295,1)</f>
        <v>706.07003784179688</v>
      </c>
      <c r="L297">
        <f t="shared" si="20"/>
        <v>46.599990844726563</v>
      </c>
      <c r="M297">
        <f t="shared" si="20"/>
        <v>12259</v>
      </c>
      <c r="N297">
        <f t="shared" si="20"/>
        <v>21.100000381469727</v>
      </c>
      <c r="O297">
        <f t="shared" si="20"/>
        <v>1.3999999761581421</v>
      </c>
      <c r="P297">
        <f t="shared" si="20"/>
        <v>60</v>
      </c>
      <c r="Q297">
        <f t="shared" si="20"/>
        <v>29.20000000000001</v>
      </c>
      <c r="R297">
        <f t="shared" si="20"/>
        <v>4.3000000000000007</v>
      </c>
      <c r="S297">
        <f t="shared" si="20"/>
        <v>192</v>
      </c>
      <c r="T297">
        <v>0.5</v>
      </c>
      <c r="U297">
        <f t="shared" si="20"/>
        <v>628.29999999999973</v>
      </c>
      <c r="V297">
        <f t="shared" si="20"/>
        <v>1.17</v>
      </c>
      <c r="W297">
        <f t="shared" si="20"/>
        <v>758</v>
      </c>
      <c r="X297">
        <f t="shared" si="20"/>
        <v>748</v>
      </c>
      <c r="Y297">
        <f t="shared" si="20"/>
        <v>269</v>
      </c>
      <c r="Z297">
        <f t="shared" si="20"/>
        <v>761</v>
      </c>
      <c r="AA297">
        <f t="shared" si="20"/>
        <v>207</v>
      </c>
      <c r="AB297">
        <f t="shared" si="20"/>
        <v>3.2196378707885742</v>
      </c>
      <c r="AC297">
        <v>0.5</v>
      </c>
      <c r="AD297">
        <f t="shared" si="20"/>
        <v>0.7</v>
      </c>
      <c r="AE297">
        <f t="shared" si="20"/>
        <v>1.3</v>
      </c>
      <c r="AF297">
        <f t="shared" si="20"/>
        <v>2.4000000000000004</v>
      </c>
      <c r="AG297">
        <v>0.5</v>
      </c>
      <c r="AH297">
        <f t="shared" si="20"/>
        <v>1</v>
      </c>
      <c r="AI297">
        <f t="shared" si="20"/>
        <v>0.19999999999999996</v>
      </c>
      <c r="AJ297">
        <f t="shared" si="20"/>
        <v>0.14999999999999997</v>
      </c>
      <c r="AK297">
        <f t="shared" si="20"/>
        <v>0.21999999999999997</v>
      </c>
      <c r="AL297">
        <f t="shared" si="20"/>
        <v>15.299999999999997</v>
      </c>
      <c r="AM297">
        <f t="shared" si="20"/>
        <v>57.900000000000034</v>
      </c>
      <c r="AN297">
        <f t="shared" si="20"/>
        <v>4.5</v>
      </c>
      <c r="AO297">
        <f t="shared" si="20"/>
        <v>7.6999999999999993</v>
      </c>
      <c r="AP297">
        <f t="shared" si="20"/>
        <v>52</v>
      </c>
      <c r="AQ297">
        <f t="shared" si="20"/>
        <v>48</v>
      </c>
      <c r="AR297">
        <f t="shared" si="20"/>
        <v>428</v>
      </c>
      <c r="AS297">
        <f t="shared" si="20"/>
        <v>1.5</v>
      </c>
      <c r="AT297">
        <f t="shared" si="20"/>
        <v>3076</v>
      </c>
      <c r="AU297">
        <f t="shared" si="20"/>
        <v>2695</v>
      </c>
      <c r="AV297">
        <f t="shared" si="20"/>
        <v>1</v>
      </c>
      <c r="AW297">
        <f t="shared" si="20"/>
        <v>57.337730407714844</v>
      </c>
      <c r="AX297">
        <v>0.5</v>
      </c>
      <c r="AY297">
        <v>0.5</v>
      </c>
      <c r="AZ297">
        <v>0.5</v>
      </c>
      <c r="BA297">
        <v>0.5</v>
      </c>
      <c r="BB297">
        <v>0.5</v>
      </c>
      <c r="BC297">
        <f t="shared" si="20"/>
        <v>18.449821472167969</v>
      </c>
      <c r="BD297">
        <f t="shared" si="20"/>
        <v>16.71087646484375</v>
      </c>
      <c r="BE297">
        <f t="shared" si="20"/>
        <v>590.60781860351563</v>
      </c>
      <c r="BF297">
        <f t="shared" si="20"/>
        <v>2586.735107421875</v>
      </c>
      <c r="BG297">
        <f t="shared" si="20"/>
        <v>3506.87060546875</v>
      </c>
      <c r="BH297">
        <f t="shared" si="20"/>
        <v>1.0854058265686035</v>
      </c>
      <c r="BI297">
        <f t="shared" si="20"/>
        <v>9.9581294059753418</v>
      </c>
      <c r="BJ297">
        <f t="shared" si="20"/>
        <v>5.0167503356933594</v>
      </c>
      <c r="BK297">
        <f t="shared" si="20"/>
        <v>21.689610362052917</v>
      </c>
      <c r="BL297">
        <f t="shared" si="20"/>
        <v>120.38888549804688</v>
      </c>
      <c r="BM297">
        <f t="shared" si="20"/>
        <v>3.7994255423545837</v>
      </c>
      <c r="BN297">
        <f t="shared" si="20"/>
        <v>3060.869140625</v>
      </c>
      <c r="BO297">
        <f t="shared" si="20"/>
        <v>19.914709091186523</v>
      </c>
      <c r="BQ297">
        <f t="shared" si="20"/>
        <v>7.4037373065948486E-2</v>
      </c>
      <c r="BR297">
        <f t="shared" si="20"/>
        <v>0.53861343115568161</v>
      </c>
      <c r="BS297">
        <f t="shared" si="20"/>
        <v>2.071566104888916</v>
      </c>
      <c r="BT297">
        <f t="shared" si="20"/>
        <v>46.041557312011719</v>
      </c>
      <c r="BU297">
        <f t="shared" si="20"/>
        <v>165.839599609375</v>
      </c>
      <c r="BV297">
        <v>0.5</v>
      </c>
      <c r="BW297">
        <v>0.5</v>
      </c>
      <c r="BX297">
        <f t="shared" ref="BX297:CF297" si="21">_xlfn.QUARTILE.INC(BX3:BX295,3)-_xlfn.QUARTILE.INC(BX3:BX295,1)</f>
        <v>2006.0205078125</v>
      </c>
      <c r="BY297">
        <f t="shared" si="21"/>
        <v>2024.638671875</v>
      </c>
      <c r="BZ297">
        <f t="shared" si="21"/>
        <v>0.39600366353988647</v>
      </c>
      <c r="CA297">
        <f t="shared" si="21"/>
        <v>2.9445962905883789</v>
      </c>
      <c r="CB297">
        <f t="shared" si="21"/>
        <v>42.300876617431641</v>
      </c>
      <c r="CC297">
        <f t="shared" si="21"/>
        <v>4.4310212135314941</v>
      </c>
      <c r="CD297">
        <f t="shared" si="21"/>
        <v>5.3892269134521484</v>
      </c>
      <c r="CE297">
        <f t="shared" si="21"/>
        <v>0.36587715148925781</v>
      </c>
      <c r="CF297">
        <f t="shared" si="21"/>
        <v>1.3573424816131592</v>
      </c>
      <c r="CG297">
        <f>_xlfn.QUARTILE.INC(CG3:CG295,3)-_xlfn.QUARTILE.INC(CG3:CG295,1)</f>
        <v>2686.1435546875</v>
      </c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  <c r="EM297" s="29"/>
      <c r="EN297" s="29"/>
      <c r="EO297" s="29"/>
      <c r="EP297" s="29"/>
      <c r="EQ297" s="29"/>
      <c r="ER297" s="29"/>
      <c r="ES297" s="29"/>
      <c r="ET297" s="29"/>
      <c r="EU297" s="29"/>
      <c r="EV297" s="29"/>
      <c r="EW297" s="29"/>
      <c r="EX297" s="29"/>
      <c r="EY297" s="29"/>
      <c r="EZ297" s="29"/>
      <c r="FA297" s="29"/>
      <c r="FB297" s="29"/>
      <c r="FC297" s="29"/>
      <c r="FD297" s="29"/>
      <c r="FE297" s="29"/>
    </row>
    <row r="298" spans="1:241">
      <c r="CH298" s="30"/>
    </row>
  </sheetData>
  <sortState xmlns:xlrd2="http://schemas.microsoft.com/office/spreadsheetml/2017/richdata2" ref="IH3:IH295">
    <sortCondition ref="IH2:IH29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03C0-426D-4A75-97ED-6581619082D4}">
  <dimension ref="A1:P891"/>
  <sheetViews>
    <sheetView zoomScale="130" zoomScaleNormal="130" workbookViewId="0">
      <selection activeCell="C9" sqref="C9"/>
    </sheetView>
  </sheetViews>
  <sheetFormatPr defaultRowHeight="12"/>
  <cols>
    <col min="1" max="1" width="8.85546875" style="19"/>
    <col min="2" max="2" width="19.42578125" style="20" customWidth="1"/>
    <col min="3" max="3" width="21.5703125" customWidth="1"/>
    <col min="4" max="4" width="23" style="32" customWidth="1"/>
    <col min="5" max="5" width="15.7109375" style="32" customWidth="1"/>
    <col min="6" max="6" width="16.28515625" style="32" customWidth="1"/>
    <col min="7" max="7" width="19.28515625" style="32" customWidth="1"/>
    <col min="8" max="8" width="24.140625" style="32" customWidth="1"/>
    <col min="9" max="9" width="20.7109375" style="32" customWidth="1"/>
    <col min="10" max="10" width="15" style="37" customWidth="1"/>
    <col min="11" max="11" width="4.7109375" customWidth="1"/>
    <col min="12" max="12" width="13" style="27" customWidth="1"/>
    <col min="13" max="13" width="12.140625" customWidth="1"/>
    <col min="14" max="14" width="13.28515625" customWidth="1"/>
    <col min="15" max="15" width="14.7109375" style="37" customWidth="1"/>
    <col min="16" max="16" width="20.28515625" style="32" customWidth="1"/>
  </cols>
  <sheetData>
    <row r="1" spans="1:16" ht="12.75">
      <c r="A1" s="49" t="s">
        <v>790</v>
      </c>
      <c r="E1" s="33"/>
      <c r="F1" s="33"/>
      <c r="G1" s="33"/>
      <c r="H1" s="33"/>
      <c r="I1" s="33"/>
      <c r="J1" s="33"/>
      <c r="L1"/>
      <c r="M1" s="3"/>
      <c r="O1" s="32"/>
      <c r="P1" s="33"/>
    </row>
    <row r="2" spans="1:16" s="19" customFormat="1">
      <c r="A2" s="20" t="s">
        <v>801</v>
      </c>
      <c r="C2" s="26"/>
      <c r="D2" s="42"/>
      <c r="E2" s="42"/>
      <c r="F2" s="42"/>
      <c r="G2" s="42"/>
      <c r="H2" s="42"/>
      <c r="I2" s="42"/>
      <c r="J2" s="42"/>
      <c r="O2" s="43"/>
      <c r="P2" s="42"/>
    </row>
    <row r="3" spans="1:16" s="19" customFormat="1">
      <c r="C3" s="26"/>
      <c r="D3" s="42"/>
      <c r="E3" s="42"/>
      <c r="F3" s="42"/>
      <c r="G3" s="42"/>
      <c r="H3" s="42"/>
      <c r="I3" s="42"/>
      <c r="J3" s="42"/>
      <c r="O3" s="42"/>
      <c r="P3" s="42"/>
    </row>
    <row r="4" spans="1:16" s="19" customFormat="1">
      <c r="C4" s="26"/>
      <c r="D4" s="44"/>
      <c r="E4" s="44"/>
      <c r="F4" s="44"/>
      <c r="G4" s="44"/>
      <c r="H4" s="44"/>
      <c r="I4" s="44"/>
      <c r="J4" s="44"/>
      <c r="L4" s="41"/>
      <c r="O4" s="44"/>
      <c r="P4" s="44"/>
    </row>
    <row r="5" spans="1:16" s="5" customFormat="1">
      <c r="A5" s="18"/>
      <c r="B5" s="7"/>
      <c r="C5" s="11" t="s">
        <v>786</v>
      </c>
      <c r="D5" s="22">
        <v>0.23680180407428272</v>
      </c>
      <c r="E5" s="22">
        <v>3.8182969392691481E-2</v>
      </c>
      <c r="F5" s="22">
        <v>5.4704488676085024E-2</v>
      </c>
      <c r="G5" s="22">
        <v>0.26930038082415619</v>
      </c>
      <c r="H5" s="22">
        <v>7.2443969663951585E-2</v>
      </c>
      <c r="I5" s="22">
        <v>0.18938386563077023</v>
      </c>
      <c r="J5" s="23">
        <v>0.13918252173806264</v>
      </c>
      <c r="K5"/>
      <c r="L5" s="6"/>
    </row>
    <row r="6" spans="1:16">
      <c r="D6" s="33"/>
      <c r="E6" s="33"/>
      <c r="F6" s="33"/>
      <c r="G6" s="33"/>
      <c r="H6" s="33"/>
      <c r="I6" s="33"/>
      <c r="J6" s="33"/>
      <c r="L6"/>
      <c r="O6" s="33"/>
      <c r="P6" s="33"/>
    </row>
    <row r="7" spans="1:16">
      <c r="C7" s="46" t="s">
        <v>799</v>
      </c>
      <c r="D7" s="34" t="s">
        <v>793</v>
      </c>
      <c r="E7" s="34" t="s">
        <v>795</v>
      </c>
      <c r="F7" s="34" t="s">
        <v>32</v>
      </c>
      <c r="G7" s="34" t="s">
        <v>794</v>
      </c>
      <c r="H7" s="34" t="s">
        <v>796</v>
      </c>
      <c r="I7" s="34" t="s">
        <v>59</v>
      </c>
      <c r="J7" s="34" t="s">
        <v>797</v>
      </c>
      <c r="K7" s="2"/>
      <c r="L7" s="2" t="s">
        <v>791</v>
      </c>
      <c r="M7" s="2" t="s">
        <v>792</v>
      </c>
      <c r="O7" s="34"/>
      <c r="P7" s="34"/>
    </row>
    <row r="8" spans="1:16">
      <c r="C8" s="50" t="str">
        <f>'VK_valitsi (SV)'!C8</f>
        <v>Akaa</v>
      </c>
      <c r="D8" s="36">
        <f>VLOOKUP(C8,VK!$B$3:$CG$295,11,FALSE)</f>
        <v>138.69999694824219</v>
      </c>
      <c r="E8" s="36">
        <f>VLOOKUP($C8,VK!$B$3:$CG$295,18,FALSE)</f>
        <v>152</v>
      </c>
      <c r="F8" s="36">
        <f>VLOOKUP($C8,VK!$B$3:$CG$295,32,FALSE)</f>
        <v>0</v>
      </c>
      <c r="G8" s="36">
        <f>VLOOKUP($C8,VK!$B$3:$CG$295,37,FALSE)</f>
        <v>58.8</v>
      </c>
      <c r="H8" s="36">
        <f>VLOOKUP($C8,VK!$B$3:$CG$295,55,FALSE)</f>
        <v>96.01873779296875</v>
      </c>
      <c r="I8" s="40">
        <f>VLOOKUP($C8,VK!$B$3:$CG$295,59,FALSE)</f>
        <v>3.3370563983917236</v>
      </c>
      <c r="J8" s="35">
        <f>VLOOKUP($C8,VK!$B$3:$CG$295,65,FALSE)</f>
        <v>23074.396484375</v>
      </c>
      <c r="K8" s="10"/>
      <c r="L8" s="35">
        <f>VLOOKUP($C8,VK!$B$3:$CG$295,75,FALSE)</f>
        <v>8135.8291015625</v>
      </c>
      <c r="M8" s="25">
        <f>AVERAGE(L11:L21)</f>
        <v>8959.249067826704</v>
      </c>
      <c r="O8" s="35"/>
      <c r="P8" s="36"/>
    </row>
    <row r="9" spans="1:16" ht="11.45" customHeight="1">
      <c r="D9" s="36"/>
      <c r="E9" s="36"/>
      <c r="F9" s="36"/>
      <c r="G9" s="36"/>
      <c r="H9" s="36"/>
      <c r="I9" s="40"/>
      <c r="J9" s="35"/>
      <c r="L9" s="35"/>
      <c r="M9" s="24" t="s">
        <v>798</v>
      </c>
      <c r="O9" s="35"/>
    </row>
    <row r="10" spans="1:16">
      <c r="A10" s="48"/>
      <c r="B10" s="7" t="s">
        <v>800</v>
      </c>
      <c r="D10" s="36"/>
      <c r="E10" s="36"/>
      <c r="F10" s="36"/>
      <c r="G10" s="36"/>
      <c r="H10" s="36"/>
      <c r="I10" s="40"/>
      <c r="J10" s="35"/>
      <c r="L10" s="35"/>
      <c r="N10" s="27"/>
      <c r="O10" s="35"/>
    </row>
    <row r="11" spans="1:16">
      <c r="A11" s="19">
        <v>1</v>
      </c>
      <c r="B11" s="31" t="str">
        <f>IF(M11&lt;0,"*",IF(M11&lt;0.25,"**",IF(M11&lt;0.5,"***",IF(M11&lt;0.75,"****","*****"))))</f>
        <v>*****</v>
      </c>
      <c r="C11" t="str">
        <f>VLOOKUP(A11,VK!$IE$3:$IG$295,3,FALSE)</f>
        <v>Kärkölä</v>
      </c>
      <c r="D11" s="36">
        <f>VLOOKUP($C11,VK!$B$3:$CG$295,11,FALSE)</f>
        <v>141.60000610351563</v>
      </c>
      <c r="E11" s="36">
        <f>VLOOKUP($C11,VK!$B$3:$CG$295,18,FALSE)</f>
        <v>120</v>
      </c>
      <c r="F11" s="36">
        <f>VLOOKUP($C11,VK!$B$3:$CG$295,32,FALSE)</f>
        <v>0</v>
      </c>
      <c r="G11" s="36">
        <f>VLOOKUP($C11,VK!$B$3:$CG$295,37,FALSE)</f>
        <v>58.5</v>
      </c>
      <c r="H11" s="36">
        <f>VLOOKUP($C11,VK!$B$3:$CG$295,55,FALSE)</f>
        <v>96.124031066894531</v>
      </c>
      <c r="I11" s="40">
        <f>VLOOKUP($C11,VK!$B$3:$CG$295,59,FALSE)</f>
        <v>2.8392856121063232</v>
      </c>
      <c r="J11" s="35">
        <f>VLOOKUP($C11,VK!$B$3:$CG$295,65,FALSE)</f>
        <v>22992.5703125</v>
      </c>
      <c r="K11" s="35"/>
      <c r="L11" s="35">
        <f>VLOOKUP($C11,VK!$B$3:$CG$295,75,FALSE)</f>
        <v>8844.33984375</v>
      </c>
      <c r="M11" s="56">
        <f>1-VLOOKUP(C11,VK!$B$3:$ID$295,237,FALSE)</f>
        <v>0.88258981133758807</v>
      </c>
      <c r="N11" s="35"/>
      <c r="O11" s="35"/>
      <c r="P11" s="36"/>
    </row>
    <row r="12" spans="1:16">
      <c r="A12" s="19">
        <v>2</v>
      </c>
      <c r="B12" s="31" t="str">
        <f t="shared" ref="B12:B75" si="0">IF(M12&lt;0,"*",IF(M12&lt;0.25,"**",IF(M12&lt;0.5,"***",IF(M12&lt;0.75,"****","*****"))))</f>
        <v>*****</v>
      </c>
      <c r="C12" t="str">
        <f>VLOOKUP(A12,VK!$IE$3:$IG$295,3,FALSE)</f>
        <v>Marttila</v>
      </c>
      <c r="D12" s="36">
        <f>VLOOKUP(C12,VK!$B$3:$CG$295,11,FALSE)</f>
        <v>144.30000305175781</v>
      </c>
      <c r="E12" s="36">
        <f>VLOOKUP($C12,VK!$B$3:$CG$295,18,FALSE)</f>
        <v>74</v>
      </c>
      <c r="F12" s="36">
        <f>VLOOKUP($C12,VK!$B$3:$CG$295,32,FALSE)</f>
        <v>0</v>
      </c>
      <c r="G12" s="36">
        <f>VLOOKUP($C12,VK!$B$3:$CG$295,37,FALSE)</f>
        <v>58.2</v>
      </c>
      <c r="H12" s="36">
        <f>VLOOKUP($C12,VK!$B$3:$CG$295,55,FALSE)</f>
        <v>90.277778625488281</v>
      </c>
      <c r="I12" s="40">
        <f>VLOOKUP($C12,VK!$B$3:$CG$295,59,FALSE)</f>
        <v>3.1803276538848877</v>
      </c>
      <c r="J12" s="35">
        <f>VLOOKUP($C12,VK!$B$3:$CG$295,65,FALSE)</f>
        <v>22099.94140625</v>
      </c>
      <c r="K12" s="10"/>
      <c r="L12" s="35">
        <f>VLOOKUP($C12,VK!$B$3:$CG$295,75,FALSE)</f>
        <v>8463.63671875</v>
      </c>
      <c r="M12" s="56">
        <f>1-VLOOKUP(C12,VK!$B$3:$ID$295,237,FALSE)</f>
        <v>0.84892623620700425</v>
      </c>
      <c r="N12" s="35"/>
      <c r="O12" s="35"/>
      <c r="P12" s="36"/>
    </row>
    <row r="13" spans="1:16">
      <c r="A13" s="19">
        <v>3</v>
      </c>
      <c r="B13" s="31" t="str">
        <f t="shared" si="0"/>
        <v>*****</v>
      </c>
      <c r="C13" t="str">
        <f>VLOOKUP(A13,VK!$IE$3:$IG$295,3,FALSE)</f>
        <v>Orimattila</v>
      </c>
      <c r="D13" s="36">
        <f>VLOOKUP(C13,VK!$B$3:$CG$295,11,FALSE)</f>
        <v>144.69999694824219</v>
      </c>
      <c r="E13" s="36">
        <f>VLOOKUP($C13,VK!$B$3:$CG$295,18,FALSE)</f>
        <v>361</v>
      </c>
      <c r="F13" s="36">
        <f>VLOOKUP($C13,VK!$B$3:$CG$295,32,FALSE)</f>
        <v>0</v>
      </c>
      <c r="G13" s="36">
        <f>VLOOKUP($C13,VK!$B$3:$CG$295,37,FALSE)</f>
        <v>58.5</v>
      </c>
      <c r="H13" s="36">
        <f>VLOOKUP($C13,VK!$B$3:$CG$295,55,FALSE)</f>
        <v>83.982032775878906</v>
      </c>
      <c r="I13" s="40">
        <f>VLOOKUP($C13,VK!$B$3:$CG$295,59,FALSE)</f>
        <v>3.5093419551849365</v>
      </c>
      <c r="J13" s="35">
        <f>VLOOKUP($C13,VK!$B$3:$CG$295,65,FALSE)</f>
        <v>22563.671875</v>
      </c>
      <c r="K13" s="10"/>
      <c r="L13" s="35">
        <f>VLOOKUP($C13,VK!$B$3:$CG$295,75,FALSE)</f>
        <v>8790.625</v>
      </c>
      <c r="M13" s="56">
        <f>1-VLOOKUP(C13,VK!$B$3:$ID$295,237,FALSE)</f>
        <v>0.81720134329305494</v>
      </c>
      <c r="N13" s="35"/>
      <c r="O13" s="35"/>
      <c r="P13" s="36"/>
    </row>
    <row r="14" spans="1:16">
      <c r="A14" s="19">
        <v>4</v>
      </c>
      <c r="B14" s="31" t="str">
        <f t="shared" si="0"/>
        <v>*****</v>
      </c>
      <c r="C14" t="str">
        <f>VLOOKUP(A14,VK!$IE$3:$IG$295,3,FALSE)</f>
        <v>Ulvila</v>
      </c>
      <c r="D14" s="36">
        <f>VLOOKUP(C14,VK!$B$3:$CG$295,11,FALSE)</f>
        <v>146</v>
      </c>
      <c r="E14" s="36">
        <f>VLOOKUP($C14,VK!$B$3:$CG$295,18,FALSE)</f>
        <v>161</v>
      </c>
      <c r="F14" s="36">
        <f>VLOOKUP($C14,VK!$B$3:$CG$295,32,FALSE)</f>
        <v>0</v>
      </c>
      <c r="G14" s="36">
        <f>VLOOKUP($C14,VK!$B$3:$CG$295,37,FALSE)</f>
        <v>57.8</v>
      </c>
      <c r="H14" s="36">
        <f>VLOOKUP($C14,VK!$B$3:$CG$295,55,FALSE)</f>
        <v>73.127037048339844</v>
      </c>
      <c r="I14" s="40">
        <f>VLOOKUP($C14,VK!$B$3:$CG$295,59,FALSE)</f>
        <v>3.5027580261230469</v>
      </c>
      <c r="J14" s="35">
        <f>VLOOKUP($C14,VK!$B$3:$CG$295,65,FALSE)</f>
        <v>23621.09375</v>
      </c>
      <c r="K14" s="10"/>
      <c r="L14" s="35">
        <f>VLOOKUP($C14,VK!$B$3:$CG$295,75,FALSE)</f>
        <v>8837.1796875</v>
      </c>
      <c r="M14" s="56">
        <f>1-VLOOKUP(C14,VK!$B$3:$ID$295,237,FALSE)</f>
        <v>0.79050338237033146</v>
      </c>
      <c r="N14" s="35"/>
      <c r="O14" s="35"/>
      <c r="P14" s="36"/>
    </row>
    <row r="15" spans="1:16">
      <c r="A15" s="19">
        <v>5</v>
      </c>
      <c r="B15" s="31" t="str">
        <f t="shared" si="0"/>
        <v>*****</v>
      </c>
      <c r="C15" t="str">
        <f>VLOOKUP(A15,VK!$IE$3:$IG$295,3,FALSE)</f>
        <v>Jyväskylä</v>
      </c>
      <c r="D15" s="36">
        <f>VLOOKUP(C15,VK!$B$3:$CG$295,11,FALSE)</f>
        <v>134</v>
      </c>
      <c r="E15" s="36">
        <f>VLOOKUP($C15,VK!$B$3:$CG$295,18,FALSE)</f>
        <v>477</v>
      </c>
      <c r="F15" s="36">
        <f>VLOOKUP($C15,VK!$B$3:$CG$295,32,FALSE)</f>
        <v>0</v>
      </c>
      <c r="G15" s="36">
        <f>VLOOKUP($C15,VK!$B$3:$CG$295,37,FALSE)</f>
        <v>59.1</v>
      </c>
      <c r="H15" s="36">
        <f>VLOOKUP($C15,VK!$B$3:$CG$295,55,FALSE)</f>
        <v>75.640632629394531</v>
      </c>
      <c r="I15" s="40">
        <f>VLOOKUP($C15,VK!$B$3:$CG$295,59,FALSE)</f>
        <v>3.4833309650421143</v>
      </c>
      <c r="J15" s="35">
        <f>VLOOKUP($C15,VK!$B$3:$CG$295,65,FALSE)</f>
        <v>22735.46484375</v>
      </c>
      <c r="K15" s="10"/>
      <c r="L15" s="35">
        <f>VLOOKUP($C15,VK!$B$3:$CG$295,75,FALSE)</f>
        <v>9320.7431640625</v>
      </c>
      <c r="M15" s="56">
        <f>1-VLOOKUP(C15,VK!$B$3:$ID$295,237,FALSE)</f>
        <v>0.77692757213579489</v>
      </c>
      <c r="N15" s="35"/>
      <c r="O15" s="35"/>
      <c r="P15" s="36"/>
    </row>
    <row r="16" spans="1:16">
      <c r="A16" s="19">
        <v>6</v>
      </c>
      <c r="B16" s="31" t="str">
        <f t="shared" si="0"/>
        <v>*****</v>
      </c>
      <c r="C16" t="str">
        <f>VLOOKUP(A16,VK!$IE$3:$IG$295,3,FALSE)</f>
        <v>Nakkila</v>
      </c>
      <c r="D16" s="36">
        <f>VLOOKUP(C16,VK!$B$3:$CG$295,11,FALSE)</f>
        <v>160.5</v>
      </c>
      <c r="E16" s="36">
        <f>VLOOKUP($C16,VK!$B$3:$CG$295,18,FALSE)</f>
        <v>93</v>
      </c>
      <c r="F16" s="36">
        <f>VLOOKUP($C16,VK!$B$3:$CG$295,32,FALSE)</f>
        <v>0</v>
      </c>
      <c r="G16" s="36">
        <f>VLOOKUP($C16,VK!$B$3:$CG$295,37,FALSE)</f>
        <v>60</v>
      </c>
      <c r="H16" s="36">
        <f>VLOOKUP($C16,VK!$B$3:$CG$295,55,FALSE)</f>
        <v>100</v>
      </c>
      <c r="I16" s="40">
        <f>VLOOKUP($C16,VK!$B$3:$CG$295,59,FALSE)</f>
        <v>3.0399699211120605</v>
      </c>
      <c r="J16" s="35">
        <f>VLOOKUP($C16,VK!$B$3:$CG$295,65,FALSE)</f>
        <v>22668.384765625</v>
      </c>
      <c r="K16" s="10"/>
      <c r="L16" s="35">
        <f>VLOOKUP($C16,VK!$B$3:$CG$295,75,FALSE)</f>
        <v>8585.185546875</v>
      </c>
      <c r="M16" s="56">
        <f>1-VLOOKUP(C16,VK!$B$3:$ID$295,237,FALSE)</f>
        <v>0.76880893329353817</v>
      </c>
      <c r="N16" s="35"/>
      <c r="O16" s="35"/>
      <c r="P16" s="36"/>
    </row>
    <row r="17" spans="1:16">
      <c r="A17" s="19">
        <v>7</v>
      </c>
      <c r="B17" s="31" t="str">
        <f t="shared" si="0"/>
        <v>*****</v>
      </c>
      <c r="C17" t="str">
        <f>VLOOKUP(A17,VK!$IE$3:$IG$295,3,FALSE)</f>
        <v>Pukkila</v>
      </c>
      <c r="D17" s="36">
        <f>VLOOKUP(C17,VK!$B$3:$CG$295,11,FALSE)</f>
        <v>129.60000610351563</v>
      </c>
      <c r="E17" s="36">
        <f>VLOOKUP($C17,VK!$B$3:$CG$295,18,FALSE)</f>
        <v>64</v>
      </c>
      <c r="F17" s="36">
        <f>VLOOKUP($C17,VK!$B$3:$CG$295,32,FALSE)</f>
        <v>0</v>
      </c>
      <c r="G17" s="36">
        <f>VLOOKUP($C17,VK!$B$3:$CG$295,37,FALSE)</f>
        <v>63.6</v>
      </c>
      <c r="H17" s="36">
        <f>VLOOKUP($C17,VK!$B$3:$CG$295,55,FALSE)</f>
        <v>98.529411315917969</v>
      </c>
      <c r="I17" s="40">
        <f>VLOOKUP($C17,VK!$B$3:$CG$295,59,FALSE)</f>
        <v>3.6587097644805908</v>
      </c>
      <c r="J17" s="35">
        <f>VLOOKUP($C17,VK!$B$3:$CG$295,65,FALSE)</f>
        <v>23526.880859375</v>
      </c>
      <c r="K17" s="10"/>
      <c r="L17" s="35">
        <f>VLOOKUP($C17,VK!$B$3:$CG$295,75,FALSE)</f>
        <v>8719.6259765625</v>
      </c>
      <c r="M17" s="56">
        <f>1-VLOOKUP(C17,VK!$B$3:$ID$295,237,FALSE)</f>
        <v>0.76418864316215274</v>
      </c>
      <c r="N17" s="35"/>
      <c r="O17" s="35"/>
      <c r="P17" s="36"/>
    </row>
    <row r="18" spans="1:16">
      <c r="A18" s="19">
        <v>8</v>
      </c>
      <c r="B18" s="31" t="str">
        <f t="shared" si="0"/>
        <v>*****</v>
      </c>
      <c r="C18" t="str">
        <f>VLOOKUP(A18,VK!$IE$3:$IG$295,3,FALSE)</f>
        <v>Hämeenkyrö</v>
      </c>
      <c r="D18" s="36">
        <f>VLOOKUP(C18,VK!$B$3:$CG$295,11,FALSE)</f>
        <v>141.89999389648438</v>
      </c>
      <c r="E18" s="36">
        <f>VLOOKUP($C18,VK!$B$3:$CG$295,18,FALSE)</f>
        <v>245</v>
      </c>
      <c r="F18" s="36">
        <f>VLOOKUP($C18,VK!$B$3:$CG$295,32,FALSE)</f>
        <v>0</v>
      </c>
      <c r="G18" s="36">
        <f>VLOOKUP($C18,VK!$B$3:$CG$295,37,FALSE)</f>
        <v>56.5</v>
      </c>
      <c r="H18" s="36">
        <f>VLOOKUP($C18,VK!$B$3:$CG$295,55,FALSE)</f>
        <v>81.147537231445313</v>
      </c>
      <c r="I18" s="40">
        <f>VLOOKUP($C18,VK!$B$3:$CG$295,59,FALSE)</f>
        <v>3.7471165657043457</v>
      </c>
      <c r="J18" s="35">
        <f>VLOOKUP($C18,VK!$B$3:$CG$295,65,FALSE)</f>
        <v>22429.869140625</v>
      </c>
      <c r="K18" s="10"/>
      <c r="L18" s="35">
        <f>VLOOKUP($C18,VK!$B$3:$CG$295,75,FALSE)</f>
        <v>9697.1015625</v>
      </c>
      <c r="M18" s="56">
        <f>1-VLOOKUP(C18,VK!$B$3:$ID$295,237,FALSE)</f>
        <v>0.75943646180341151</v>
      </c>
      <c r="N18" s="35"/>
      <c r="O18" s="35"/>
      <c r="P18" s="36"/>
    </row>
    <row r="19" spans="1:16">
      <c r="A19" s="19">
        <v>9</v>
      </c>
      <c r="B19" s="31" t="str">
        <f t="shared" si="0"/>
        <v>*****</v>
      </c>
      <c r="C19" t="str">
        <f>VLOOKUP(A19,VK!$IE$3:$IG$295,3,FALSE)</f>
        <v>Veteli</v>
      </c>
      <c r="D19" s="36">
        <f>VLOOKUP(C19,VK!$B$3:$CG$295,11,FALSE)</f>
        <v>149.30000305175781</v>
      </c>
      <c r="E19" s="36">
        <f>VLOOKUP($C19,VK!$B$3:$CG$295,18,FALSE)</f>
        <v>144</v>
      </c>
      <c r="F19" s="36">
        <f>VLOOKUP($C19,VK!$B$3:$CG$295,32,FALSE)</f>
        <v>0</v>
      </c>
      <c r="G19" s="36">
        <f>VLOOKUP($C19,VK!$B$3:$CG$295,37,FALSE)</f>
        <v>60.1</v>
      </c>
      <c r="H19" s="36">
        <f>VLOOKUP($C19,VK!$B$3:$CG$295,55,FALSE)</f>
        <v>100</v>
      </c>
      <c r="I19" s="40">
        <f>VLOOKUP($C19,VK!$B$3:$CG$295,59,FALSE)</f>
        <v>3.1458895206451416</v>
      </c>
      <c r="J19" s="35">
        <f>VLOOKUP($C19,VK!$B$3:$CG$295,65,FALSE)</f>
        <v>20595.984375</v>
      </c>
      <c r="K19" s="10"/>
      <c r="L19" s="35">
        <f>VLOOKUP($C19,VK!$B$3:$CG$295,75,FALSE)</f>
        <v>8773.005859375</v>
      </c>
      <c r="M19" s="56">
        <f>1-VLOOKUP(C19,VK!$B$3:$ID$295,237,FALSE)</f>
        <v>0.75835064804150176</v>
      </c>
      <c r="N19" s="35"/>
      <c r="O19" s="35"/>
      <c r="P19" s="36"/>
    </row>
    <row r="20" spans="1:16">
      <c r="A20" s="19">
        <v>10</v>
      </c>
      <c r="B20" s="31" t="str">
        <f t="shared" si="0"/>
        <v>****</v>
      </c>
      <c r="C20" t="str">
        <f>VLOOKUP(A20,VK!$IE$3:$IG$295,3,FALSE)</f>
        <v>Tornio</v>
      </c>
      <c r="D20" s="36">
        <f>VLOOKUP(C20,VK!$B$3:$CG$295,11,FALSE)</f>
        <v>151.89999389648438</v>
      </c>
      <c r="E20" s="36">
        <f>VLOOKUP($C20,VK!$B$3:$CG$295,18,FALSE)</f>
        <v>366</v>
      </c>
      <c r="F20" s="36">
        <f>VLOOKUP($C20,VK!$B$3:$CG$295,32,FALSE)</f>
        <v>0</v>
      </c>
      <c r="G20" s="36">
        <f>VLOOKUP($C20,VK!$B$3:$CG$295,37,FALSE)</f>
        <v>56.6</v>
      </c>
      <c r="H20" s="36">
        <f>VLOOKUP($C20,VK!$B$3:$CG$295,55,FALSE)</f>
        <v>79.104476928710938</v>
      </c>
      <c r="I20" s="40">
        <f>VLOOKUP($C20,VK!$B$3:$CG$295,59,FALSE)</f>
        <v>3.4323675632476807</v>
      </c>
      <c r="J20" s="35">
        <f>VLOOKUP($C20,VK!$B$3:$CG$295,65,FALSE)</f>
        <v>23464.31640625</v>
      </c>
      <c r="K20" s="10"/>
      <c r="L20" s="35">
        <f>VLOOKUP($C20,VK!$B$3:$CG$295,75,FALSE)</f>
        <v>7932.06103515625</v>
      </c>
      <c r="M20" s="56">
        <f>1-VLOOKUP(C20,VK!$B$3:$ID$295,237,FALSE)</f>
        <v>0.74395600850958432</v>
      </c>
      <c r="N20" s="35"/>
      <c r="O20" s="35"/>
      <c r="P20" s="36"/>
    </row>
    <row r="21" spans="1:16" hidden="1">
      <c r="A21" s="19">
        <v>11</v>
      </c>
      <c r="B21" s="31" t="str">
        <f t="shared" si="0"/>
        <v>****</v>
      </c>
      <c r="C21" t="str">
        <f>VLOOKUP(A21,VK!$IE$3:$IG$295,3,FALSE)</f>
        <v>Orivesi</v>
      </c>
      <c r="D21" s="36">
        <f>VLOOKUP(C21,VK!$B$3:$CG$295,11,FALSE)</f>
        <v>161</v>
      </c>
      <c r="E21" s="36">
        <f>VLOOKUP($C21,VK!$B$3:$CG$295,18,FALSE)</f>
        <v>320</v>
      </c>
      <c r="F21" s="36">
        <f>VLOOKUP($C21,VK!$B$3:$CG$295,32,FALSE)</f>
        <v>0</v>
      </c>
      <c r="G21" s="36">
        <f>VLOOKUP($C21,VK!$B$3:$CG$295,37,FALSE)</f>
        <v>61.4</v>
      </c>
      <c r="H21" s="36">
        <f>VLOOKUP($C21,VK!$B$3:$CG$295,55,FALSE)</f>
        <v>95.718650817871094</v>
      </c>
      <c r="I21" s="40">
        <f>VLOOKUP($C21,VK!$B$3:$CG$295,59,FALSE)</f>
        <v>3.4193058013916016</v>
      </c>
      <c r="J21" s="35">
        <f>VLOOKUP($C21,VK!$B$3:$CG$295,65,FALSE)</f>
        <v>21972.732421875</v>
      </c>
      <c r="K21" s="10"/>
      <c r="L21" s="35">
        <f>VLOOKUP($C21,VK!$B$3:$CG$295,75,FALSE)</f>
        <v>10588.2353515625</v>
      </c>
      <c r="M21" s="56">
        <f>1-VLOOKUP(C21,VK!$B$3:$ID$295,237,FALSE)</f>
        <v>0.74176070695484619</v>
      </c>
      <c r="N21" s="35"/>
      <c r="O21" s="35"/>
      <c r="P21" s="36"/>
    </row>
    <row r="22" spans="1:16" hidden="1">
      <c r="A22" s="19">
        <v>12</v>
      </c>
      <c r="B22" s="31" t="str">
        <f t="shared" si="0"/>
        <v>****</v>
      </c>
      <c r="C22" t="str">
        <f>VLOOKUP(A22,VK!$IE$3:$IG$295,3,FALSE)</f>
        <v>Kajaani</v>
      </c>
      <c r="D22" s="36">
        <f>VLOOKUP(C22,VK!$B$3:$CG$295,11,FALSE)</f>
        <v>145.19999694824219</v>
      </c>
      <c r="E22" s="36">
        <f>VLOOKUP($C22,VK!$B$3:$CG$295,18,FALSE)</f>
        <v>455</v>
      </c>
      <c r="F22" s="36">
        <f>VLOOKUP($C22,VK!$B$3:$CG$295,32,FALSE)</f>
        <v>0</v>
      </c>
      <c r="G22" s="36">
        <f>VLOOKUP($C22,VK!$B$3:$CG$295,37,FALSE)</f>
        <v>56.8</v>
      </c>
      <c r="H22" s="36">
        <f>VLOOKUP($C22,VK!$B$3:$CG$295,55,FALSE)</f>
        <v>68.44769287109375</v>
      </c>
      <c r="I22" s="40">
        <f>VLOOKUP($C22,VK!$B$3:$CG$295,59,FALSE)</f>
        <v>3.376218318939209</v>
      </c>
      <c r="J22" s="35">
        <f>VLOOKUP($C22,VK!$B$3:$CG$295,65,FALSE)</f>
        <v>22841.75</v>
      </c>
      <c r="K22" s="10"/>
      <c r="L22" s="35">
        <f>VLOOKUP($C22,VK!$B$3:$CG$295,75,FALSE)</f>
        <v>10832.263671875</v>
      </c>
      <c r="M22" s="56">
        <f>1-VLOOKUP(C22,VK!$B$3:$ID$295,237,FALSE)</f>
        <v>0.7345733682810438</v>
      </c>
      <c r="N22" s="35"/>
      <c r="O22" s="35"/>
      <c r="P22" s="36"/>
    </row>
    <row r="23" spans="1:16" hidden="1">
      <c r="A23" s="19">
        <v>13</v>
      </c>
      <c r="B23" s="31" t="str">
        <f t="shared" si="0"/>
        <v>****</v>
      </c>
      <c r="C23" t="str">
        <f>VLOOKUP(A23,VK!$IE$3:$IG$295,3,FALSE)</f>
        <v>Vöyri</v>
      </c>
      <c r="D23" s="36">
        <f>VLOOKUP(C23,VK!$B$3:$CG$295,11,FALSE)</f>
        <v>131.19999694824219</v>
      </c>
      <c r="E23" s="36">
        <f>VLOOKUP($C23,VK!$B$3:$CG$295,18,FALSE)</f>
        <v>276</v>
      </c>
      <c r="F23" s="36">
        <f>VLOOKUP($C23,VK!$B$3:$CG$295,32,FALSE)</f>
        <v>0</v>
      </c>
      <c r="G23" s="36">
        <f>VLOOKUP($C23,VK!$B$3:$CG$295,37,FALSE)</f>
        <v>59.5</v>
      </c>
      <c r="H23" s="36">
        <f>VLOOKUP($C23,VK!$B$3:$CG$295,55,FALSE)</f>
        <v>100</v>
      </c>
      <c r="I23" s="40">
        <f>VLOOKUP($C23,VK!$B$3:$CG$295,59,FALSE)</f>
        <v>4.052004337310791</v>
      </c>
      <c r="J23" s="35">
        <f>VLOOKUP($C23,VK!$B$3:$CG$295,65,FALSE)</f>
        <v>21863.564453125</v>
      </c>
      <c r="K23" s="10"/>
      <c r="L23" s="35">
        <f>VLOOKUP($C23,VK!$B$3:$CG$295,75,FALSE)</f>
        <v>8650</v>
      </c>
      <c r="M23" s="56">
        <f>1-VLOOKUP(C23,VK!$B$3:$ID$295,237,FALSE)</f>
        <v>0.72784395910033739</v>
      </c>
      <c r="N23" s="35"/>
      <c r="O23" s="35"/>
      <c r="P23" s="36"/>
    </row>
    <row r="24" spans="1:16" hidden="1">
      <c r="A24" s="19">
        <v>14</v>
      </c>
      <c r="B24" s="31" t="str">
        <f t="shared" si="0"/>
        <v>****</v>
      </c>
      <c r="C24" t="str">
        <f>VLOOKUP(A24,VK!$IE$3:$IG$295,3,FALSE)</f>
        <v>Turku</v>
      </c>
      <c r="D24" s="36">
        <f>VLOOKUP(C24,VK!$B$3:$CG$295,11,FALSE)</f>
        <v>127.69999694824219</v>
      </c>
      <c r="E24" s="36">
        <f>VLOOKUP($C24,VK!$B$3:$CG$295,18,FALSE)</f>
        <v>109</v>
      </c>
      <c r="F24" s="36">
        <f>VLOOKUP($C24,VK!$B$3:$CG$295,32,FALSE)</f>
        <v>0</v>
      </c>
      <c r="G24" s="36">
        <f>VLOOKUP($C24,VK!$B$3:$CG$295,37,FALSE)</f>
        <v>58.4</v>
      </c>
      <c r="H24" s="36">
        <f>VLOOKUP($C24,VK!$B$3:$CG$295,55,FALSE)</f>
        <v>68.2247314453125</v>
      </c>
      <c r="I24" s="40">
        <f>VLOOKUP($C24,VK!$B$3:$CG$295,59,FALSE)</f>
        <v>3.0625181198120117</v>
      </c>
      <c r="J24" s="35">
        <f>VLOOKUP($C24,VK!$B$3:$CG$295,65,FALSE)</f>
        <v>23926.80078125</v>
      </c>
      <c r="K24" s="10"/>
      <c r="L24" s="35">
        <f>VLOOKUP($C24,VK!$B$3:$CG$295,75,FALSE)</f>
        <v>10233.421875</v>
      </c>
      <c r="M24" s="56">
        <f>1-VLOOKUP(C24,VK!$B$3:$ID$295,237,FALSE)</f>
        <v>0.72135756745215529</v>
      </c>
      <c r="N24" s="35"/>
      <c r="O24" s="35"/>
      <c r="P24" s="36"/>
    </row>
    <row r="25" spans="1:16" hidden="1">
      <c r="A25" s="19">
        <v>15</v>
      </c>
      <c r="B25" s="31" t="str">
        <f t="shared" si="0"/>
        <v>****</v>
      </c>
      <c r="C25" t="str">
        <f>VLOOKUP(A25,VK!$IE$3:$IG$295,3,FALSE)</f>
        <v>Huittinen</v>
      </c>
      <c r="D25" s="36">
        <f>VLOOKUP(C25,VK!$B$3:$CG$295,11,FALSE)</f>
        <v>147.5</v>
      </c>
      <c r="E25" s="36">
        <f>VLOOKUP($C25,VK!$B$3:$CG$295,18,FALSE)</f>
        <v>300</v>
      </c>
      <c r="F25" s="36">
        <f>VLOOKUP($C25,VK!$B$3:$CG$295,32,FALSE)</f>
        <v>0</v>
      </c>
      <c r="G25" s="36">
        <f>VLOOKUP($C25,VK!$B$3:$CG$295,37,FALSE)</f>
        <v>62.1</v>
      </c>
      <c r="H25" s="36">
        <f>VLOOKUP($C25,VK!$B$3:$CG$295,55,FALSE)</f>
        <v>77.380950927734375</v>
      </c>
      <c r="I25" s="40">
        <f>VLOOKUP($C25,VK!$B$3:$CG$295,59,FALSE)</f>
        <v>3.307795524597168</v>
      </c>
      <c r="J25" s="35">
        <f>VLOOKUP($C25,VK!$B$3:$CG$295,65,FALSE)</f>
        <v>21738.53125</v>
      </c>
      <c r="K25" s="10"/>
      <c r="L25" s="35">
        <f>VLOOKUP($C25,VK!$B$3:$CG$295,75,FALSE)</f>
        <v>9164.486328125</v>
      </c>
      <c r="M25" s="56">
        <f>1-VLOOKUP(C25,VK!$B$3:$ID$295,237,FALSE)</f>
        <v>0.72111815410394886</v>
      </c>
      <c r="N25" s="35"/>
      <c r="O25" s="35"/>
      <c r="P25" s="36"/>
    </row>
    <row r="26" spans="1:16" hidden="1">
      <c r="A26" s="19">
        <v>16</v>
      </c>
      <c r="B26" s="31" t="str">
        <f t="shared" si="0"/>
        <v>****</v>
      </c>
      <c r="C26" t="str">
        <f>VLOOKUP(A26,VK!$IE$3:$IG$295,3,FALSE)</f>
        <v>Lappeenranta</v>
      </c>
      <c r="D26" s="36">
        <f>VLOOKUP(C26,VK!$B$3:$CG$295,11,FALSE)</f>
        <v>145</v>
      </c>
      <c r="E26" s="36">
        <f>VLOOKUP($C26,VK!$B$3:$CG$295,18,FALSE)</f>
        <v>632</v>
      </c>
      <c r="F26" s="36">
        <f>VLOOKUP($C26,VK!$B$3:$CG$295,32,FALSE)</f>
        <v>0</v>
      </c>
      <c r="G26" s="36">
        <f>VLOOKUP($C26,VK!$B$3:$CG$295,37,FALSE)</f>
        <v>64.599999999999994</v>
      </c>
      <c r="H26" s="36">
        <f>VLOOKUP($C26,VK!$B$3:$CG$295,55,FALSE)</f>
        <v>84.341514587402344</v>
      </c>
      <c r="I26" s="40">
        <f>VLOOKUP($C26,VK!$B$3:$CG$295,59,FALSE)</f>
        <v>3.3574495315551758</v>
      </c>
      <c r="J26" s="35">
        <f>VLOOKUP($C26,VK!$B$3:$CG$295,65,FALSE)</f>
        <v>23286.265625</v>
      </c>
      <c r="K26" s="10"/>
      <c r="L26" s="35">
        <f>VLOOKUP($C26,VK!$B$3:$CG$295,75,FALSE)</f>
        <v>9349.138671875</v>
      </c>
      <c r="M26" s="56">
        <f>1-VLOOKUP(C26,VK!$B$3:$ID$295,237,FALSE)</f>
        <v>0.70662619646925262</v>
      </c>
      <c r="N26" s="35"/>
      <c r="O26" s="35"/>
      <c r="P26" s="36"/>
    </row>
    <row r="27" spans="1:16" hidden="1">
      <c r="A27" s="19">
        <v>17</v>
      </c>
      <c r="B27" s="31" t="str">
        <f t="shared" si="0"/>
        <v>****</v>
      </c>
      <c r="C27" t="str">
        <f>VLOOKUP(A27,VK!$IE$3:$IG$295,3,FALSE)</f>
        <v>Janakkala</v>
      </c>
      <c r="D27" s="36">
        <f>VLOOKUP(C27,VK!$B$3:$CG$295,11,FALSE)</f>
        <v>135.80000305175781</v>
      </c>
      <c r="E27" s="36">
        <f>VLOOKUP($C27,VK!$B$3:$CG$295,18,FALSE)</f>
        <v>265</v>
      </c>
      <c r="F27" s="36">
        <f>VLOOKUP($C27,VK!$B$3:$CG$295,32,FALSE)</f>
        <v>0</v>
      </c>
      <c r="G27" s="36">
        <f>VLOOKUP($C27,VK!$B$3:$CG$295,37,FALSE)</f>
        <v>54.8</v>
      </c>
      <c r="H27" s="36">
        <f>VLOOKUP($C27,VK!$B$3:$CG$295,55,FALSE)</f>
        <v>70.355194091796875</v>
      </c>
      <c r="I27" s="40">
        <f>VLOOKUP($C27,VK!$B$3:$CG$295,59,FALSE)</f>
        <v>3.1852312088012695</v>
      </c>
      <c r="J27" s="35">
        <f>VLOOKUP($C27,VK!$B$3:$CG$295,65,FALSE)</f>
        <v>24169.798828125</v>
      </c>
      <c r="K27" s="10"/>
      <c r="L27" s="35">
        <f>VLOOKUP($C27,VK!$B$3:$CG$295,75,FALSE)</f>
        <v>9446.541015625</v>
      </c>
      <c r="M27" s="56">
        <f>1-VLOOKUP(C27,VK!$B$3:$ID$295,237,FALSE)</f>
        <v>0.70483037061615406</v>
      </c>
      <c r="N27" s="35"/>
      <c r="O27" s="35"/>
      <c r="P27" s="36"/>
    </row>
    <row r="28" spans="1:16" hidden="1">
      <c r="A28" s="19">
        <v>18</v>
      </c>
      <c r="B28" s="31" t="str">
        <f t="shared" si="0"/>
        <v>****</v>
      </c>
      <c r="C28" t="str">
        <f>VLOOKUP(A28,VK!$IE$3:$IG$295,3,FALSE)</f>
        <v>Mynämäki</v>
      </c>
      <c r="D28" s="36">
        <f>VLOOKUP(C28,VK!$B$3:$CG$295,11,FALSE)</f>
        <v>133.30000305175781</v>
      </c>
      <c r="E28" s="36">
        <f>VLOOKUP($C28,VK!$B$3:$CG$295,18,FALSE)</f>
        <v>210</v>
      </c>
      <c r="F28" s="36">
        <f>VLOOKUP($C28,VK!$B$3:$CG$295,32,FALSE)</f>
        <v>0</v>
      </c>
      <c r="G28" s="36">
        <f>VLOOKUP($C28,VK!$B$3:$CG$295,37,FALSE)</f>
        <v>67.400000000000006</v>
      </c>
      <c r="H28" s="36">
        <f>VLOOKUP($C28,VK!$B$3:$CG$295,55,FALSE)</f>
        <v>91.823898315429688</v>
      </c>
      <c r="I28" s="40">
        <f>VLOOKUP($C28,VK!$B$3:$CG$295,59,FALSE)</f>
        <v>3.7600994110107422</v>
      </c>
      <c r="J28" s="35">
        <f>VLOOKUP($C28,VK!$B$3:$CG$295,65,FALSE)</f>
        <v>23375.6328125</v>
      </c>
      <c r="K28" s="10"/>
      <c r="L28" s="35">
        <f>VLOOKUP($C28,VK!$B$3:$CG$295,75,FALSE)</f>
        <v>8555.03515625</v>
      </c>
      <c r="M28" s="56">
        <f>1-VLOOKUP(C28,VK!$B$3:$ID$295,237,FALSE)</f>
        <v>0.70395723905668184</v>
      </c>
      <c r="N28" s="35"/>
      <c r="O28" s="35"/>
      <c r="P28" s="36"/>
    </row>
    <row r="29" spans="1:16" hidden="1">
      <c r="A29" s="19">
        <v>19</v>
      </c>
      <c r="B29" s="31" t="str">
        <f t="shared" si="0"/>
        <v>****</v>
      </c>
      <c r="C29" t="str">
        <f>VLOOKUP(A29,VK!$IE$3:$IG$295,3,FALSE)</f>
        <v>Vieremä</v>
      </c>
      <c r="D29" s="36">
        <f>VLOOKUP(C29,VK!$B$3:$CG$295,11,FALSE)</f>
        <v>144.69999694824219</v>
      </c>
      <c r="E29" s="36">
        <f>VLOOKUP($C29,VK!$B$3:$CG$295,18,FALSE)</f>
        <v>288</v>
      </c>
      <c r="F29" s="36">
        <f>VLOOKUP($C29,VK!$B$3:$CG$295,32,FALSE)</f>
        <v>0</v>
      </c>
      <c r="G29" s="36">
        <f>VLOOKUP($C29,VK!$B$3:$CG$295,37,FALSE)</f>
        <v>54.4</v>
      </c>
      <c r="H29" s="36">
        <f>VLOOKUP($C29,VK!$B$3:$CG$295,55,FALSE)</f>
        <v>100</v>
      </c>
      <c r="I29" s="40">
        <f>VLOOKUP($C29,VK!$B$3:$CG$295,59,FALSE)</f>
        <v>3.1007542610168457</v>
      </c>
      <c r="J29" s="35">
        <f>VLOOKUP($C29,VK!$B$3:$CG$295,65,FALSE)</f>
        <v>20790.94921875</v>
      </c>
      <c r="K29" s="10"/>
      <c r="L29" s="35">
        <f>VLOOKUP($C29,VK!$B$3:$CG$295,75,FALSE)</f>
        <v>8666.6669921875</v>
      </c>
      <c r="M29" s="56">
        <f>1-VLOOKUP(C29,VK!$B$3:$ID$295,237,FALSE)</f>
        <v>0.70269658990631423</v>
      </c>
      <c r="N29" s="35"/>
      <c r="O29" s="35"/>
      <c r="P29" s="36"/>
    </row>
    <row r="30" spans="1:16" hidden="1">
      <c r="A30" s="19">
        <v>20</v>
      </c>
      <c r="B30" s="31" t="str">
        <f t="shared" si="0"/>
        <v>****</v>
      </c>
      <c r="C30" t="str">
        <f>VLOOKUP(A30,VK!$IE$3:$IG$295,3,FALSE)</f>
        <v>Taipalsaari</v>
      </c>
      <c r="D30" s="36">
        <f>VLOOKUP(C30,VK!$B$3:$CG$295,11,FALSE)</f>
        <v>136.5</v>
      </c>
      <c r="E30" s="36">
        <f>VLOOKUP($C30,VK!$B$3:$CG$295,18,FALSE)</f>
        <v>127</v>
      </c>
      <c r="F30" s="36">
        <f>VLOOKUP($C30,VK!$B$3:$CG$295,32,FALSE)</f>
        <v>0</v>
      </c>
      <c r="G30" s="36">
        <f>VLOOKUP($C30,VK!$B$3:$CG$295,37,FALSE)</f>
        <v>67.5</v>
      </c>
      <c r="H30" s="36">
        <f>VLOOKUP($C30,VK!$B$3:$CG$295,55,FALSE)</f>
        <v>92.896171569824219</v>
      </c>
      <c r="I30" s="40">
        <f>VLOOKUP($C30,VK!$B$3:$CG$295,59,FALSE)</f>
        <v>3.6416187286376953</v>
      </c>
      <c r="J30" s="35">
        <f>VLOOKUP($C30,VK!$B$3:$CG$295,65,FALSE)</f>
        <v>24433.21484375</v>
      </c>
      <c r="K30" s="10"/>
      <c r="L30" s="35">
        <f>VLOOKUP($C30,VK!$B$3:$CG$295,75,FALSE)</f>
        <v>8178.5712890625</v>
      </c>
      <c r="M30" s="56">
        <f>1-VLOOKUP(C30,VK!$B$3:$ID$295,237,FALSE)</f>
        <v>0.70225214485425258</v>
      </c>
      <c r="N30" s="35"/>
      <c r="O30" s="35"/>
      <c r="P30" s="36"/>
    </row>
    <row r="31" spans="1:16" hidden="1">
      <c r="A31" s="19">
        <v>21</v>
      </c>
      <c r="B31" s="31" t="str">
        <f t="shared" si="0"/>
        <v>****</v>
      </c>
      <c r="C31" t="str">
        <f>VLOOKUP(A31,VK!$IE$3:$IG$295,3,FALSE)</f>
        <v>Kankaanpää</v>
      </c>
      <c r="D31" s="36">
        <f>VLOOKUP(C31,VK!$B$3:$CG$295,11,FALSE)</f>
        <v>158.39999389648438</v>
      </c>
      <c r="E31" s="36">
        <f>VLOOKUP($C31,VK!$B$3:$CG$295,18,FALSE)</f>
        <v>340</v>
      </c>
      <c r="F31" s="36">
        <f>VLOOKUP($C31,VK!$B$3:$CG$295,32,FALSE)</f>
        <v>0</v>
      </c>
      <c r="G31" s="36">
        <f>VLOOKUP($C31,VK!$B$3:$CG$295,37,FALSE)</f>
        <v>60.1</v>
      </c>
      <c r="H31" s="36">
        <f>VLOOKUP($C31,VK!$B$3:$CG$295,55,FALSE)</f>
        <v>81.104034423828125</v>
      </c>
      <c r="I31" s="40">
        <f>VLOOKUP($C31,VK!$B$3:$CG$295,59,FALSE)</f>
        <v>3.3342323303222656</v>
      </c>
      <c r="J31" s="35">
        <f>VLOOKUP($C31,VK!$B$3:$CG$295,65,FALSE)</f>
        <v>21198.486328125</v>
      </c>
      <c r="K31" s="10"/>
      <c r="L31" s="35">
        <f>VLOOKUP($C31,VK!$B$3:$CG$295,75,FALSE)</f>
        <v>8500</v>
      </c>
      <c r="M31" s="56">
        <f>1-VLOOKUP(C31,VK!$B$3:$ID$295,237,FALSE)</f>
        <v>0.68917292931431218</v>
      </c>
      <c r="N31" s="35"/>
      <c r="O31" s="35"/>
      <c r="P31" s="36"/>
    </row>
    <row r="32" spans="1:16" hidden="1">
      <c r="A32" s="19">
        <v>22</v>
      </c>
      <c r="B32" s="31" t="str">
        <f t="shared" si="0"/>
        <v>****</v>
      </c>
      <c r="C32" t="str">
        <f>VLOOKUP(A32,VK!$IE$3:$IG$295,3,FALSE)</f>
        <v>Karkkila</v>
      </c>
      <c r="D32" s="36">
        <f>VLOOKUP(C32,VK!$B$3:$CG$295,11,FALSE)</f>
        <v>145</v>
      </c>
      <c r="E32" s="36">
        <f>VLOOKUP($C32,VK!$B$3:$CG$295,18,FALSE)</f>
        <v>112</v>
      </c>
      <c r="F32" s="36">
        <f>VLOOKUP($C32,VK!$B$3:$CG$295,32,FALSE)</f>
        <v>0</v>
      </c>
      <c r="G32" s="36">
        <f>VLOOKUP($C32,VK!$B$3:$CG$295,37,FALSE)</f>
        <v>53.5</v>
      </c>
      <c r="H32" s="36">
        <f>VLOOKUP($C32,VK!$B$3:$CG$295,55,FALSE)</f>
        <v>76.175552368164063</v>
      </c>
      <c r="I32" s="40">
        <f>VLOOKUP($C32,VK!$B$3:$CG$295,59,FALSE)</f>
        <v>2.8364701271057129</v>
      </c>
      <c r="J32" s="35">
        <f>VLOOKUP($C32,VK!$B$3:$CG$295,65,FALSE)</f>
        <v>22877.1328125</v>
      </c>
      <c r="K32" s="10"/>
      <c r="L32" s="35">
        <f>VLOOKUP($C32,VK!$B$3:$CG$295,75,FALSE)</f>
        <v>8978.3544921875</v>
      </c>
      <c r="M32" s="56">
        <f>1-VLOOKUP(C32,VK!$B$3:$ID$295,237,FALSE)</f>
        <v>0.68440796200938192</v>
      </c>
      <c r="N32" s="35"/>
      <c r="O32" s="35"/>
      <c r="P32" s="36"/>
    </row>
    <row r="33" spans="1:16" hidden="1">
      <c r="A33" s="19">
        <v>23</v>
      </c>
      <c r="B33" s="31" t="str">
        <f t="shared" si="0"/>
        <v>****</v>
      </c>
      <c r="C33" t="str">
        <f>VLOOKUP(A33,VK!$IE$3:$IG$295,3,FALSE)</f>
        <v>Säkylä</v>
      </c>
      <c r="D33" s="36">
        <f>VLOOKUP(C33,VK!$B$3:$CG$295,11,FALSE)</f>
        <v>142.39999389648438</v>
      </c>
      <c r="E33" s="36">
        <f>VLOOKUP($C33,VK!$B$3:$CG$295,18,FALSE)</f>
        <v>202</v>
      </c>
      <c r="F33" s="36">
        <f>VLOOKUP($C33,VK!$B$3:$CG$295,32,FALSE)</f>
        <v>0</v>
      </c>
      <c r="G33" s="36">
        <f>VLOOKUP($C33,VK!$B$3:$CG$295,37,FALSE)</f>
        <v>71.7</v>
      </c>
      <c r="H33" s="36">
        <f>VLOOKUP($C33,VK!$B$3:$CG$295,55,FALSE)</f>
        <v>100</v>
      </c>
      <c r="I33" s="40">
        <f>VLOOKUP($C33,VK!$B$3:$CG$295,59,FALSE)</f>
        <v>3.3604373931884766</v>
      </c>
      <c r="J33" s="35">
        <f>VLOOKUP($C33,VK!$B$3:$CG$295,65,FALSE)</f>
        <v>23944.37109375</v>
      </c>
      <c r="K33" s="10"/>
      <c r="L33" s="35">
        <f>VLOOKUP($C33,VK!$B$3:$CG$295,75,FALSE)</f>
        <v>9139.6826171875</v>
      </c>
      <c r="M33" s="56">
        <f>1-VLOOKUP(C33,VK!$B$3:$ID$295,237,FALSE)</f>
        <v>0.68329946224911031</v>
      </c>
      <c r="N33" s="35"/>
      <c r="O33" s="35"/>
      <c r="P33" s="36"/>
    </row>
    <row r="34" spans="1:16" hidden="1">
      <c r="A34" s="19">
        <v>24</v>
      </c>
      <c r="B34" s="31" t="str">
        <f t="shared" si="0"/>
        <v>****</v>
      </c>
      <c r="C34" t="str">
        <f>VLOOKUP(A34,VK!$IE$3:$IG$295,3,FALSE)</f>
        <v>Evijärvi</v>
      </c>
      <c r="D34" s="36">
        <f>VLOOKUP(C34,VK!$B$3:$CG$295,11,FALSE)</f>
        <v>147.30000305175781</v>
      </c>
      <c r="E34" s="36">
        <f>VLOOKUP($C34,VK!$B$3:$CG$295,18,FALSE)</f>
        <v>138</v>
      </c>
      <c r="F34" s="36">
        <f>VLOOKUP($C34,VK!$B$3:$CG$295,32,FALSE)</f>
        <v>0</v>
      </c>
      <c r="G34" s="36">
        <f>VLOOKUP($C34,VK!$B$3:$CG$295,37,FALSE)</f>
        <v>52.9</v>
      </c>
      <c r="H34" s="36">
        <f>VLOOKUP($C34,VK!$B$3:$CG$295,55,FALSE)</f>
        <v>93.132209777832031</v>
      </c>
      <c r="I34" s="40">
        <f>VLOOKUP($C34,VK!$B$3:$CG$295,59,FALSE)</f>
        <v>3.0540204048156738</v>
      </c>
      <c r="J34" s="35">
        <f>VLOOKUP($C34,VK!$B$3:$CG$295,65,FALSE)</f>
        <v>20602.3046875</v>
      </c>
      <c r="K34" s="10"/>
      <c r="L34" s="35">
        <f>VLOOKUP($C34,VK!$B$3:$CG$295,75,FALSE)</f>
        <v>6071.4287109375</v>
      </c>
      <c r="M34" s="56">
        <f>1-VLOOKUP(C34,VK!$B$3:$ID$295,237,FALSE)</f>
        <v>0.6753582038121827</v>
      </c>
      <c r="N34" s="35"/>
      <c r="O34" s="35"/>
      <c r="P34" s="36"/>
    </row>
    <row r="35" spans="1:16" hidden="1">
      <c r="A35" s="19">
        <v>25</v>
      </c>
      <c r="B35" s="31" t="str">
        <f t="shared" si="0"/>
        <v>****</v>
      </c>
      <c r="C35" t="str">
        <f>VLOOKUP(A35,VK!$IE$3:$IG$295,3,FALSE)</f>
        <v>Juupajoki</v>
      </c>
      <c r="D35" s="36">
        <f>VLOOKUP(C35,VK!$B$3:$CG$295,11,FALSE)</f>
        <v>163.10000610351563</v>
      </c>
      <c r="E35" s="36">
        <f>VLOOKUP($C35,VK!$B$3:$CG$295,18,FALSE)</f>
        <v>113</v>
      </c>
      <c r="F35" s="36">
        <f>VLOOKUP($C35,VK!$B$3:$CG$295,32,FALSE)</f>
        <v>0</v>
      </c>
      <c r="G35" s="36">
        <f>VLOOKUP($C35,VK!$B$3:$CG$295,37,FALSE)</f>
        <v>59.5</v>
      </c>
      <c r="H35" s="36">
        <f>VLOOKUP($C35,VK!$B$3:$CG$295,55,FALSE)</f>
        <v>91.516166687011719</v>
      </c>
      <c r="I35" s="40">
        <f>VLOOKUP($C35,VK!$B$3:$CG$295,59,FALSE)</f>
        <v>2.7104120254516602</v>
      </c>
      <c r="J35" s="35">
        <f>VLOOKUP($C35,VK!$B$3:$CG$295,65,FALSE)</f>
        <v>21872.26953125</v>
      </c>
      <c r="K35" s="10"/>
      <c r="L35" s="35">
        <f>VLOOKUP($C35,VK!$B$3:$CG$295,75,FALSE)</f>
        <v>8928.5712890625</v>
      </c>
      <c r="M35" s="56">
        <f>1-VLOOKUP(C35,VK!$B$3:$ID$295,237,FALSE)</f>
        <v>0.67241234880505862</v>
      </c>
      <c r="N35" s="35"/>
      <c r="O35" s="35"/>
      <c r="P35" s="36"/>
    </row>
    <row r="36" spans="1:16" hidden="1">
      <c r="A36" s="19">
        <v>26</v>
      </c>
      <c r="B36" s="31" t="str">
        <f t="shared" si="0"/>
        <v>****</v>
      </c>
      <c r="C36" t="str">
        <f>VLOOKUP(A36,VK!$IE$3:$IG$295,3,FALSE)</f>
        <v>Ikaalinen</v>
      </c>
      <c r="D36" s="36">
        <f>VLOOKUP(C36,VK!$B$3:$CG$295,11,FALSE)</f>
        <v>171.60000610351563</v>
      </c>
      <c r="E36" s="36">
        <f>VLOOKUP($C36,VK!$B$3:$CG$295,18,FALSE)</f>
        <v>238</v>
      </c>
      <c r="F36" s="36">
        <f>VLOOKUP($C36,VK!$B$3:$CG$295,32,FALSE)</f>
        <v>0</v>
      </c>
      <c r="G36" s="36">
        <f>VLOOKUP($C36,VK!$B$3:$CG$295,37,FALSE)</f>
        <v>58.7</v>
      </c>
      <c r="H36" s="36">
        <f>VLOOKUP($C36,VK!$B$3:$CG$295,55,FALSE)</f>
        <v>96.412559509277344</v>
      </c>
      <c r="I36" s="40">
        <f>VLOOKUP($C36,VK!$B$3:$CG$295,59,FALSE)</f>
        <v>3.0948140621185303</v>
      </c>
      <c r="J36" s="35">
        <f>VLOOKUP($C36,VK!$B$3:$CG$295,65,FALSE)</f>
        <v>20915.267578125</v>
      </c>
      <c r="K36" s="10"/>
      <c r="L36" s="35">
        <f>VLOOKUP($C36,VK!$B$3:$CG$295,75,FALSE)</f>
        <v>8467.212890625</v>
      </c>
      <c r="M36" s="56">
        <f>1-VLOOKUP(C36,VK!$B$3:$ID$295,237,FALSE)</f>
        <v>0.67179969173939202</v>
      </c>
      <c r="N36" s="35"/>
      <c r="O36" s="35"/>
      <c r="P36" s="36"/>
    </row>
    <row r="37" spans="1:16" hidden="1">
      <c r="A37" s="19">
        <v>27</v>
      </c>
      <c r="B37" s="31" t="str">
        <f t="shared" si="0"/>
        <v>****</v>
      </c>
      <c r="C37" t="str">
        <f>VLOOKUP(A37,VK!$IE$3:$IG$295,3,FALSE)</f>
        <v>Iitti</v>
      </c>
      <c r="D37" s="36">
        <f>VLOOKUP(C37,VK!$B$3:$CG$295,11,FALSE)</f>
        <v>160.19999694824219</v>
      </c>
      <c r="E37" s="36">
        <f>VLOOKUP($C37,VK!$B$3:$CG$295,18,FALSE)</f>
        <v>239</v>
      </c>
      <c r="F37" s="36">
        <f>VLOOKUP($C37,VK!$B$3:$CG$295,32,FALSE)</f>
        <v>0</v>
      </c>
      <c r="G37" s="36">
        <f>VLOOKUP($C37,VK!$B$3:$CG$295,37,FALSE)</f>
        <v>63.2</v>
      </c>
      <c r="H37" s="36">
        <f>VLOOKUP($C37,VK!$B$3:$CG$295,55,FALSE)</f>
        <v>87.867645263671875</v>
      </c>
      <c r="I37" s="40">
        <f>VLOOKUP($C37,VK!$B$3:$CG$295,59,FALSE)</f>
        <v>3.559767484664917</v>
      </c>
      <c r="J37" s="35">
        <f>VLOOKUP($C37,VK!$B$3:$CG$295,65,FALSE)</f>
        <v>21966.19140625</v>
      </c>
      <c r="K37" s="10"/>
      <c r="L37" s="35">
        <f>VLOOKUP($C37,VK!$B$3:$CG$295,75,FALSE)</f>
        <v>7640.21142578125</v>
      </c>
      <c r="M37" s="56">
        <f>1-VLOOKUP(C37,VK!$B$3:$ID$295,237,FALSE)</f>
        <v>0.67141136949966818</v>
      </c>
      <c r="N37" s="35"/>
      <c r="O37" s="35"/>
      <c r="P37" s="36"/>
    </row>
    <row r="38" spans="1:16" hidden="1">
      <c r="A38" s="19">
        <v>28</v>
      </c>
      <c r="B38" s="31" t="str">
        <f t="shared" si="0"/>
        <v>****</v>
      </c>
      <c r="C38" t="str">
        <f>VLOOKUP(A38,VK!$IE$3:$IG$295,3,FALSE)</f>
        <v>Hämeenlinna</v>
      </c>
      <c r="D38" s="36">
        <f>VLOOKUP(C38,VK!$B$3:$CG$295,11,FALSE)</f>
        <v>142</v>
      </c>
      <c r="E38" s="36">
        <f>VLOOKUP($C38,VK!$B$3:$CG$295,18,FALSE)</f>
        <v>717</v>
      </c>
      <c r="F38" s="36">
        <f>VLOOKUP($C38,VK!$B$3:$CG$295,32,FALSE)</f>
        <v>0</v>
      </c>
      <c r="G38" s="36">
        <f>VLOOKUP($C38,VK!$B$3:$CG$295,37,FALSE)</f>
        <v>58</v>
      </c>
      <c r="H38" s="36">
        <f>VLOOKUP($C38,VK!$B$3:$CG$295,55,FALSE)</f>
        <v>72.979454040527344</v>
      </c>
      <c r="I38" s="40">
        <f>VLOOKUP($C38,VK!$B$3:$CG$295,59,FALSE)</f>
        <v>3.172149658203125</v>
      </c>
      <c r="J38" s="35">
        <f>VLOOKUP($C38,VK!$B$3:$CG$295,65,FALSE)</f>
        <v>24374.873046875</v>
      </c>
      <c r="K38" s="10"/>
      <c r="L38" s="35">
        <f>VLOOKUP($C38,VK!$B$3:$CG$295,75,FALSE)</f>
        <v>9422.8173828125</v>
      </c>
      <c r="M38" s="56">
        <f>1-VLOOKUP(C38,VK!$B$3:$ID$295,237,FALSE)</f>
        <v>0.66900186889866853</v>
      </c>
      <c r="N38" s="35"/>
      <c r="O38" s="35"/>
      <c r="P38" s="36"/>
    </row>
    <row r="39" spans="1:16" hidden="1">
      <c r="A39" s="19">
        <v>29</v>
      </c>
      <c r="B39" s="31" t="str">
        <f t="shared" si="0"/>
        <v>****</v>
      </c>
      <c r="C39" t="str">
        <f>VLOOKUP(A39,VK!$IE$3:$IG$295,3,FALSE)</f>
        <v>Kannus</v>
      </c>
      <c r="D39" s="36">
        <f>VLOOKUP(C39,VK!$B$3:$CG$295,11,FALSE)</f>
        <v>145.69999694824219</v>
      </c>
      <c r="E39" s="36">
        <f>VLOOKUP($C39,VK!$B$3:$CG$295,18,FALSE)</f>
        <v>144</v>
      </c>
      <c r="F39" s="36">
        <f>VLOOKUP($C39,VK!$B$3:$CG$295,32,FALSE)</f>
        <v>0</v>
      </c>
      <c r="G39" s="36">
        <f>VLOOKUP($C39,VK!$B$3:$CG$295,37,FALSE)</f>
        <v>59</v>
      </c>
      <c r="H39" s="36">
        <f>VLOOKUP($C39,VK!$B$3:$CG$295,55,FALSE)</f>
        <v>100</v>
      </c>
      <c r="I39" s="40">
        <f>VLOOKUP($C39,VK!$B$3:$CG$295,59,FALSE)</f>
        <v>4.3731698989868164</v>
      </c>
      <c r="J39" s="35">
        <f>VLOOKUP($C39,VK!$B$3:$CG$295,65,FALSE)</f>
        <v>20987.611328125</v>
      </c>
      <c r="K39" s="10"/>
      <c r="L39" s="35">
        <f>VLOOKUP($C39,VK!$B$3:$CG$295,75,FALSE)</f>
        <v>6906.1728515625</v>
      </c>
      <c r="M39" s="56">
        <f>1-VLOOKUP(C39,VK!$B$3:$ID$295,237,FALSE)</f>
        <v>0.66638571893645315</v>
      </c>
      <c r="N39" s="35"/>
      <c r="O39" s="35"/>
      <c r="P39" s="36"/>
    </row>
    <row r="40" spans="1:16" hidden="1">
      <c r="A40" s="19">
        <v>30</v>
      </c>
      <c r="B40" s="31" t="str">
        <f t="shared" si="0"/>
        <v>****</v>
      </c>
      <c r="C40" t="str">
        <f>VLOOKUP(A40,VK!$IE$3:$IG$295,3,FALSE)</f>
        <v>Lahti</v>
      </c>
      <c r="D40" s="36">
        <f>VLOOKUP(C40,VK!$B$3:$CG$295,11,FALSE)</f>
        <v>149.80000305175781</v>
      </c>
      <c r="E40" s="36">
        <f>VLOOKUP($C40,VK!$B$3:$CG$295,18,FALSE)</f>
        <v>254</v>
      </c>
      <c r="F40" s="36">
        <f>VLOOKUP($C40,VK!$B$3:$CG$295,32,FALSE)</f>
        <v>0</v>
      </c>
      <c r="G40" s="36">
        <f>VLOOKUP($C40,VK!$B$3:$CG$295,37,FALSE)</f>
        <v>54.9</v>
      </c>
      <c r="H40" s="36">
        <f>VLOOKUP($C40,VK!$B$3:$CG$295,55,FALSE)</f>
        <v>70.332733154296875</v>
      </c>
      <c r="I40" s="40">
        <f>VLOOKUP($C40,VK!$B$3:$CG$295,59,FALSE)</f>
        <v>2.9850153923034668</v>
      </c>
      <c r="J40" s="35">
        <f>VLOOKUP($C40,VK!$B$3:$CG$295,65,FALSE)</f>
        <v>23526.630859375</v>
      </c>
      <c r="K40" s="10"/>
      <c r="L40" s="35">
        <f>VLOOKUP($C40,VK!$B$3:$CG$295,75,FALSE)</f>
        <v>10507.291015625</v>
      </c>
      <c r="M40" s="56">
        <f>1-VLOOKUP(C40,VK!$B$3:$ID$295,237,FALSE)</f>
        <v>0.66132341924674365</v>
      </c>
      <c r="N40" s="35"/>
      <c r="O40" s="35"/>
      <c r="P40" s="36"/>
    </row>
    <row r="41" spans="1:16" hidden="1">
      <c r="A41" s="19">
        <v>31</v>
      </c>
      <c r="B41" s="31" t="str">
        <f t="shared" si="0"/>
        <v>****</v>
      </c>
      <c r="C41" t="str">
        <f>VLOOKUP(A41,VK!$IE$3:$IG$295,3,FALSE)</f>
        <v>Kolari</v>
      </c>
      <c r="D41" s="36">
        <f>VLOOKUP(C41,VK!$B$3:$CG$295,11,FALSE)</f>
        <v>135.80000305175781</v>
      </c>
      <c r="E41" s="36">
        <f>VLOOKUP($C41,VK!$B$3:$CG$295,18,FALSE)</f>
        <v>417</v>
      </c>
      <c r="F41" s="36">
        <f>VLOOKUP($C41,VK!$B$3:$CG$295,32,FALSE)</f>
        <v>1</v>
      </c>
      <c r="G41" s="36">
        <f>VLOOKUP($C41,VK!$B$3:$CG$295,37,FALSE)</f>
        <v>60.7</v>
      </c>
      <c r="H41" s="36">
        <f>VLOOKUP($C41,VK!$B$3:$CG$295,55,FALSE)</f>
        <v>94.736839294433594</v>
      </c>
      <c r="I41" s="40">
        <f>VLOOKUP($C41,VK!$B$3:$CG$295,59,FALSE)</f>
        <v>3.6931354999542236</v>
      </c>
      <c r="J41" s="35">
        <f>VLOOKUP($C41,VK!$B$3:$CG$295,65,FALSE)</f>
        <v>21707.703125</v>
      </c>
      <c r="K41" s="10"/>
      <c r="L41" s="35">
        <f>VLOOKUP($C41,VK!$B$3:$CG$295,75,FALSE)</f>
        <v>8606.837890625</v>
      </c>
      <c r="M41" s="56">
        <f>1-VLOOKUP(C41,VK!$B$3:$ID$295,237,FALSE)</f>
        <v>0.65987914363088973</v>
      </c>
      <c r="N41" s="35"/>
      <c r="O41" s="35"/>
      <c r="P41" s="36"/>
    </row>
    <row r="42" spans="1:16" hidden="1">
      <c r="A42" s="19">
        <v>32</v>
      </c>
      <c r="B42" s="31" t="str">
        <f t="shared" si="0"/>
        <v>****</v>
      </c>
      <c r="C42" t="str">
        <f>VLOOKUP(A42,VK!$IE$3:$IG$295,3,FALSE)</f>
        <v>Oulainen</v>
      </c>
      <c r="D42" s="36">
        <f>VLOOKUP(C42,VK!$B$3:$CG$295,11,FALSE)</f>
        <v>163.80000305175781</v>
      </c>
      <c r="E42" s="36">
        <f>VLOOKUP($C42,VK!$B$3:$CG$295,18,FALSE)</f>
        <v>200</v>
      </c>
      <c r="F42" s="36">
        <f>VLOOKUP($C42,VK!$B$3:$CG$295,32,FALSE)</f>
        <v>0</v>
      </c>
      <c r="G42" s="36">
        <f>VLOOKUP($C42,VK!$B$3:$CG$295,37,FALSE)</f>
        <v>60.3</v>
      </c>
      <c r="H42" s="36">
        <f>VLOOKUP($C42,VK!$B$3:$CG$295,55,FALSE)</f>
        <v>95.693778991699219</v>
      </c>
      <c r="I42" s="40">
        <f>VLOOKUP($C42,VK!$B$3:$CG$295,59,FALSE)</f>
        <v>3.7977087497711182</v>
      </c>
      <c r="J42" s="35">
        <f>VLOOKUP($C42,VK!$B$3:$CG$295,65,FALSE)</f>
        <v>20959.615234375</v>
      </c>
      <c r="K42" s="10"/>
      <c r="L42" s="35">
        <f>VLOOKUP($C42,VK!$B$3:$CG$295,75,FALSE)</f>
        <v>8745.09765625</v>
      </c>
      <c r="M42" s="56">
        <f>1-VLOOKUP(C42,VK!$B$3:$ID$295,237,FALSE)</f>
        <v>0.65855769111886941</v>
      </c>
      <c r="N42" s="35"/>
      <c r="O42" s="35"/>
      <c r="P42" s="36"/>
    </row>
    <row r="43" spans="1:16" hidden="1">
      <c r="A43" s="19">
        <v>33</v>
      </c>
      <c r="B43" s="31" t="str">
        <f t="shared" si="0"/>
        <v>****</v>
      </c>
      <c r="C43" t="str">
        <f>VLOOKUP(A43,VK!$IE$3:$IG$295,3,FALSE)</f>
        <v>Mikkeli</v>
      </c>
      <c r="D43" s="36">
        <f>VLOOKUP(C43,VK!$B$3:$CG$295,11,FALSE)</f>
        <v>145.60000610351563</v>
      </c>
      <c r="E43" s="36">
        <f>VLOOKUP($C43,VK!$B$3:$CG$295,18,FALSE)</f>
        <v>948</v>
      </c>
      <c r="F43" s="36">
        <f>VLOOKUP($C43,VK!$B$3:$CG$295,32,FALSE)</f>
        <v>0</v>
      </c>
      <c r="G43" s="36">
        <f>VLOOKUP($C43,VK!$B$3:$CG$295,37,FALSE)</f>
        <v>59.3</v>
      </c>
      <c r="H43" s="36">
        <f>VLOOKUP($C43,VK!$B$3:$CG$295,55,FALSE)</f>
        <v>73.5372314453125</v>
      </c>
      <c r="I43" s="40">
        <f>VLOOKUP($C43,VK!$B$3:$CG$295,59,FALSE)</f>
        <v>3.1260454654693604</v>
      </c>
      <c r="J43" s="35">
        <f>VLOOKUP($C43,VK!$B$3:$CG$295,65,FALSE)</f>
        <v>22864.25390625</v>
      </c>
      <c r="K43" s="10"/>
      <c r="L43" s="35">
        <f>VLOOKUP($C43,VK!$B$3:$CG$295,75,FALSE)</f>
        <v>10238.84375</v>
      </c>
      <c r="M43" s="56">
        <f>1-VLOOKUP(C43,VK!$B$3:$ID$295,237,FALSE)</f>
        <v>0.65400252022885452</v>
      </c>
      <c r="N43" s="35"/>
      <c r="O43" s="35"/>
      <c r="P43" s="36"/>
    </row>
    <row r="44" spans="1:16" hidden="1">
      <c r="A44" s="19">
        <v>34</v>
      </c>
      <c r="B44" s="31" t="str">
        <f t="shared" si="0"/>
        <v>****</v>
      </c>
      <c r="C44" t="str">
        <f>VLOOKUP(A44,VK!$IE$3:$IG$295,3,FALSE)</f>
        <v>Vimpeli</v>
      </c>
      <c r="D44" s="36">
        <f>VLOOKUP(C44,VK!$B$3:$CG$295,11,FALSE)</f>
        <v>160.19999694824219</v>
      </c>
      <c r="E44" s="36">
        <f>VLOOKUP($C44,VK!$B$3:$CG$295,18,FALSE)</f>
        <v>114</v>
      </c>
      <c r="F44" s="36">
        <f>VLOOKUP($C44,VK!$B$3:$CG$295,32,FALSE)</f>
        <v>0</v>
      </c>
      <c r="G44" s="36">
        <f>VLOOKUP($C44,VK!$B$3:$CG$295,37,FALSE)</f>
        <v>62.9</v>
      </c>
      <c r="H44" s="36">
        <f>VLOOKUP($C44,VK!$B$3:$CG$295,55,FALSE)</f>
        <v>93.132209777832031</v>
      </c>
      <c r="I44" s="40">
        <f>VLOOKUP($C44,VK!$B$3:$CG$295,59,FALSE)</f>
        <v>2.9369649887084961</v>
      </c>
      <c r="J44" s="35">
        <f>VLOOKUP($C44,VK!$B$3:$CG$295,65,FALSE)</f>
        <v>21376.302734375</v>
      </c>
      <c r="K44" s="10"/>
      <c r="L44" s="35">
        <f>VLOOKUP($C44,VK!$B$3:$CG$295,75,FALSE)</f>
        <v>6689.39404296875</v>
      </c>
      <c r="M44" s="56">
        <f>1-VLOOKUP(C44,VK!$B$3:$ID$295,237,FALSE)</f>
        <v>0.65148612371310066</v>
      </c>
      <c r="N44" s="35"/>
      <c r="O44" s="35"/>
      <c r="P44" s="36"/>
    </row>
    <row r="45" spans="1:16" hidden="1">
      <c r="A45" s="19">
        <v>35</v>
      </c>
      <c r="B45" s="31" t="str">
        <f t="shared" si="0"/>
        <v>****</v>
      </c>
      <c r="C45" t="str">
        <f>VLOOKUP(A45,VK!$IE$3:$IG$295,3,FALSE)</f>
        <v>Lohja</v>
      </c>
      <c r="D45" s="36">
        <f>VLOOKUP(C45,VK!$B$3:$CG$295,11,FALSE)</f>
        <v>134</v>
      </c>
      <c r="E45" s="36">
        <f>VLOOKUP($C45,VK!$B$3:$CG$295,18,FALSE)</f>
        <v>522</v>
      </c>
      <c r="F45" s="36">
        <f>VLOOKUP($C45,VK!$B$3:$CG$295,32,FALSE)</f>
        <v>0</v>
      </c>
      <c r="G45" s="36">
        <f>VLOOKUP($C45,VK!$B$3:$CG$295,37,FALSE)</f>
        <v>62.7</v>
      </c>
      <c r="H45" s="36">
        <f>VLOOKUP($C45,VK!$B$3:$CG$295,55,FALSE)</f>
        <v>81.153450012207031</v>
      </c>
      <c r="I45" s="40">
        <f>VLOOKUP($C45,VK!$B$3:$CG$295,59,FALSE)</f>
        <v>3.4361209869384766</v>
      </c>
      <c r="J45" s="35">
        <f>VLOOKUP($C45,VK!$B$3:$CG$295,65,FALSE)</f>
        <v>25497.728515625</v>
      </c>
      <c r="K45" s="10"/>
      <c r="L45" s="35">
        <f>VLOOKUP($C45,VK!$B$3:$CG$295,75,FALSE)</f>
        <v>9818.5791015625</v>
      </c>
      <c r="M45" s="56">
        <f>1-VLOOKUP(C45,VK!$B$3:$ID$295,237,FALSE)</f>
        <v>0.64196880383163191</v>
      </c>
      <c r="N45" s="35"/>
      <c r="O45" s="35"/>
      <c r="P45" s="36"/>
    </row>
    <row r="46" spans="1:16" hidden="1">
      <c r="A46" s="19">
        <v>36</v>
      </c>
      <c r="B46" s="31" t="str">
        <f t="shared" si="0"/>
        <v>****</v>
      </c>
      <c r="C46" t="str">
        <f>VLOOKUP(A46,VK!$IE$3:$IG$295,3,FALSE)</f>
        <v>Laitila</v>
      </c>
      <c r="D46" s="36">
        <f>VLOOKUP(C46,VK!$B$3:$CG$295,11,FALSE)</f>
        <v>125.19999694824219</v>
      </c>
      <c r="E46" s="36">
        <f>VLOOKUP($C46,VK!$B$3:$CG$295,18,FALSE)</f>
        <v>229</v>
      </c>
      <c r="F46" s="36">
        <f>VLOOKUP($C46,VK!$B$3:$CG$295,32,FALSE)</f>
        <v>0</v>
      </c>
      <c r="G46" s="36">
        <f>VLOOKUP($C46,VK!$B$3:$CG$295,37,FALSE)</f>
        <v>63.7</v>
      </c>
      <c r="H46" s="36">
        <f>VLOOKUP($C46,VK!$B$3:$CG$295,55,FALSE)</f>
        <v>85.990341186523438</v>
      </c>
      <c r="I46" s="40">
        <f>VLOOKUP($C46,VK!$B$3:$CG$295,59,FALSE)</f>
        <v>4.1017813682556152</v>
      </c>
      <c r="J46" s="35">
        <f>VLOOKUP($C46,VK!$B$3:$CG$295,65,FALSE)</f>
        <v>22670.978515625</v>
      </c>
      <c r="K46" s="10"/>
      <c r="L46" s="35">
        <f>VLOOKUP($C46,VK!$B$3:$CG$295,75,FALSE)</f>
        <v>9475.587890625</v>
      </c>
      <c r="M46" s="56">
        <f>1-VLOOKUP(C46,VK!$B$3:$ID$295,237,FALSE)</f>
        <v>0.63458976252811272</v>
      </c>
      <c r="N46" s="35"/>
      <c r="O46" s="35"/>
      <c r="P46" s="36"/>
    </row>
    <row r="47" spans="1:16" hidden="1">
      <c r="A47" s="19">
        <v>37</v>
      </c>
      <c r="B47" s="31" t="str">
        <f t="shared" si="0"/>
        <v>****</v>
      </c>
      <c r="C47" t="str">
        <f>VLOOKUP(A47,VK!$IE$3:$IG$295,3,FALSE)</f>
        <v>Uusikaupunki</v>
      </c>
      <c r="D47" s="36">
        <f>VLOOKUP(C47,VK!$B$3:$CG$295,11,FALSE)</f>
        <v>125.30000305175781</v>
      </c>
      <c r="E47" s="36">
        <f>VLOOKUP($C47,VK!$B$3:$CG$295,18,FALSE)</f>
        <v>224</v>
      </c>
      <c r="F47" s="36">
        <f>VLOOKUP($C47,VK!$B$3:$CG$295,32,FALSE)</f>
        <v>0</v>
      </c>
      <c r="G47" s="36">
        <f>VLOOKUP($C47,VK!$B$3:$CG$295,37,FALSE)</f>
        <v>58.5</v>
      </c>
      <c r="H47" s="36">
        <f>VLOOKUP($C47,VK!$B$3:$CG$295,55,FALSE)</f>
        <v>70.708663940429688</v>
      </c>
      <c r="I47" s="40">
        <f>VLOOKUP($C47,VK!$B$3:$CG$295,59,FALSE)</f>
        <v>2.8944723606109619</v>
      </c>
      <c r="J47" s="35">
        <f>VLOOKUP($C47,VK!$B$3:$CG$295,65,FALSE)</f>
        <v>25084.994140625</v>
      </c>
      <c r="K47" s="10"/>
      <c r="L47" s="35">
        <f>VLOOKUP($C47,VK!$B$3:$CG$295,75,FALSE)</f>
        <v>10630.2080078125</v>
      </c>
      <c r="M47" s="56">
        <f>1-VLOOKUP(C47,VK!$B$3:$ID$295,237,FALSE)</f>
        <v>0.63393705758360286</v>
      </c>
      <c r="N47" s="35"/>
      <c r="O47" s="35"/>
      <c r="P47" s="36"/>
    </row>
    <row r="48" spans="1:16" hidden="1">
      <c r="A48" s="19">
        <v>38</v>
      </c>
      <c r="B48" s="31" t="str">
        <f t="shared" si="0"/>
        <v>****</v>
      </c>
      <c r="C48" t="str">
        <f>VLOOKUP(A48,VK!$IE$3:$IG$295,3,FALSE)</f>
        <v>Tampere</v>
      </c>
      <c r="D48" s="36">
        <f>VLOOKUP(C48,VK!$B$3:$CG$295,11,FALSE)</f>
        <v>123.30000305175781</v>
      </c>
      <c r="E48" s="36">
        <f>VLOOKUP($C48,VK!$B$3:$CG$295,18,FALSE)</f>
        <v>220</v>
      </c>
      <c r="F48" s="36">
        <f>VLOOKUP($C48,VK!$B$3:$CG$295,32,FALSE)</f>
        <v>0</v>
      </c>
      <c r="G48" s="36">
        <f>VLOOKUP($C48,VK!$B$3:$CG$295,37,FALSE)</f>
        <v>65.599999999999994</v>
      </c>
      <c r="H48" s="36">
        <f>VLOOKUP($C48,VK!$B$3:$CG$295,55,FALSE)</f>
        <v>82.089256286621094</v>
      </c>
      <c r="I48" s="40">
        <f>VLOOKUP($C48,VK!$B$3:$CG$295,59,FALSE)</f>
        <v>3.5852186679840088</v>
      </c>
      <c r="J48" s="35">
        <f>VLOOKUP($C48,VK!$B$3:$CG$295,65,FALSE)</f>
        <v>24261.8046875</v>
      </c>
      <c r="K48" s="10"/>
      <c r="L48" s="35">
        <f>VLOOKUP($C48,VK!$B$3:$CG$295,75,FALSE)</f>
        <v>9543.2958984375</v>
      </c>
      <c r="M48" s="56">
        <f>1-VLOOKUP(C48,VK!$B$3:$ID$295,237,FALSE)</f>
        <v>0.63085198803238651</v>
      </c>
      <c r="N48" s="35"/>
      <c r="O48" s="35"/>
      <c r="P48" s="36"/>
    </row>
    <row r="49" spans="1:16" hidden="1">
      <c r="A49" s="19">
        <v>39</v>
      </c>
      <c r="B49" s="31" t="str">
        <f t="shared" si="0"/>
        <v>****</v>
      </c>
      <c r="C49" t="str">
        <f>VLOOKUP(A49,VK!$IE$3:$IG$295,3,FALSE)</f>
        <v>Hailuoto</v>
      </c>
      <c r="D49" s="36">
        <f>VLOOKUP(C49,VK!$B$3:$CG$295,11,FALSE)</f>
        <v>190.69999694824219</v>
      </c>
      <c r="E49" s="36">
        <f>VLOOKUP($C49,VK!$B$3:$CG$295,18,FALSE)</f>
        <v>41</v>
      </c>
      <c r="F49" s="36">
        <f>VLOOKUP($C49,VK!$B$3:$CG$295,32,FALSE)</f>
        <v>0</v>
      </c>
      <c r="G49" s="36">
        <f>VLOOKUP($C49,VK!$B$3:$CG$295,37,FALSE)</f>
        <v>61.1</v>
      </c>
      <c r="H49" s="36">
        <f>VLOOKUP($C49,VK!$B$3:$CG$295,55,FALSE)</f>
        <v>100</v>
      </c>
      <c r="I49" s="40">
        <f>VLOOKUP($C49,VK!$B$3:$CG$295,59,FALSE)</f>
        <v>3.4404587745666504</v>
      </c>
      <c r="J49" s="35">
        <f>VLOOKUP($C49,VK!$B$3:$CG$295,65,FALSE)</f>
        <v>23232.16796875</v>
      </c>
      <c r="K49" s="10"/>
      <c r="L49" s="35">
        <f>VLOOKUP($C49,VK!$B$3:$CG$295,75,FALSE)</f>
        <v>8925.92578125</v>
      </c>
      <c r="M49" s="56">
        <f>1-VLOOKUP(C49,VK!$B$3:$ID$295,237,FALSE)</f>
        <v>0.63072469398643283</v>
      </c>
      <c r="N49" s="35"/>
      <c r="O49" s="35"/>
      <c r="P49" s="36"/>
    </row>
    <row r="50" spans="1:16" hidden="1">
      <c r="A50" s="19">
        <v>40</v>
      </c>
      <c r="B50" s="31" t="str">
        <f t="shared" si="0"/>
        <v>****</v>
      </c>
      <c r="C50" t="str">
        <f>VLOOKUP(A50,VK!$IE$3:$IG$295,3,FALSE)</f>
        <v>Kotka</v>
      </c>
      <c r="D50" s="36">
        <f>VLOOKUP(C50,VK!$B$3:$CG$295,11,FALSE)</f>
        <v>165.39999389648438</v>
      </c>
      <c r="E50" s="36">
        <f>VLOOKUP($C50,VK!$B$3:$CG$295,18,FALSE)</f>
        <v>104</v>
      </c>
      <c r="F50" s="36">
        <f>VLOOKUP($C50,VK!$B$3:$CG$295,32,FALSE)</f>
        <v>0</v>
      </c>
      <c r="G50" s="36">
        <f>VLOOKUP($C50,VK!$B$3:$CG$295,37,FALSE)</f>
        <v>63.1</v>
      </c>
      <c r="H50" s="36">
        <f>VLOOKUP($C50,VK!$B$3:$CG$295,55,FALSE)</f>
        <v>83.669143676757813</v>
      </c>
      <c r="I50" s="40">
        <f>VLOOKUP($C50,VK!$B$3:$CG$295,59,FALSE)</f>
        <v>3.0505313873291016</v>
      </c>
      <c r="J50" s="35">
        <f>VLOOKUP($C50,VK!$B$3:$CG$295,65,FALSE)</f>
        <v>24085.8984375</v>
      </c>
      <c r="K50" s="10"/>
      <c r="L50" s="35">
        <f>VLOOKUP($C50,VK!$B$3:$CG$295,75,FALSE)</f>
        <v>11371.8251953125</v>
      </c>
      <c r="M50" s="56">
        <f>1-VLOOKUP(C50,VK!$B$3:$ID$295,237,FALSE)</f>
        <v>0.62956495613143659</v>
      </c>
      <c r="N50" s="35"/>
      <c r="O50" s="35"/>
      <c r="P50" s="36"/>
    </row>
    <row r="51" spans="1:16" hidden="1">
      <c r="A51" s="19">
        <v>41</v>
      </c>
      <c r="B51" s="31" t="str">
        <f t="shared" si="0"/>
        <v>****</v>
      </c>
      <c r="C51" t="str">
        <f>VLOOKUP(A51,VK!$IE$3:$IG$295,3,FALSE)</f>
        <v>Eurajoki</v>
      </c>
      <c r="D51" s="36">
        <f>VLOOKUP(C51,VK!$B$3:$CG$295,11,FALSE)</f>
        <v>133</v>
      </c>
      <c r="E51" s="36">
        <f>VLOOKUP($C51,VK!$B$3:$CG$295,18,FALSE)</f>
        <v>205</v>
      </c>
      <c r="F51" s="36">
        <f>VLOOKUP($C51,VK!$B$3:$CG$295,32,FALSE)</f>
        <v>1</v>
      </c>
      <c r="G51" s="36">
        <f>VLOOKUP($C51,VK!$B$3:$CG$295,37,FALSE)</f>
        <v>61.6</v>
      </c>
      <c r="H51" s="36">
        <f>VLOOKUP($C51,VK!$B$3:$CG$295,55,FALSE)</f>
        <v>93.55670166015625</v>
      </c>
      <c r="I51" s="40">
        <f>VLOOKUP($C51,VK!$B$3:$CG$295,59,FALSE)</f>
        <v>3.8262495994567871</v>
      </c>
      <c r="J51" s="35">
        <f>VLOOKUP($C51,VK!$B$3:$CG$295,65,FALSE)</f>
        <v>24765.482421875</v>
      </c>
      <c r="K51" s="10"/>
      <c r="L51" s="35">
        <f>VLOOKUP($C51,VK!$B$3:$CG$295,75,FALSE)</f>
        <v>10097.6025390625</v>
      </c>
      <c r="M51" s="56">
        <f>1-VLOOKUP(C51,VK!$B$3:$ID$295,237,FALSE)</f>
        <v>0.62887713739774365</v>
      </c>
      <c r="N51" s="35"/>
      <c r="O51" s="35"/>
      <c r="P51" s="36"/>
    </row>
    <row r="52" spans="1:16" hidden="1">
      <c r="A52" s="19">
        <v>42</v>
      </c>
      <c r="B52" s="31" t="str">
        <f t="shared" si="0"/>
        <v>****</v>
      </c>
      <c r="C52" t="str">
        <f>VLOOKUP(A52,VK!$IE$3:$IG$295,3,FALSE)</f>
        <v>Rauma</v>
      </c>
      <c r="D52" s="36">
        <f>VLOOKUP(C52,VK!$B$3:$CG$295,11,FALSE)</f>
        <v>135</v>
      </c>
      <c r="E52" s="36">
        <f>VLOOKUP($C52,VK!$B$3:$CG$295,18,FALSE)</f>
        <v>199</v>
      </c>
      <c r="F52" s="36">
        <f>VLOOKUP($C52,VK!$B$3:$CG$295,32,FALSE)</f>
        <v>0</v>
      </c>
      <c r="G52" s="36">
        <f>VLOOKUP($C52,VK!$B$3:$CG$295,37,FALSE)</f>
        <v>64.8</v>
      </c>
      <c r="H52" s="36">
        <f>VLOOKUP($C52,VK!$B$3:$CG$295,55,FALSE)</f>
        <v>82.606063842773438</v>
      </c>
      <c r="I52" s="40">
        <f>VLOOKUP($C52,VK!$B$3:$CG$295,59,FALSE)</f>
        <v>3.4809029102325439</v>
      </c>
      <c r="J52" s="35">
        <f>VLOOKUP($C52,VK!$B$3:$CG$295,65,FALSE)</f>
        <v>26505.837890625</v>
      </c>
      <c r="K52" s="10"/>
      <c r="L52" s="35">
        <f>VLOOKUP($C52,VK!$B$3:$CG$295,75,FALSE)</f>
        <v>9344.7294921875</v>
      </c>
      <c r="M52" s="56">
        <f>1-VLOOKUP(C52,VK!$B$3:$ID$295,237,FALSE)</f>
        <v>0.62696579929189311</v>
      </c>
      <c r="N52" s="35"/>
      <c r="O52" s="35"/>
      <c r="P52" s="36"/>
    </row>
    <row r="53" spans="1:16" hidden="1">
      <c r="A53" s="19">
        <v>43</v>
      </c>
      <c r="B53" s="31" t="str">
        <f t="shared" si="0"/>
        <v>****</v>
      </c>
      <c r="C53" t="str">
        <f>VLOOKUP(A53,VK!$IE$3:$IG$295,3,FALSE)</f>
        <v>Hollola</v>
      </c>
      <c r="D53" s="36">
        <f>VLOOKUP(C53,VK!$B$3:$CG$295,11,FALSE)</f>
        <v>141.60000610351563</v>
      </c>
      <c r="E53" s="36">
        <f>VLOOKUP($C53,VK!$B$3:$CG$295,18,FALSE)</f>
        <v>367</v>
      </c>
      <c r="F53" s="36">
        <f>VLOOKUP($C53,VK!$B$3:$CG$295,32,FALSE)</f>
        <v>0</v>
      </c>
      <c r="G53" s="36">
        <f>VLOOKUP($C53,VK!$B$3:$CG$295,37,FALSE)</f>
        <v>65.2</v>
      </c>
      <c r="H53" s="36">
        <f>VLOOKUP($C53,VK!$B$3:$CG$295,55,FALSE)</f>
        <v>85.441307067871094</v>
      </c>
      <c r="I53" s="40">
        <f>VLOOKUP($C53,VK!$B$3:$CG$295,59,FALSE)</f>
        <v>3.9632465839385986</v>
      </c>
      <c r="J53" s="35">
        <f>VLOOKUP($C53,VK!$B$3:$CG$295,65,FALSE)</f>
        <v>24341.16796875</v>
      </c>
      <c r="K53" s="10"/>
      <c r="L53" s="35">
        <f>VLOOKUP($C53,VK!$B$3:$CG$295,75,FALSE)</f>
        <v>9341.5322265625</v>
      </c>
      <c r="M53" s="56">
        <f>1-VLOOKUP(C53,VK!$B$3:$ID$295,237,FALSE)</f>
        <v>0.61714217518208669</v>
      </c>
      <c r="N53" s="35"/>
      <c r="O53" s="35"/>
      <c r="P53" s="36"/>
    </row>
    <row r="54" spans="1:16" hidden="1">
      <c r="A54" s="19">
        <v>44</v>
      </c>
      <c r="B54" s="31" t="str">
        <f t="shared" si="0"/>
        <v>****</v>
      </c>
      <c r="C54" t="str">
        <f>VLOOKUP(A54,VK!$IE$3:$IG$295,3,FALSE)</f>
        <v>Keminmaa</v>
      </c>
      <c r="D54" s="36">
        <f>VLOOKUP(C54,VK!$B$3:$CG$295,11,FALSE)</f>
        <v>148.39999389648438</v>
      </c>
      <c r="E54" s="36">
        <f>VLOOKUP($C54,VK!$B$3:$CG$295,18,FALSE)</f>
        <v>152</v>
      </c>
      <c r="F54" s="36">
        <f>VLOOKUP($C54,VK!$B$3:$CG$295,32,FALSE)</f>
        <v>0</v>
      </c>
      <c r="G54" s="36">
        <f>VLOOKUP($C54,VK!$B$3:$CG$295,37,FALSE)</f>
        <v>64.8</v>
      </c>
      <c r="H54" s="36">
        <f>VLOOKUP($C54,VK!$B$3:$CG$295,55,FALSE)</f>
        <v>89.972900390625</v>
      </c>
      <c r="I54" s="40">
        <f>VLOOKUP($C54,VK!$B$3:$CG$295,59,FALSE)</f>
        <v>4.1066470146179199</v>
      </c>
      <c r="J54" s="35">
        <f>VLOOKUP($C54,VK!$B$3:$CG$295,65,FALSE)</f>
        <v>24650.884765625</v>
      </c>
      <c r="K54" s="10"/>
      <c r="L54" s="35">
        <f>VLOOKUP($C54,VK!$B$3:$CG$295,75,FALSE)</f>
        <v>7621.09375</v>
      </c>
      <c r="M54" s="56">
        <f>1-VLOOKUP(C54,VK!$B$3:$ID$295,237,FALSE)</f>
        <v>0.61292593165788467</v>
      </c>
      <c r="N54" s="35"/>
      <c r="O54" s="35"/>
      <c r="P54" s="36"/>
    </row>
    <row r="55" spans="1:16" hidden="1">
      <c r="A55" s="19">
        <v>45</v>
      </c>
      <c r="B55" s="31" t="str">
        <f t="shared" si="0"/>
        <v>****</v>
      </c>
      <c r="C55" t="str">
        <f>VLOOKUP(A55,VK!$IE$3:$IG$295,3,FALSE)</f>
        <v>Inkoo</v>
      </c>
      <c r="D55" s="36">
        <f>VLOOKUP(C55,VK!$B$3:$CG$295,11,FALSE)</f>
        <v>125.69999694824219</v>
      </c>
      <c r="E55" s="36">
        <f>VLOOKUP($C55,VK!$B$3:$CG$295,18,FALSE)</f>
        <v>145</v>
      </c>
      <c r="F55" s="36">
        <f>VLOOKUP($C55,VK!$B$3:$CG$295,32,FALSE)</f>
        <v>0</v>
      </c>
      <c r="G55" s="36">
        <f>VLOOKUP($C55,VK!$B$3:$CG$295,37,FALSE)</f>
        <v>56.6</v>
      </c>
      <c r="H55" s="36">
        <f>VLOOKUP($C55,VK!$B$3:$CG$295,55,FALSE)</f>
        <v>96.875</v>
      </c>
      <c r="I55" s="40">
        <f>VLOOKUP($C55,VK!$B$3:$CG$295,59,FALSE)</f>
        <v>2.8583734035491943</v>
      </c>
      <c r="J55" s="35">
        <f>VLOOKUP($C55,VK!$B$3:$CG$295,65,FALSE)</f>
        <v>27340.134765625</v>
      </c>
      <c r="K55" s="10"/>
      <c r="L55" s="35">
        <f>VLOOKUP($C55,VK!$B$3:$CG$295,75,FALSE)</f>
        <v>10349.2646484375</v>
      </c>
      <c r="M55" s="56">
        <f>1-VLOOKUP(C55,VK!$B$3:$ID$295,237,FALSE)</f>
        <v>0.61262094375528431</v>
      </c>
      <c r="N55" s="35"/>
      <c r="O55" s="35"/>
      <c r="P55" s="36"/>
    </row>
    <row r="56" spans="1:16" hidden="1">
      <c r="A56" s="19">
        <v>46</v>
      </c>
      <c r="B56" s="31" t="str">
        <f t="shared" si="0"/>
        <v>****</v>
      </c>
      <c r="C56" t="str">
        <f>VLOOKUP(A56,VK!$IE$3:$IG$295,3,FALSE)</f>
        <v>Humppila</v>
      </c>
      <c r="D56" s="36">
        <f>VLOOKUP(C56,VK!$B$3:$CG$295,11,FALSE)</f>
        <v>150.80000305175781</v>
      </c>
      <c r="E56" s="36">
        <f>VLOOKUP($C56,VK!$B$3:$CG$295,18,FALSE)</f>
        <v>70</v>
      </c>
      <c r="F56" s="36">
        <f>VLOOKUP($C56,VK!$B$3:$CG$295,32,FALSE)</f>
        <v>0</v>
      </c>
      <c r="G56" s="36">
        <f>VLOOKUP($C56,VK!$B$3:$CG$295,37,FALSE)</f>
        <v>71</v>
      </c>
      <c r="H56" s="36">
        <f>VLOOKUP($C56,VK!$B$3:$CG$295,55,FALSE)</f>
        <v>100</v>
      </c>
      <c r="I56" s="40">
        <f>VLOOKUP($C56,VK!$B$3:$CG$295,59,FALSE)</f>
        <v>3.2509157657623291</v>
      </c>
      <c r="J56" s="35">
        <f>VLOOKUP($C56,VK!$B$3:$CG$295,65,FALSE)</f>
        <v>21598.78515625</v>
      </c>
      <c r="K56" s="10"/>
      <c r="L56" s="35">
        <f>VLOOKUP($C56,VK!$B$3:$CG$295,75,FALSE)</f>
        <v>9290</v>
      </c>
      <c r="M56" s="56">
        <f>1-VLOOKUP(C56,VK!$B$3:$ID$295,237,FALSE)</f>
        <v>0.60808154558346916</v>
      </c>
      <c r="N56" s="35"/>
      <c r="O56" s="35"/>
      <c r="P56" s="36"/>
    </row>
    <row r="57" spans="1:16" hidden="1">
      <c r="A57" s="19">
        <v>47</v>
      </c>
      <c r="B57" s="31" t="str">
        <f t="shared" si="0"/>
        <v>****</v>
      </c>
      <c r="C57" t="str">
        <f>VLOOKUP(A57,VK!$IE$3:$IG$295,3,FALSE)</f>
        <v>Leppävirta</v>
      </c>
      <c r="D57" s="36">
        <f>VLOOKUP(C57,VK!$B$3:$CG$295,11,FALSE)</f>
        <v>162.10000610351563</v>
      </c>
      <c r="E57" s="36">
        <f>VLOOKUP($C57,VK!$B$3:$CG$295,18,FALSE)</f>
        <v>349</v>
      </c>
      <c r="F57" s="36">
        <f>VLOOKUP($C57,VK!$B$3:$CG$295,32,FALSE)</f>
        <v>0</v>
      </c>
      <c r="G57" s="36">
        <f>VLOOKUP($C57,VK!$B$3:$CG$295,37,FALSE)</f>
        <v>65.3</v>
      </c>
      <c r="H57" s="36">
        <f>VLOOKUP($C57,VK!$B$3:$CG$295,55,FALSE)</f>
        <v>86.363639831542969</v>
      </c>
      <c r="I57" s="40">
        <f>VLOOKUP($C57,VK!$B$3:$CG$295,59,FALSE)</f>
        <v>2.9700655937194824</v>
      </c>
      <c r="J57" s="35">
        <f>VLOOKUP($C57,VK!$B$3:$CG$295,65,FALSE)</f>
        <v>22673.572265625</v>
      </c>
      <c r="K57" s="10"/>
      <c r="L57" s="35">
        <f>VLOOKUP($C57,VK!$B$3:$CG$295,75,FALSE)</f>
        <v>7979.06982421875</v>
      </c>
      <c r="M57" s="56">
        <f>1-VLOOKUP(C57,VK!$B$3:$ID$295,237,FALSE)</f>
        <v>0.60338926615172683</v>
      </c>
      <c r="N57" s="35"/>
      <c r="O57" s="35"/>
      <c r="P57" s="36"/>
    </row>
    <row r="58" spans="1:16" hidden="1">
      <c r="A58" s="19">
        <v>48</v>
      </c>
      <c r="B58" s="31" t="str">
        <f t="shared" si="0"/>
        <v>****</v>
      </c>
      <c r="C58" t="str">
        <f>VLOOKUP(A58,VK!$IE$3:$IG$295,3,FALSE)</f>
        <v>Pyhäranta</v>
      </c>
      <c r="D58" s="36">
        <f>VLOOKUP(C58,VK!$B$3:$CG$295,11,FALSE)</f>
        <v>131.19999694824219</v>
      </c>
      <c r="E58" s="36">
        <f>VLOOKUP($C58,VK!$B$3:$CG$295,18,FALSE)</f>
        <v>56</v>
      </c>
      <c r="F58" s="36">
        <f>VLOOKUP($C58,VK!$B$3:$CG$295,32,FALSE)</f>
        <v>0</v>
      </c>
      <c r="G58" s="36">
        <f>VLOOKUP($C58,VK!$B$3:$CG$295,37,FALSE)</f>
        <v>52</v>
      </c>
      <c r="H58" s="36">
        <f>VLOOKUP($C58,VK!$B$3:$CG$295,55,FALSE)</f>
        <v>100</v>
      </c>
      <c r="I58" s="40">
        <f>VLOOKUP($C58,VK!$B$3:$CG$295,59,FALSE)</f>
        <v>2.5429141521453857</v>
      </c>
      <c r="J58" s="35">
        <f>VLOOKUP($C58,VK!$B$3:$CG$295,65,FALSE)</f>
        <v>24519.939453125</v>
      </c>
      <c r="K58" s="10"/>
      <c r="L58" s="35">
        <f>VLOOKUP($C58,VK!$B$3:$CG$295,75,FALSE)</f>
        <v>7030.6123046875</v>
      </c>
      <c r="M58" s="56">
        <f>1-VLOOKUP(C58,VK!$B$3:$ID$295,237,FALSE)</f>
        <v>0.60155352965058639</v>
      </c>
      <c r="N58" s="35"/>
      <c r="O58" s="35"/>
      <c r="P58" s="36"/>
    </row>
    <row r="59" spans="1:16" hidden="1">
      <c r="A59" s="19">
        <v>49</v>
      </c>
      <c r="B59" s="31" t="str">
        <f t="shared" si="0"/>
        <v>****</v>
      </c>
      <c r="C59" t="str">
        <f>VLOOKUP(A59,VK!$IE$3:$IG$295,3,FALSE)</f>
        <v>Pälkäne</v>
      </c>
      <c r="D59" s="36">
        <f>VLOOKUP(C59,VK!$B$3:$CG$295,11,FALSE)</f>
        <v>150.60000610351563</v>
      </c>
      <c r="E59" s="36">
        <f>VLOOKUP($C59,VK!$B$3:$CG$295,18,FALSE)</f>
        <v>243</v>
      </c>
      <c r="F59" s="36">
        <f>VLOOKUP($C59,VK!$B$3:$CG$295,32,FALSE)</f>
        <v>0</v>
      </c>
      <c r="G59" s="36">
        <f>VLOOKUP($C59,VK!$B$3:$CG$295,37,FALSE)</f>
        <v>73.099999999999994</v>
      </c>
      <c r="H59" s="36">
        <f>VLOOKUP($C59,VK!$B$3:$CG$295,55,FALSE)</f>
        <v>95.726493835449219</v>
      </c>
      <c r="I59" s="40">
        <f>VLOOKUP($C59,VK!$B$3:$CG$295,59,FALSE)</f>
        <v>3.5101630687713623</v>
      </c>
      <c r="J59" s="35">
        <f>VLOOKUP($C59,VK!$B$3:$CG$295,65,FALSE)</f>
        <v>22250.259765625</v>
      </c>
      <c r="K59" s="10"/>
      <c r="L59" s="35">
        <f>VLOOKUP($C59,VK!$B$3:$CG$295,75,FALSE)</f>
        <v>9779.935546875</v>
      </c>
      <c r="M59" s="56">
        <f>1-VLOOKUP(C59,VK!$B$3:$ID$295,237,FALSE)</f>
        <v>0.60078716959999001</v>
      </c>
      <c r="N59" s="35"/>
      <c r="O59" s="35"/>
      <c r="P59" s="36"/>
    </row>
    <row r="60" spans="1:16" hidden="1">
      <c r="A60" s="19">
        <v>50</v>
      </c>
      <c r="B60" s="31" t="str">
        <f t="shared" si="0"/>
        <v>****</v>
      </c>
      <c r="C60" t="str">
        <f>VLOOKUP(A60,VK!$IE$3:$IG$295,3,FALSE)</f>
        <v>Riihimäki</v>
      </c>
      <c r="D60" s="36">
        <f>VLOOKUP(C60,VK!$B$3:$CG$295,11,FALSE)</f>
        <v>130.39999389648438</v>
      </c>
      <c r="E60" s="36">
        <f>VLOOKUP($C60,VK!$B$3:$CG$295,18,FALSE)</f>
        <v>70</v>
      </c>
      <c r="F60" s="36">
        <f>VLOOKUP($C60,VK!$B$3:$CG$295,32,FALSE)</f>
        <v>0</v>
      </c>
      <c r="G60" s="36">
        <f>VLOOKUP($C60,VK!$B$3:$CG$295,37,FALSE)</f>
        <v>67.599999999999994</v>
      </c>
      <c r="H60" s="36">
        <f>VLOOKUP($C60,VK!$B$3:$CG$295,55,FALSE)</f>
        <v>88.743881225585938</v>
      </c>
      <c r="I60" s="40">
        <f>VLOOKUP($C60,VK!$B$3:$CG$295,59,FALSE)</f>
        <v>3.7799465656280518</v>
      </c>
      <c r="J60" s="35">
        <f>VLOOKUP($C60,VK!$B$3:$CG$295,65,FALSE)</f>
        <v>24865.37890625</v>
      </c>
      <c r="K60" s="10"/>
      <c r="L60" s="35">
        <f>VLOOKUP($C60,VK!$B$3:$CG$295,75,FALSE)</f>
        <v>9391.3046875</v>
      </c>
      <c r="M60" s="56">
        <f>1-VLOOKUP(C60,VK!$B$3:$ID$295,237,FALSE)</f>
        <v>0.59637108615176426</v>
      </c>
      <c r="N60" s="35"/>
      <c r="O60" s="35"/>
      <c r="P60" s="36"/>
    </row>
    <row r="61" spans="1:16" hidden="1">
      <c r="A61" s="19">
        <v>51</v>
      </c>
      <c r="B61" s="31" t="str">
        <f t="shared" si="0"/>
        <v>****</v>
      </c>
      <c r="C61" t="str">
        <f>VLOOKUP(A61,VK!$IE$3:$IG$295,3,FALSE)</f>
        <v>Ypäjä</v>
      </c>
      <c r="D61" s="36">
        <f>VLOOKUP(C61,VK!$B$3:$CG$295,11,FALSE)</f>
        <v>138.30000305175781</v>
      </c>
      <c r="E61" s="36">
        <f>VLOOKUP($C61,VK!$B$3:$CG$295,18,FALSE)</f>
        <v>94</v>
      </c>
      <c r="F61" s="36">
        <f>VLOOKUP($C61,VK!$B$3:$CG$295,32,FALSE)</f>
        <v>0</v>
      </c>
      <c r="G61" s="36">
        <f>VLOOKUP($C61,VK!$B$3:$CG$295,37,FALSE)</f>
        <v>76.2</v>
      </c>
      <c r="H61" s="36">
        <f>VLOOKUP($C61,VK!$B$3:$CG$295,55,FALSE)</f>
        <v>100</v>
      </c>
      <c r="I61" s="40">
        <f>VLOOKUP($C61,VK!$B$3:$CG$295,59,FALSE)</f>
        <v>3.2847630977630615</v>
      </c>
      <c r="J61" s="35">
        <f>VLOOKUP($C61,VK!$B$3:$CG$295,65,FALSE)</f>
        <v>21781.412109375</v>
      </c>
      <c r="K61" s="10"/>
      <c r="L61" s="35">
        <f>VLOOKUP($C61,VK!$B$3:$CG$295,75,FALSE)</f>
        <v>8356.435546875</v>
      </c>
      <c r="M61" s="56">
        <f>1-VLOOKUP(C61,VK!$B$3:$ID$295,237,FALSE)</f>
        <v>0.59499215489608848</v>
      </c>
      <c r="N61" s="35"/>
      <c r="O61" s="35"/>
      <c r="P61" s="36"/>
    </row>
    <row r="62" spans="1:16" hidden="1">
      <c r="A62" s="19">
        <v>52</v>
      </c>
      <c r="B62" s="31" t="str">
        <f t="shared" si="0"/>
        <v>****</v>
      </c>
      <c r="C62" t="str">
        <f>VLOOKUP(A62,VK!$IE$3:$IG$295,3,FALSE)</f>
        <v>Muonio</v>
      </c>
      <c r="D62" s="36">
        <f>VLOOKUP(C62,VK!$B$3:$CG$295,11,FALSE)</f>
        <v>139.69999694824219</v>
      </c>
      <c r="E62" s="36">
        <f>VLOOKUP($C62,VK!$B$3:$CG$295,18,FALSE)</f>
        <v>270</v>
      </c>
      <c r="F62" s="36">
        <f>VLOOKUP($C62,VK!$B$3:$CG$295,32,FALSE)</f>
        <v>1</v>
      </c>
      <c r="G62" s="36">
        <f>VLOOKUP($C62,VK!$B$3:$CG$295,37,FALSE)</f>
        <v>71.2</v>
      </c>
      <c r="H62" s="36">
        <f>VLOOKUP($C62,VK!$B$3:$CG$295,55,FALSE)</f>
        <v>100</v>
      </c>
      <c r="I62" s="40">
        <f>VLOOKUP($C62,VK!$B$3:$CG$295,59,FALSE)</f>
        <v>3.4242632389068604</v>
      </c>
      <c r="J62" s="35">
        <f>VLOOKUP($C62,VK!$B$3:$CG$295,65,FALSE)</f>
        <v>22570.53125</v>
      </c>
      <c r="K62" s="10"/>
      <c r="L62" s="35">
        <f>VLOOKUP($C62,VK!$B$3:$CG$295,75,FALSE)</f>
        <v>9891.8916015625</v>
      </c>
      <c r="M62" s="56">
        <f>1-VLOOKUP(C62,VK!$B$3:$ID$295,237,FALSE)</f>
        <v>0.58839939068805058</v>
      </c>
      <c r="N62" s="35"/>
      <c r="O62" s="35"/>
      <c r="P62" s="36"/>
    </row>
    <row r="63" spans="1:16" hidden="1">
      <c r="A63" s="19">
        <v>53</v>
      </c>
      <c r="B63" s="31" t="str">
        <f t="shared" si="0"/>
        <v>****</v>
      </c>
      <c r="C63" t="str">
        <f>VLOOKUP(A63,VK!$IE$3:$IG$295,3,FALSE)</f>
        <v>Kuortane</v>
      </c>
      <c r="D63" s="36">
        <f>VLOOKUP(C63,VK!$B$3:$CG$295,11,FALSE)</f>
        <v>159</v>
      </c>
      <c r="E63" s="36">
        <f>VLOOKUP($C63,VK!$B$3:$CG$295,18,FALSE)</f>
        <v>159</v>
      </c>
      <c r="F63" s="36">
        <f>VLOOKUP($C63,VK!$B$3:$CG$295,32,FALSE)</f>
        <v>0</v>
      </c>
      <c r="G63" s="36">
        <f>VLOOKUP($C63,VK!$B$3:$CG$295,37,FALSE)</f>
        <v>66.5</v>
      </c>
      <c r="H63" s="36">
        <f>VLOOKUP($C63,VK!$B$3:$CG$295,55,FALSE)</f>
        <v>100</v>
      </c>
      <c r="I63" s="40">
        <f>VLOOKUP($C63,VK!$B$3:$CG$295,59,FALSE)</f>
        <v>3.0150661468505859</v>
      </c>
      <c r="J63" s="35">
        <f>VLOOKUP($C63,VK!$B$3:$CG$295,65,FALSE)</f>
        <v>20742.720703125</v>
      </c>
      <c r="K63" s="10"/>
      <c r="L63" s="35">
        <f>VLOOKUP($C63,VK!$B$3:$CG$295,75,FALSE)</f>
        <v>10832.2978515625</v>
      </c>
      <c r="M63" s="56">
        <f>1-VLOOKUP(C63,VK!$B$3:$ID$295,237,FALSE)</f>
        <v>0.58045564957964091</v>
      </c>
      <c r="N63" s="35"/>
      <c r="O63" s="35"/>
      <c r="P63" s="36"/>
    </row>
    <row r="64" spans="1:16" hidden="1">
      <c r="A64" s="19">
        <v>54</v>
      </c>
      <c r="B64" s="31" t="str">
        <f t="shared" si="0"/>
        <v>****</v>
      </c>
      <c r="C64" t="str">
        <f>VLOOKUP(A64,VK!$IE$3:$IG$295,3,FALSE)</f>
        <v>Raahe</v>
      </c>
      <c r="D64" s="36">
        <f>VLOOKUP(C64,VK!$B$3:$CG$295,11,FALSE)</f>
        <v>168.69999694824219</v>
      </c>
      <c r="E64" s="36">
        <f>VLOOKUP($C64,VK!$B$3:$CG$295,18,FALSE)</f>
        <v>333</v>
      </c>
      <c r="F64" s="36">
        <f>VLOOKUP($C64,VK!$B$3:$CG$295,32,FALSE)</f>
        <v>0</v>
      </c>
      <c r="G64" s="36">
        <f>VLOOKUP($C64,VK!$B$3:$CG$295,37,FALSE)</f>
        <v>53.2</v>
      </c>
      <c r="H64" s="36">
        <f>VLOOKUP($C64,VK!$B$3:$CG$295,55,FALSE)</f>
        <v>77.56756591796875</v>
      </c>
      <c r="I64" s="40">
        <f>VLOOKUP($C64,VK!$B$3:$CG$295,59,FALSE)</f>
        <v>3.5159122943878174</v>
      </c>
      <c r="J64" s="35">
        <f>VLOOKUP($C64,VK!$B$3:$CG$295,65,FALSE)</f>
        <v>22485.37109375</v>
      </c>
      <c r="K64" s="10"/>
      <c r="L64" s="35">
        <f>VLOOKUP($C64,VK!$B$3:$CG$295,75,FALSE)</f>
        <v>8213.9794921875</v>
      </c>
      <c r="M64" s="56">
        <f>1-VLOOKUP(C64,VK!$B$3:$ID$295,237,FALSE)</f>
        <v>0.57501012398759865</v>
      </c>
      <c r="N64" s="35"/>
      <c r="O64" s="35"/>
      <c r="P64" s="36"/>
    </row>
    <row r="65" spans="1:16" hidden="1">
      <c r="A65" s="19">
        <v>55</v>
      </c>
      <c r="B65" s="31" t="str">
        <f t="shared" si="0"/>
        <v>****</v>
      </c>
      <c r="C65" t="str">
        <f>VLOOKUP(A65,VK!$IE$3:$IG$295,3,FALSE)</f>
        <v>Kauhajoki</v>
      </c>
      <c r="D65" s="36">
        <f>VLOOKUP(C65,VK!$B$3:$CG$295,11,FALSE)</f>
        <v>155.5</v>
      </c>
      <c r="E65" s="36">
        <f>VLOOKUP($C65,VK!$B$3:$CG$295,18,FALSE)</f>
        <v>352</v>
      </c>
      <c r="F65" s="36">
        <f>VLOOKUP($C65,VK!$B$3:$CG$295,32,FALSE)</f>
        <v>0</v>
      </c>
      <c r="G65" s="36">
        <f>VLOOKUP($C65,VK!$B$3:$CG$295,37,FALSE)</f>
        <v>64.400000000000006</v>
      </c>
      <c r="H65" s="36">
        <f>VLOOKUP($C65,VK!$B$3:$CG$295,55,FALSE)</f>
        <v>86.413040161132813</v>
      </c>
      <c r="I65" s="40">
        <f>VLOOKUP($C65,VK!$B$3:$CG$295,59,FALSE)</f>
        <v>3.6342232227325439</v>
      </c>
      <c r="J65" s="35">
        <f>VLOOKUP($C65,VK!$B$3:$CG$295,65,FALSE)</f>
        <v>20690.21875</v>
      </c>
      <c r="K65" s="10"/>
      <c r="L65" s="35">
        <f>VLOOKUP($C65,VK!$B$3:$CG$295,75,FALSE)</f>
        <v>9086.021484375</v>
      </c>
      <c r="M65" s="56">
        <f>1-VLOOKUP(C65,VK!$B$3:$ID$295,237,FALSE)</f>
        <v>0.5743833464833118</v>
      </c>
      <c r="N65" s="35"/>
      <c r="O65" s="35"/>
      <c r="P65" s="36"/>
    </row>
    <row r="66" spans="1:16" hidden="1">
      <c r="A66" s="19">
        <v>56</v>
      </c>
      <c r="B66" s="31" t="str">
        <f t="shared" si="0"/>
        <v>****</v>
      </c>
      <c r="C66" t="str">
        <f>VLOOKUP(A66,VK!$IE$3:$IG$295,3,FALSE)</f>
        <v>Joensuu</v>
      </c>
      <c r="D66" s="36">
        <f>VLOOKUP(C66,VK!$B$3:$CG$295,11,FALSE)</f>
        <v>151.80000305175781</v>
      </c>
      <c r="E66" s="36">
        <f>VLOOKUP($C66,VK!$B$3:$CG$295,18,FALSE)</f>
        <v>834</v>
      </c>
      <c r="F66" s="36">
        <f>VLOOKUP($C66,VK!$B$3:$CG$295,32,FALSE)</f>
        <v>0</v>
      </c>
      <c r="G66" s="36">
        <f>VLOOKUP($C66,VK!$B$3:$CG$295,37,FALSE)</f>
        <v>63.3</v>
      </c>
      <c r="H66" s="36">
        <f>VLOOKUP($C66,VK!$B$3:$CG$295,55,FALSE)</f>
        <v>81.5772705078125</v>
      </c>
      <c r="I66" s="40">
        <f>VLOOKUP($C66,VK!$B$3:$CG$295,59,FALSE)</f>
        <v>3.3285007476806641</v>
      </c>
      <c r="J66" s="35">
        <f>VLOOKUP($C66,VK!$B$3:$CG$295,65,FALSE)</f>
        <v>21290.728515625</v>
      </c>
      <c r="K66" s="10"/>
      <c r="L66" s="35">
        <f>VLOOKUP($C66,VK!$B$3:$CG$295,75,FALSE)</f>
        <v>10098.2431640625</v>
      </c>
      <c r="M66" s="56">
        <f>1-VLOOKUP(C66,VK!$B$3:$ID$295,237,FALSE)</f>
        <v>0.5733913656761922</v>
      </c>
      <c r="N66" s="35"/>
      <c r="O66" s="35"/>
      <c r="P66" s="36"/>
    </row>
    <row r="67" spans="1:16" hidden="1">
      <c r="A67" s="19">
        <v>57</v>
      </c>
      <c r="B67" s="31" t="str">
        <f t="shared" si="0"/>
        <v>****</v>
      </c>
      <c r="C67" t="str">
        <f>VLOOKUP(A67,VK!$IE$3:$IG$295,3,FALSE)</f>
        <v>Lemi</v>
      </c>
      <c r="D67" s="36">
        <f>VLOOKUP(C67,VK!$B$3:$CG$295,11,FALSE)</f>
        <v>148.19999694824219</v>
      </c>
      <c r="E67" s="36">
        <f>VLOOKUP($C67,VK!$B$3:$CG$295,18,FALSE)</f>
        <v>89</v>
      </c>
      <c r="F67" s="36">
        <f>VLOOKUP($C67,VK!$B$3:$CG$295,32,FALSE)</f>
        <v>0</v>
      </c>
      <c r="G67" s="36">
        <f>VLOOKUP($C67,VK!$B$3:$CG$295,37,FALSE)</f>
        <v>66.8</v>
      </c>
      <c r="H67" s="36">
        <f>VLOOKUP($C67,VK!$B$3:$CG$295,55,FALSE)</f>
        <v>100</v>
      </c>
      <c r="I67" s="40">
        <f>VLOOKUP($C67,VK!$B$3:$CG$295,59,FALSE)</f>
        <v>4.339414119720459</v>
      </c>
      <c r="J67" s="35">
        <f>VLOOKUP($C67,VK!$B$3:$CG$295,65,FALSE)</f>
        <v>22313.005859375</v>
      </c>
      <c r="K67" s="10"/>
      <c r="L67" s="35">
        <f>VLOOKUP($C67,VK!$B$3:$CG$295,75,FALSE)</f>
        <v>8564.7666015625</v>
      </c>
      <c r="M67" s="56">
        <f>1-VLOOKUP(C67,VK!$B$3:$ID$295,237,FALSE)</f>
        <v>0.57161107867977257</v>
      </c>
      <c r="N67" s="35"/>
      <c r="O67" s="35"/>
      <c r="P67" s="36"/>
    </row>
    <row r="68" spans="1:16" hidden="1">
      <c r="A68" s="19">
        <v>58</v>
      </c>
      <c r="B68" s="31" t="str">
        <f t="shared" si="0"/>
        <v>****</v>
      </c>
      <c r="C68" t="str">
        <f>VLOOKUP(A68,VK!$IE$3:$IG$295,3,FALSE)</f>
        <v>Hamina</v>
      </c>
      <c r="D68" s="36">
        <f>VLOOKUP(C68,VK!$B$3:$CG$295,11,FALSE)</f>
        <v>158.60000610351563</v>
      </c>
      <c r="E68" s="36">
        <f>VLOOKUP($C68,VK!$B$3:$CG$295,18,FALSE)</f>
        <v>227</v>
      </c>
      <c r="F68" s="36">
        <f>VLOOKUP($C68,VK!$B$3:$CG$295,32,FALSE)</f>
        <v>1</v>
      </c>
      <c r="G68" s="36">
        <f>VLOOKUP($C68,VK!$B$3:$CG$295,37,FALSE)</f>
        <v>61.2</v>
      </c>
      <c r="H68" s="36">
        <f>VLOOKUP($C68,VK!$B$3:$CG$295,55,FALSE)</f>
        <v>100</v>
      </c>
      <c r="I68" s="40">
        <f>VLOOKUP($C68,VK!$B$3:$CG$295,59,FALSE)</f>
        <v>2.7874894142150879</v>
      </c>
      <c r="J68" s="35">
        <f>VLOOKUP($C68,VK!$B$3:$CG$295,65,FALSE)</f>
        <v>24187.7109375</v>
      </c>
      <c r="K68" s="10"/>
      <c r="L68" s="35">
        <f>VLOOKUP($C68,VK!$B$3:$CG$295,75,FALSE)</f>
        <v>10195.4150390625</v>
      </c>
      <c r="M68" s="56">
        <f>1-VLOOKUP(C68,VK!$B$3:$ID$295,237,FALSE)</f>
        <v>0.56853594838032628</v>
      </c>
      <c r="N68" s="35"/>
      <c r="O68" s="35"/>
      <c r="P68" s="36"/>
    </row>
    <row r="69" spans="1:16" hidden="1">
      <c r="A69" s="19">
        <v>59</v>
      </c>
      <c r="B69" s="31" t="str">
        <f t="shared" si="0"/>
        <v>****</v>
      </c>
      <c r="C69" t="str">
        <f>VLOOKUP(A69,VK!$IE$3:$IG$295,3,FALSE)</f>
        <v>Asikkala</v>
      </c>
      <c r="D69" s="36">
        <f>VLOOKUP(C69,VK!$B$3:$CG$295,11,FALSE)</f>
        <v>172.5</v>
      </c>
      <c r="E69" s="36">
        <f>VLOOKUP($C69,VK!$B$3:$CG$295,18,FALSE)</f>
        <v>225</v>
      </c>
      <c r="F69" s="36">
        <f>VLOOKUP($C69,VK!$B$3:$CG$295,32,FALSE)</f>
        <v>0</v>
      </c>
      <c r="G69" s="36">
        <f>VLOOKUP($C69,VK!$B$3:$CG$295,37,FALSE)</f>
        <v>70.8</v>
      </c>
      <c r="H69" s="36">
        <f>VLOOKUP($C69,VK!$B$3:$CG$295,55,FALSE)</f>
        <v>92.832763671875</v>
      </c>
      <c r="I69" s="40">
        <f>VLOOKUP($C69,VK!$B$3:$CG$295,59,FALSE)</f>
        <v>3.3897809982299805</v>
      </c>
      <c r="J69" s="35">
        <f>VLOOKUP($C69,VK!$B$3:$CG$295,65,FALSE)</f>
        <v>22824.630859375</v>
      </c>
      <c r="K69" s="10"/>
      <c r="L69" s="35">
        <f>VLOOKUP($C69,VK!$B$3:$CG$295,75,FALSE)</f>
        <v>9558.1396484375</v>
      </c>
      <c r="M69" s="56">
        <f>1-VLOOKUP(C69,VK!$B$3:$ID$295,237,FALSE)</f>
        <v>0.56814057763835257</v>
      </c>
      <c r="N69" s="35"/>
      <c r="O69" s="35"/>
      <c r="P69" s="36"/>
    </row>
    <row r="70" spans="1:16" hidden="1">
      <c r="A70" s="19">
        <v>60</v>
      </c>
      <c r="B70" s="31" t="str">
        <f t="shared" si="0"/>
        <v>****</v>
      </c>
      <c r="C70" t="str">
        <f>VLOOKUP(A70,VK!$IE$3:$IG$295,3,FALSE)</f>
        <v>Jokioinen</v>
      </c>
      <c r="D70" s="36">
        <f>VLOOKUP(C70,VK!$B$3:$CG$295,11,FALSE)</f>
        <v>137.19999694824219</v>
      </c>
      <c r="E70" s="36">
        <f>VLOOKUP($C70,VK!$B$3:$CG$295,18,FALSE)</f>
        <v>118</v>
      </c>
      <c r="F70" s="36">
        <f>VLOOKUP($C70,VK!$B$3:$CG$295,32,FALSE)</f>
        <v>0</v>
      </c>
      <c r="G70" s="36">
        <f>VLOOKUP($C70,VK!$B$3:$CG$295,37,FALSE)</f>
        <v>76.5</v>
      </c>
      <c r="H70" s="36">
        <f>VLOOKUP($C70,VK!$B$3:$CG$295,55,FALSE)</f>
        <v>100</v>
      </c>
      <c r="I70" s="40">
        <f>VLOOKUP($C70,VK!$B$3:$CG$295,59,FALSE)</f>
        <v>3.8004090785980225</v>
      </c>
      <c r="J70" s="35">
        <f>VLOOKUP($C70,VK!$B$3:$CG$295,65,FALSE)</f>
        <v>23289.146484375</v>
      </c>
      <c r="K70" s="10"/>
      <c r="L70" s="35">
        <f>VLOOKUP($C70,VK!$B$3:$CG$295,75,FALSE)</f>
        <v>9729.412109375</v>
      </c>
      <c r="M70" s="56">
        <f>1-VLOOKUP(C70,VK!$B$3:$ID$295,237,FALSE)</f>
        <v>0.56620138953692201</v>
      </c>
      <c r="N70" s="35"/>
      <c r="O70" s="35"/>
      <c r="P70" s="36"/>
    </row>
    <row r="71" spans="1:16" hidden="1">
      <c r="A71" s="19">
        <v>61</v>
      </c>
      <c r="B71" s="31" t="str">
        <f t="shared" si="0"/>
        <v>****</v>
      </c>
      <c r="C71" t="str">
        <f>VLOOKUP(A71,VK!$IE$3:$IG$295,3,FALSE)</f>
        <v>Kangasala</v>
      </c>
      <c r="D71" s="36">
        <f>VLOOKUP(C71,VK!$B$3:$CG$295,11,FALSE)</f>
        <v>123.59999847412109</v>
      </c>
      <c r="E71" s="36">
        <f>VLOOKUP($C71,VK!$B$3:$CG$295,18,FALSE)</f>
        <v>303</v>
      </c>
      <c r="F71" s="36">
        <f>VLOOKUP($C71,VK!$B$3:$CG$295,32,FALSE)</f>
        <v>0</v>
      </c>
      <c r="G71" s="36">
        <f>VLOOKUP($C71,VK!$B$3:$CG$295,37,FALSE)</f>
        <v>57.6</v>
      </c>
      <c r="H71" s="36">
        <f>VLOOKUP($C71,VK!$B$3:$CG$295,55,FALSE)</f>
        <v>73.810890197753906</v>
      </c>
      <c r="I71" s="40">
        <f>VLOOKUP($C71,VK!$B$3:$CG$295,59,FALSE)</f>
        <v>4.0776205062866211</v>
      </c>
      <c r="J71" s="35">
        <f>VLOOKUP($C71,VK!$B$3:$CG$295,65,FALSE)</f>
        <v>24863.537109375</v>
      </c>
      <c r="K71" s="10"/>
      <c r="L71" s="35">
        <f>VLOOKUP($C71,VK!$B$3:$CG$295,75,FALSE)</f>
        <v>8510.638671875</v>
      </c>
      <c r="M71" s="56">
        <f>1-VLOOKUP(C71,VK!$B$3:$ID$295,237,FALSE)</f>
        <v>0.56527285900549007</v>
      </c>
      <c r="N71" s="35"/>
      <c r="O71" s="35"/>
      <c r="P71" s="36"/>
    </row>
    <row r="72" spans="1:16" hidden="1">
      <c r="A72" s="19">
        <v>62</v>
      </c>
      <c r="B72" s="31" t="str">
        <f t="shared" si="0"/>
        <v>****</v>
      </c>
      <c r="C72" t="str">
        <f>VLOOKUP(A72,VK!$IE$3:$IG$295,3,FALSE)</f>
        <v>Hyvinkää</v>
      </c>
      <c r="D72" s="36">
        <f>VLOOKUP(C72,VK!$B$3:$CG$295,11,FALSE)</f>
        <v>123.90000152587891</v>
      </c>
      <c r="E72" s="36">
        <f>VLOOKUP($C72,VK!$B$3:$CG$295,18,FALSE)</f>
        <v>169</v>
      </c>
      <c r="F72" s="36">
        <f>VLOOKUP($C72,VK!$B$3:$CG$295,32,FALSE)</f>
        <v>0</v>
      </c>
      <c r="G72" s="36">
        <f>VLOOKUP($C72,VK!$B$3:$CG$295,37,FALSE)</f>
        <v>65.3</v>
      </c>
      <c r="H72" s="36">
        <f>VLOOKUP($C72,VK!$B$3:$CG$295,55,FALSE)</f>
        <v>86.263160705566406</v>
      </c>
      <c r="I72" s="40">
        <f>VLOOKUP($C72,VK!$B$3:$CG$295,59,FALSE)</f>
        <v>3.624030590057373</v>
      </c>
      <c r="J72" s="35">
        <f>VLOOKUP($C72,VK!$B$3:$CG$295,65,FALSE)</f>
        <v>26384.09765625</v>
      </c>
      <c r="K72" s="10"/>
      <c r="L72" s="35">
        <f>VLOOKUP($C72,VK!$B$3:$CG$295,75,FALSE)</f>
        <v>10497.4794921875</v>
      </c>
      <c r="M72" s="56">
        <f>1-VLOOKUP(C72,VK!$B$3:$ID$295,237,FALSE)</f>
        <v>0.5641421834599194</v>
      </c>
      <c r="N72" s="35"/>
      <c r="O72" s="35"/>
      <c r="P72" s="36"/>
    </row>
    <row r="73" spans="1:16" hidden="1">
      <c r="A73" s="19">
        <v>63</v>
      </c>
      <c r="B73" s="31" t="str">
        <f t="shared" si="0"/>
        <v>****</v>
      </c>
      <c r="C73" t="str">
        <f>VLOOKUP(A73,VK!$IE$3:$IG$295,3,FALSE)</f>
        <v>Pori</v>
      </c>
      <c r="D73" s="36">
        <f>VLOOKUP(C73,VK!$B$3:$CG$295,11,FALSE)</f>
        <v>150.80000305175781</v>
      </c>
      <c r="E73" s="36">
        <f>VLOOKUP($C73,VK!$B$3:$CG$295,18,FALSE)</f>
        <v>463</v>
      </c>
      <c r="F73" s="36">
        <f>VLOOKUP($C73,VK!$B$3:$CG$295,32,FALSE)</f>
        <v>1</v>
      </c>
      <c r="G73" s="36">
        <f>VLOOKUP($C73,VK!$B$3:$CG$295,37,FALSE)</f>
        <v>56.3</v>
      </c>
      <c r="H73" s="36">
        <f>VLOOKUP($C73,VK!$B$3:$CG$295,55,FALSE)</f>
        <v>74.629959106445313</v>
      </c>
      <c r="I73" s="40">
        <f>VLOOKUP($C73,VK!$B$3:$CG$295,59,FALSE)</f>
        <v>3.0184431076049805</v>
      </c>
      <c r="J73" s="35">
        <f>VLOOKUP($C73,VK!$B$3:$CG$295,65,FALSE)</f>
        <v>23329.671875</v>
      </c>
      <c r="K73" s="10"/>
      <c r="L73" s="35">
        <f>VLOOKUP($C73,VK!$B$3:$CG$295,75,FALSE)</f>
        <v>8954.4443359375</v>
      </c>
      <c r="M73" s="56">
        <f>1-VLOOKUP(C73,VK!$B$3:$ID$295,237,FALSE)</f>
        <v>0.5633286038174653</v>
      </c>
      <c r="N73" s="35"/>
      <c r="O73" s="35"/>
      <c r="P73" s="36"/>
    </row>
    <row r="74" spans="1:16" hidden="1">
      <c r="A74" s="19">
        <v>64</v>
      </c>
      <c r="B74" s="31" t="str">
        <f t="shared" si="0"/>
        <v>****</v>
      </c>
      <c r="C74" t="str">
        <f>VLOOKUP(A74,VK!$IE$3:$IG$295,3,FALSE)</f>
        <v>Pöytyä</v>
      </c>
      <c r="D74" s="36">
        <f>VLOOKUP(C74,VK!$B$3:$CG$295,11,FALSE)</f>
        <v>143.19999694824219</v>
      </c>
      <c r="E74" s="36">
        <f>VLOOKUP($C74,VK!$B$3:$CG$295,18,FALSE)</f>
        <v>336</v>
      </c>
      <c r="F74" s="36">
        <f>VLOOKUP($C74,VK!$B$3:$CG$295,32,FALSE)</f>
        <v>0</v>
      </c>
      <c r="G74" s="36">
        <f>VLOOKUP($C74,VK!$B$3:$CG$295,37,FALSE)</f>
        <v>61.4</v>
      </c>
      <c r="H74" s="36">
        <f>VLOOKUP($C74,VK!$B$3:$CG$295,55,FALSE)</f>
        <v>63.227016448974609</v>
      </c>
      <c r="I74" s="40">
        <f>VLOOKUP($C74,VK!$B$3:$CG$295,59,FALSE)</f>
        <v>4.013702392578125</v>
      </c>
      <c r="J74" s="35">
        <f>VLOOKUP($C74,VK!$B$3:$CG$295,65,FALSE)</f>
        <v>21478.748046875</v>
      </c>
      <c r="K74" s="10"/>
      <c r="L74" s="35">
        <f>VLOOKUP($C74,VK!$B$3:$CG$295,75,FALSE)</f>
        <v>7308.6875</v>
      </c>
      <c r="M74" s="56">
        <f>1-VLOOKUP(C74,VK!$B$3:$ID$295,237,FALSE)</f>
        <v>0.56200146962070296</v>
      </c>
      <c r="N74" s="35"/>
      <c r="O74" s="35"/>
      <c r="P74" s="36"/>
    </row>
    <row r="75" spans="1:16" hidden="1">
      <c r="A75" s="19">
        <v>65</v>
      </c>
      <c r="B75" s="31" t="str">
        <f t="shared" si="0"/>
        <v>****</v>
      </c>
      <c r="C75" t="str">
        <f>VLOOKUP(A75,VK!$IE$3:$IG$295,3,FALSE)</f>
        <v>Jämijärvi</v>
      </c>
      <c r="D75" s="36">
        <f>VLOOKUP(C75,VK!$B$3:$CG$295,11,FALSE)</f>
        <v>160.69999694824219</v>
      </c>
      <c r="E75" s="36">
        <f>VLOOKUP($C75,VK!$B$3:$CG$295,18,FALSE)</f>
        <v>94</v>
      </c>
      <c r="F75" s="36">
        <f>VLOOKUP($C75,VK!$B$3:$CG$295,32,FALSE)</f>
        <v>0</v>
      </c>
      <c r="G75" s="36">
        <f>VLOOKUP($C75,VK!$B$3:$CG$295,37,FALSE)</f>
        <v>66.3</v>
      </c>
      <c r="H75" s="36">
        <f>VLOOKUP($C75,VK!$B$3:$CG$295,55,FALSE)</f>
        <v>91.549293518066406</v>
      </c>
      <c r="I75" s="40">
        <f>VLOOKUP($C75,VK!$B$3:$CG$295,59,FALSE)</f>
        <v>3.7362852096557617</v>
      </c>
      <c r="J75" s="35">
        <f>VLOOKUP($C75,VK!$B$3:$CG$295,65,FALSE)</f>
        <v>20972.81640625</v>
      </c>
      <c r="K75" s="10"/>
      <c r="L75" s="35">
        <f>VLOOKUP($C75,VK!$B$3:$CG$295,75,FALSE)</f>
        <v>7234.69384765625</v>
      </c>
      <c r="M75" s="56">
        <f>1-VLOOKUP(C75,VK!$B$3:$ID$295,237,FALSE)</f>
        <v>0.56006462217836384</v>
      </c>
      <c r="N75" s="35"/>
      <c r="O75" s="35"/>
      <c r="P75" s="36"/>
    </row>
    <row r="76" spans="1:16" hidden="1">
      <c r="A76" s="19">
        <v>66</v>
      </c>
      <c r="B76" s="31" t="str">
        <f t="shared" ref="B76:B139" si="1">IF(M76&lt;0,"*",IF(M76&lt;0.25,"**",IF(M76&lt;0.5,"***",IF(M76&lt;0.75,"****","*****"))))</f>
        <v>****</v>
      </c>
      <c r="C76" t="str">
        <f>VLOOKUP(A76,VK!$IE$3:$IG$295,3,FALSE)</f>
        <v>Isojoki</v>
      </c>
      <c r="D76" s="36">
        <f>VLOOKUP(C76,VK!$B$3:$CG$295,11,FALSE)</f>
        <v>152</v>
      </c>
      <c r="E76" s="36">
        <f>VLOOKUP($C76,VK!$B$3:$CG$295,18,FALSE)</f>
        <v>123</v>
      </c>
      <c r="F76" s="36">
        <f>VLOOKUP($C76,VK!$B$3:$CG$295,32,FALSE)</f>
        <v>0</v>
      </c>
      <c r="G76" s="36">
        <f>VLOOKUP($C76,VK!$B$3:$CG$295,37,FALSE)</f>
        <v>57.5</v>
      </c>
      <c r="H76" s="36">
        <f>VLOOKUP($C76,VK!$B$3:$CG$295,55,FALSE)</f>
        <v>100</v>
      </c>
      <c r="I76" s="40">
        <f>VLOOKUP($C76,VK!$B$3:$CG$295,59,FALSE)</f>
        <v>2.1514606475830078</v>
      </c>
      <c r="J76" s="35">
        <f>VLOOKUP($C76,VK!$B$3:$CG$295,65,FALSE)</f>
        <v>20422.79296875</v>
      </c>
      <c r="K76" s="10"/>
      <c r="L76" s="35">
        <f>VLOOKUP($C76,VK!$B$3:$CG$295,75,FALSE)</f>
        <v>8328.767578125</v>
      </c>
      <c r="M76" s="56">
        <f>1-VLOOKUP(C76,VK!$B$3:$ID$295,237,FALSE)</f>
        <v>0.55906884322456962</v>
      </c>
      <c r="N76" s="35"/>
      <c r="O76" s="35"/>
      <c r="P76" s="36"/>
    </row>
    <row r="77" spans="1:16" hidden="1">
      <c r="A77" s="19">
        <v>67</v>
      </c>
      <c r="B77" s="31" t="str">
        <f t="shared" si="1"/>
        <v>****</v>
      </c>
      <c r="C77" t="str">
        <f>VLOOKUP(A77,VK!$IE$3:$IG$295,3,FALSE)</f>
        <v>Salo</v>
      </c>
      <c r="D77" s="36">
        <f>VLOOKUP(C77,VK!$B$3:$CG$295,11,FALSE)</f>
        <v>153.5</v>
      </c>
      <c r="E77" s="36">
        <f>VLOOKUP($C77,VK!$B$3:$CG$295,18,FALSE)</f>
        <v>892</v>
      </c>
      <c r="F77" s="36">
        <f>VLOOKUP($C77,VK!$B$3:$CG$295,32,FALSE)</f>
        <v>0</v>
      </c>
      <c r="G77" s="36">
        <f>VLOOKUP($C77,VK!$B$3:$CG$295,37,FALSE)</f>
        <v>65.400000000000006</v>
      </c>
      <c r="H77" s="36">
        <f>VLOOKUP($C77,VK!$B$3:$CG$295,55,FALSE)</f>
        <v>84.221527099609375</v>
      </c>
      <c r="I77" s="40">
        <f>VLOOKUP($C77,VK!$B$3:$CG$295,59,FALSE)</f>
        <v>3.1026296615600586</v>
      </c>
      <c r="J77" s="35">
        <f>VLOOKUP($C77,VK!$B$3:$CG$295,65,FALSE)</f>
        <v>22800.58984375</v>
      </c>
      <c r="K77" s="10"/>
      <c r="L77" s="35">
        <f>VLOOKUP($C77,VK!$B$3:$CG$295,75,FALSE)</f>
        <v>11269.21484375</v>
      </c>
      <c r="M77" s="56">
        <f>1-VLOOKUP(C77,VK!$B$3:$ID$295,237,FALSE)</f>
        <v>0.55696395947163801</v>
      </c>
      <c r="N77" s="35"/>
      <c r="O77" s="35"/>
      <c r="P77" s="36"/>
    </row>
    <row r="78" spans="1:16" hidden="1">
      <c r="A78" s="19">
        <v>68</v>
      </c>
      <c r="B78" s="31" t="str">
        <f t="shared" si="1"/>
        <v>****</v>
      </c>
      <c r="C78" t="str">
        <f>VLOOKUP(A78,VK!$IE$3:$IG$295,3,FALSE)</f>
        <v>Lapinlahti</v>
      </c>
      <c r="D78" s="36">
        <f>VLOOKUP(C78,VK!$B$3:$CG$295,11,FALSE)</f>
        <v>160.30000305175781</v>
      </c>
      <c r="E78" s="36">
        <f>VLOOKUP($C78,VK!$B$3:$CG$295,18,FALSE)</f>
        <v>468</v>
      </c>
      <c r="F78" s="36">
        <f>VLOOKUP($C78,VK!$B$3:$CG$295,32,FALSE)</f>
        <v>0</v>
      </c>
      <c r="G78" s="36">
        <f>VLOOKUP($C78,VK!$B$3:$CG$295,37,FALSE)</f>
        <v>66.400000000000006</v>
      </c>
      <c r="H78" s="36">
        <f>VLOOKUP($C78,VK!$B$3:$CG$295,55,FALSE)</f>
        <v>93.0599365234375</v>
      </c>
      <c r="I78" s="40">
        <f>VLOOKUP($C78,VK!$B$3:$CG$295,59,FALSE)</f>
        <v>3.1712386608123779</v>
      </c>
      <c r="J78" s="35">
        <f>VLOOKUP($C78,VK!$B$3:$CG$295,65,FALSE)</f>
        <v>20759.548828125</v>
      </c>
      <c r="K78" s="10"/>
      <c r="L78" s="35">
        <f>VLOOKUP($C78,VK!$B$3:$CG$295,75,FALSE)</f>
        <v>8567.3291015625</v>
      </c>
      <c r="M78" s="56">
        <f>1-VLOOKUP(C78,VK!$B$3:$ID$295,237,FALSE)</f>
        <v>0.54660600595698794</v>
      </c>
      <c r="N78" s="35"/>
      <c r="O78" s="35"/>
      <c r="P78" s="36"/>
    </row>
    <row r="79" spans="1:16" hidden="1">
      <c r="A79" s="19">
        <v>69</v>
      </c>
      <c r="B79" s="31" t="str">
        <f t="shared" si="1"/>
        <v>****</v>
      </c>
      <c r="C79" t="str">
        <f>VLOOKUP(A79,VK!$IE$3:$IG$295,3,FALSE)</f>
        <v>Vehmaa</v>
      </c>
      <c r="D79" s="36">
        <f>VLOOKUP(C79,VK!$B$3:$CG$295,11,FALSE)</f>
        <v>129.89999389648438</v>
      </c>
      <c r="E79" s="36">
        <f>VLOOKUP($C79,VK!$B$3:$CG$295,18,FALSE)</f>
        <v>95</v>
      </c>
      <c r="F79" s="36">
        <f>VLOOKUP($C79,VK!$B$3:$CG$295,32,FALSE)</f>
        <v>0</v>
      </c>
      <c r="G79" s="36">
        <f>VLOOKUP($C79,VK!$B$3:$CG$295,37,FALSE)</f>
        <v>71</v>
      </c>
      <c r="H79" s="36">
        <f>VLOOKUP($C79,VK!$B$3:$CG$295,55,FALSE)</f>
        <v>100</v>
      </c>
      <c r="I79" s="40">
        <f>VLOOKUP($C79,VK!$B$3:$CG$295,59,FALSE)</f>
        <v>4.0562582015991211</v>
      </c>
      <c r="J79" s="35">
        <f>VLOOKUP($C79,VK!$B$3:$CG$295,65,FALSE)</f>
        <v>22126.591796875</v>
      </c>
      <c r="K79" s="10"/>
      <c r="L79" s="35">
        <f>VLOOKUP($C79,VK!$B$3:$CG$295,75,FALSE)</f>
        <v>6000</v>
      </c>
      <c r="M79" s="56">
        <f>1-VLOOKUP(C79,VK!$B$3:$ID$295,237,FALSE)</f>
        <v>0.54336487369658548</v>
      </c>
      <c r="N79" s="35"/>
      <c r="O79" s="35"/>
      <c r="P79" s="36"/>
    </row>
    <row r="80" spans="1:16" hidden="1">
      <c r="A80" s="19">
        <v>70</v>
      </c>
      <c r="B80" s="31" t="str">
        <f t="shared" si="1"/>
        <v>****</v>
      </c>
      <c r="C80" t="str">
        <f>VLOOKUP(A80,VK!$IE$3:$IG$295,3,FALSE)</f>
        <v>Vesilahti</v>
      </c>
      <c r="D80" s="36">
        <f>VLOOKUP(C80,VK!$B$3:$CG$295,11,FALSE)</f>
        <v>129.30000305175781</v>
      </c>
      <c r="E80" s="36">
        <f>VLOOKUP($C80,VK!$B$3:$CG$295,18,FALSE)</f>
        <v>115</v>
      </c>
      <c r="F80" s="36">
        <f>VLOOKUP($C80,VK!$B$3:$CG$295,32,FALSE)</f>
        <v>0</v>
      </c>
      <c r="G80" s="36">
        <f>VLOOKUP($C80,VK!$B$3:$CG$295,37,FALSE)</f>
        <v>66.900000000000006</v>
      </c>
      <c r="H80" s="36">
        <f>VLOOKUP($C80,VK!$B$3:$CG$295,55,FALSE)</f>
        <v>98.067634582519531</v>
      </c>
      <c r="I80" s="40">
        <f>VLOOKUP($C80,VK!$B$3:$CG$295,59,FALSE)</f>
        <v>4.5931344032287598</v>
      </c>
      <c r="J80" s="35">
        <f>VLOOKUP($C80,VK!$B$3:$CG$295,65,FALSE)</f>
        <v>23802.44921875</v>
      </c>
      <c r="K80" s="10"/>
      <c r="L80" s="35">
        <f>VLOOKUP($C80,VK!$B$3:$CG$295,75,FALSE)</f>
        <v>9364.548828125</v>
      </c>
      <c r="M80" s="56">
        <f>1-VLOOKUP(C80,VK!$B$3:$ID$295,237,FALSE)</f>
        <v>0.54115308571454057</v>
      </c>
      <c r="N80" s="35"/>
      <c r="O80" s="35"/>
      <c r="P80" s="36"/>
    </row>
    <row r="81" spans="1:16" hidden="1">
      <c r="A81" s="19">
        <v>71</v>
      </c>
      <c r="B81" s="31" t="str">
        <f t="shared" si="1"/>
        <v>****</v>
      </c>
      <c r="C81" t="str">
        <f>VLOOKUP(A81,VK!$IE$3:$IG$295,3,FALSE)</f>
        <v>Kihniö</v>
      </c>
      <c r="D81" s="36">
        <f>VLOOKUP(C81,VK!$B$3:$CG$295,11,FALSE)</f>
        <v>161.30000305175781</v>
      </c>
      <c r="E81" s="36">
        <f>VLOOKUP($C81,VK!$B$3:$CG$295,18,FALSE)</f>
        <v>123</v>
      </c>
      <c r="F81" s="36">
        <f>VLOOKUP($C81,VK!$B$3:$CG$295,32,FALSE)</f>
        <v>0</v>
      </c>
      <c r="G81" s="36">
        <f>VLOOKUP($C81,VK!$B$3:$CG$295,37,FALSE)</f>
        <v>61.4</v>
      </c>
      <c r="H81" s="36">
        <f>VLOOKUP($C81,VK!$B$3:$CG$295,55,FALSE)</f>
        <v>100</v>
      </c>
      <c r="I81" s="40">
        <f>VLOOKUP($C81,VK!$B$3:$CG$295,59,FALSE)</f>
        <v>2.7325470447540283</v>
      </c>
      <c r="J81" s="35">
        <f>VLOOKUP($C81,VK!$B$3:$CG$295,65,FALSE)</f>
        <v>19313.40625</v>
      </c>
      <c r="K81" s="10"/>
      <c r="L81" s="35">
        <f>VLOOKUP($C81,VK!$B$3:$CG$295,75,FALSE)</f>
        <v>7409.638671875</v>
      </c>
      <c r="M81" s="56">
        <f>1-VLOOKUP(C81,VK!$B$3:$ID$295,237,FALSE)</f>
        <v>0.53987196197246723</v>
      </c>
      <c r="N81" s="35"/>
      <c r="O81" s="35"/>
      <c r="P81" s="36"/>
    </row>
    <row r="82" spans="1:16" hidden="1">
      <c r="A82" s="19">
        <v>72</v>
      </c>
      <c r="B82" s="31" t="str">
        <f t="shared" si="1"/>
        <v>****</v>
      </c>
      <c r="C82" t="str">
        <f>VLOOKUP(A82,VK!$IE$3:$IG$295,3,FALSE)</f>
        <v>Punkalaidun</v>
      </c>
      <c r="D82" s="36">
        <f>VLOOKUP(C82,VK!$B$3:$CG$295,11,FALSE)</f>
        <v>177.89999389648438</v>
      </c>
      <c r="E82" s="36">
        <f>VLOOKUP($C82,VK!$B$3:$CG$295,18,FALSE)</f>
        <v>154</v>
      </c>
      <c r="F82" s="36">
        <f>VLOOKUP($C82,VK!$B$3:$CG$295,32,FALSE)</f>
        <v>0</v>
      </c>
      <c r="G82" s="36">
        <f>VLOOKUP($C82,VK!$B$3:$CG$295,37,FALSE)</f>
        <v>59.5</v>
      </c>
      <c r="H82" s="36">
        <f>VLOOKUP($C82,VK!$B$3:$CG$295,55,FALSE)</f>
        <v>100</v>
      </c>
      <c r="I82" s="40">
        <f>VLOOKUP($C82,VK!$B$3:$CG$295,59,FALSE)</f>
        <v>2.6509902477264404</v>
      </c>
      <c r="J82" s="35">
        <f>VLOOKUP($C82,VK!$B$3:$CG$295,65,FALSE)</f>
        <v>20524.4375</v>
      </c>
      <c r="K82" s="10"/>
      <c r="L82" s="35">
        <f>VLOOKUP($C82,VK!$B$3:$CG$295,75,FALSE)</f>
        <v>8142.85693359375</v>
      </c>
      <c r="M82" s="56">
        <f>1-VLOOKUP(C82,VK!$B$3:$ID$295,237,FALSE)</f>
        <v>0.53516699260043188</v>
      </c>
      <c r="N82" s="35"/>
      <c r="O82" s="35"/>
      <c r="P82" s="36"/>
    </row>
    <row r="83" spans="1:16" hidden="1">
      <c r="A83" s="19">
        <v>73</v>
      </c>
      <c r="B83" s="31" t="str">
        <f t="shared" si="1"/>
        <v>****</v>
      </c>
      <c r="C83" t="str">
        <f>VLOOKUP(A83,VK!$IE$3:$IG$295,3,FALSE)</f>
        <v>Suonenjoki</v>
      </c>
      <c r="D83" s="36">
        <f>VLOOKUP(C83,VK!$B$3:$CG$295,11,FALSE)</f>
        <v>175.89999389648438</v>
      </c>
      <c r="E83" s="36">
        <f>VLOOKUP($C83,VK!$B$3:$CG$295,18,FALSE)</f>
        <v>243</v>
      </c>
      <c r="F83" s="36">
        <f>VLOOKUP($C83,VK!$B$3:$CG$295,32,FALSE)</f>
        <v>0</v>
      </c>
      <c r="G83" s="36">
        <f>VLOOKUP($C83,VK!$B$3:$CG$295,37,FALSE)</f>
        <v>58.6</v>
      </c>
      <c r="H83" s="36">
        <f>VLOOKUP($C83,VK!$B$3:$CG$295,55,FALSE)</f>
        <v>71.333335876464844</v>
      </c>
      <c r="I83" s="40">
        <f>VLOOKUP($C83,VK!$B$3:$CG$295,59,FALSE)</f>
        <v>3.0444788932800293</v>
      </c>
      <c r="J83" s="35">
        <f>VLOOKUP($C83,VK!$B$3:$CG$295,65,FALSE)</f>
        <v>20923.287109375</v>
      </c>
      <c r="K83" s="10"/>
      <c r="L83" s="35">
        <f>VLOOKUP($C83,VK!$B$3:$CG$295,75,FALSE)</f>
        <v>9855.5859375</v>
      </c>
      <c r="M83" s="56">
        <f>1-VLOOKUP(C83,VK!$B$3:$ID$295,237,FALSE)</f>
        <v>0.5334691401167313</v>
      </c>
      <c r="N83" s="35"/>
      <c r="O83" s="35"/>
      <c r="P83" s="36"/>
    </row>
    <row r="84" spans="1:16" hidden="1">
      <c r="A84" s="19">
        <v>74</v>
      </c>
      <c r="B84" s="31" t="str">
        <f t="shared" si="1"/>
        <v>****</v>
      </c>
      <c r="C84" t="str">
        <f>VLOOKUP(A84,VK!$IE$3:$IG$295,3,FALSE)</f>
        <v>Valkeakoski</v>
      </c>
      <c r="D84" s="36">
        <f>VLOOKUP(C84,VK!$B$3:$CG$295,11,FALSE)</f>
        <v>156.89999389648438</v>
      </c>
      <c r="E84" s="36">
        <f>VLOOKUP($C84,VK!$B$3:$CG$295,18,FALSE)</f>
        <v>148</v>
      </c>
      <c r="F84" s="36">
        <f>VLOOKUP($C84,VK!$B$3:$CG$295,32,FALSE)</f>
        <v>0</v>
      </c>
      <c r="G84" s="36">
        <f>VLOOKUP($C84,VK!$B$3:$CG$295,37,FALSE)</f>
        <v>71.8</v>
      </c>
      <c r="H84" s="36">
        <f>VLOOKUP($C84,VK!$B$3:$CG$295,55,FALSE)</f>
        <v>95.005805969238281</v>
      </c>
      <c r="I84" s="40">
        <f>VLOOKUP($C84,VK!$B$3:$CG$295,59,FALSE)</f>
        <v>3.9166128635406494</v>
      </c>
      <c r="J84" s="35">
        <f>VLOOKUP($C84,VK!$B$3:$CG$295,65,FALSE)</f>
        <v>23939.84765625</v>
      </c>
      <c r="K84" s="10"/>
      <c r="L84" s="35">
        <f>VLOOKUP($C84,VK!$B$3:$CG$295,75,FALSE)</f>
        <v>10320.8037109375</v>
      </c>
      <c r="M84" s="56">
        <f>1-VLOOKUP(C84,VK!$B$3:$ID$295,237,FALSE)</f>
        <v>0.53303550981707437</v>
      </c>
      <c r="N84" s="35"/>
      <c r="O84" s="35"/>
      <c r="P84" s="36"/>
    </row>
    <row r="85" spans="1:16" hidden="1">
      <c r="A85" s="19">
        <v>75</v>
      </c>
      <c r="B85" s="31" t="str">
        <f t="shared" si="1"/>
        <v>****</v>
      </c>
      <c r="C85" t="str">
        <f>VLOOKUP(A85,VK!$IE$3:$IG$295,3,FALSE)</f>
        <v>Eura</v>
      </c>
      <c r="D85" s="36">
        <f>VLOOKUP(C85,VK!$B$3:$CG$295,11,FALSE)</f>
        <v>143.19999694824219</v>
      </c>
      <c r="E85" s="36">
        <f>VLOOKUP($C85,VK!$B$3:$CG$295,18,FALSE)</f>
        <v>253</v>
      </c>
      <c r="F85" s="36">
        <f>VLOOKUP($C85,VK!$B$3:$CG$295,32,FALSE)</f>
        <v>0</v>
      </c>
      <c r="G85" s="36">
        <f>VLOOKUP($C85,VK!$B$3:$CG$295,37,FALSE)</f>
        <v>68.8</v>
      </c>
      <c r="H85" s="36">
        <f>VLOOKUP($C85,VK!$B$3:$CG$295,55,FALSE)</f>
        <v>69.631233215332031</v>
      </c>
      <c r="I85" s="40">
        <f>VLOOKUP($C85,VK!$B$3:$CG$295,59,FALSE)</f>
        <v>3.9628610610961914</v>
      </c>
      <c r="J85" s="35">
        <f>VLOOKUP($C85,VK!$B$3:$CG$295,65,FALSE)</f>
        <v>23612.08984375</v>
      </c>
      <c r="K85" s="10"/>
      <c r="L85" s="35">
        <f>VLOOKUP($C85,VK!$B$3:$CG$295,75,FALSE)</f>
        <v>8629.8505859375</v>
      </c>
      <c r="M85" s="56">
        <f>1-VLOOKUP(C85,VK!$B$3:$ID$295,237,FALSE)</f>
        <v>0.5329987582360225</v>
      </c>
      <c r="N85" s="35"/>
      <c r="O85" s="35"/>
      <c r="P85" s="36"/>
    </row>
    <row r="86" spans="1:16" hidden="1">
      <c r="A86" s="19">
        <v>76</v>
      </c>
      <c r="B86" s="31" t="str">
        <f t="shared" si="1"/>
        <v>****</v>
      </c>
      <c r="C86" t="str">
        <f>VLOOKUP(A86,VK!$IE$3:$IG$295,3,FALSE)</f>
        <v>Pomarkku</v>
      </c>
      <c r="D86" s="36">
        <f>VLOOKUP(C86,VK!$B$3:$CG$295,11,FALSE)</f>
        <v>179.10000610351563</v>
      </c>
      <c r="E86" s="36">
        <f>VLOOKUP($C86,VK!$B$3:$CG$295,18,FALSE)</f>
        <v>99</v>
      </c>
      <c r="F86" s="36">
        <f>VLOOKUP($C86,VK!$B$3:$CG$295,32,FALSE)</f>
        <v>0</v>
      </c>
      <c r="G86" s="36">
        <f>VLOOKUP($C86,VK!$B$3:$CG$295,37,FALSE)</f>
        <v>64.3</v>
      </c>
      <c r="H86" s="36">
        <f>VLOOKUP($C86,VK!$B$3:$CG$295,55,FALSE)</f>
        <v>100</v>
      </c>
      <c r="I86" s="40">
        <f>VLOOKUP($C86,VK!$B$3:$CG$295,59,FALSE)</f>
        <v>3.4473910331726074</v>
      </c>
      <c r="J86" s="35">
        <f>VLOOKUP($C86,VK!$B$3:$CG$295,65,FALSE)</f>
        <v>20384.345703125</v>
      </c>
      <c r="K86" s="10"/>
      <c r="L86" s="35">
        <f>VLOOKUP($C86,VK!$B$3:$CG$295,75,FALSE)</f>
        <v>7428.5712890625</v>
      </c>
      <c r="M86" s="56">
        <f>1-VLOOKUP(C86,VK!$B$3:$ID$295,237,FALSE)</f>
        <v>0.52852492260459938</v>
      </c>
      <c r="N86" s="35"/>
      <c r="O86" s="35"/>
      <c r="P86" s="36"/>
    </row>
    <row r="87" spans="1:16" hidden="1">
      <c r="A87" s="19">
        <v>77</v>
      </c>
      <c r="B87" s="31" t="str">
        <f t="shared" si="1"/>
        <v>****</v>
      </c>
      <c r="C87" t="str">
        <f>VLOOKUP(A87,VK!$IE$3:$IG$295,3,FALSE)</f>
        <v>Äänekoski</v>
      </c>
      <c r="D87" s="36">
        <f>VLOOKUP(C87,VK!$B$3:$CG$295,11,FALSE)</f>
        <v>175.5</v>
      </c>
      <c r="E87" s="36">
        <f>VLOOKUP($C87,VK!$B$3:$CG$295,18,FALSE)</f>
        <v>270</v>
      </c>
      <c r="F87" s="36">
        <f>VLOOKUP($C87,VK!$B$3:$CG$295,32,FALSE)</f>
        <v>0</v>
      </c>
      <c r="G87" s="36">
        <f>VLOOKUP($C87,VK!$B$3:$CG$295,37,FALSE)</f>
        <v>66.400000000000006</v>
      </c>
      <c r="H87" s="36">
        <f>VLOOKUP($C87,VK!$B$3:$CG$295,55,FALSE)</f>
        <v>100</v>
      </c>
      <c r="I87" s="40">
        <f>VLOOKUP($C87,VK!$B$3:$CG$295,59,FALSE)</f>
        <v>3.6941967010498047</v>
      </c>
      <c r="J87" s="35">
        <f>VLOOKUP($C87,VK!$B$3:$CG$295,65,FALSE)</f>
        <v>22015.4375</v>
      </c>
      <c r="K87" s="10"/>
      <c r="L87" s="35">
        <f>VLOOKUP($C87,VK!$B$3:$CG$295,75,FALSE)</f>
        <v>8508.62109375</v>
      </c>
      <c r="M87" s="56">
        <f>1-VLOOKUP(C87,VK!$B$3:$ID$295,237,FALSE)</f>
        <v>0.52803446158156642</v>
      </c>
      <c r="N87" s="35"/>
      <c r="O87" s="35"/>
      <c r="P87" s="36"/>
    </row>
    <row r="88" spans="1:16" hidden="1">
      <c r="A88" s="19">
        <v>78</v>
      </c>
      <c r="B88" s="31" t="str">
        <f t="shared" si="1"/>
        <v>****</v>
      </c>
      <c r="C88" t="str">
        <f>VLOOKUP(A88,VK!$IE$3:$IG$295,3,FALSE)</f>
        <v>Lapinjärvi</v>
      </c>
      <c r="D88" s="36">
        <f>VLOOKUP(C88,VK!$B$3:$CG$295,11,FALSE)</f>
        <v>146.30000305175781</v>
      </c>
      <c r="E88" s="36">
        <f>VLOOKUP($C88,VK!$B$3:$CG$295,18,FALSE)</f>
        <v>136</v>
      </c>
      <c r="F88" s="36">
        <f>VLOOKUP($C88,VK!$B$3:$CG$295,32,FALSE)</f>
        <v>0</v>
      </c>
      <c r="G88" s="36">
        <f>VLOOKUP($C88,VK!$B$3:$CG$295,37,FALSE)</f>
        <v>74.8</v>
      </c>
      <c r="H88" s="36">
        <f>VLOOKUP($C88,VK!$B$3:$CG$295,55,FALSE)</f>
        <v>100</v>
      </c>
      <c r="I88" s="40">
        <f>VLOOKUP($C88,VK!$B$3:$CG$295,59,FALSE)</f>
        <v>3.8749041557312012</v>
      </c>
      <c r="J88" s="35">
        <f>VLOOKUP($C88,VK!$B$3:$CG$295,65,FALSE)</f>
        <v>22138.841796875</v>
      </c>
      <c r="K88" s="10"/>
      <c r="L88" s="35">
        <f>VLOOKUP($C88,VK!$B$3:$CG$295,75,FALSE)</f>
        <v>12911.111328125</v>
      </c>
      <c r="M88" s="56">
        <f>1-VLOOKUP(C88,VK!$B$3:$ID$295,237,FALSE)</f>
        <v>0.52293142669087356</v>
      </c>
      <c r="N88" s="35"/>
      <c r="O88" s="35"/>
      <c r="P88" s="36"/>
    </row>
    <row r="89" spans="1:16" hidden="1">
      <c r="A89" s="19">
        <v>79</v>
      </c>
      <c r="B89" s="31" t="str">
        <f t="shared" si="1"/>
        <v>****</v>
      </c>
      <c r="C89" t="str">
        <f>VLOOKUP(A89,VK!$IE$3:$IG$295,3,FALSE)</f>
        <v>Tervola</v>
      </c>
      <c r="D89" s="36">
        <f>VLOOKUP(C89,VK!$B$3:$CG$295,11,FALSE)</f>
        <v>181.39999389648438</v>
      </c>
      <c r="E89" s="36">
        <f>VLOOKUP($C89,VK!$B$3:$CG$295,18,FALSE)</f>
        <v>322</v>
      </c>
      <c r="F89" s="36">
        <f>VLOOKUP($C89,VK!$B$3:$CG$295,32,FALSE)</f>
        <v>0</v>
      </c>
      <c r="G89" s="36">
        <f>VLOOKUP($C89,VK!$B$3:$CG$295,37,FALSE)</f>
        <v>58.1</v>
      </c>
      <c r="H89" s="36">
        <f>VLOOKUP($C89,VK!$B$3:$CG$295,55,FALSE)</f>
        <v>81.560287475585938</v>
      </c>
      <c r="I89" s="40">
        <f>VLOOKUP($C89,VK!$B$3:$CG$295,59,FALSE)</f>
        <v>3.833322286605835</v>
      </c>
      <c r="J89" s="35">
        <f>VLOOKUP($C89,VK!$B$3:$CG$295,65,FALSE)</f>
        <v>21625.83984375</v>
      </c>
      <c r="K89" s="10"/>
      <c r="L89" s="35">
        <f>VLOOKUP($C89,VK!$B$3:$CG$295,75,FALSE)</f>
        <v>7287.87890625</v>
      </c>
      <c r="M89" s="56">
        <f>1-VLOOKUP(C89,VK!$B$3:$ID$295,237,FALSE)</f>
        <v>0.52175051344480106</v>
      </c>
      <c r="N89" s="35"/>
      <c r="O89" s="35"/>
      <c r="P89" s="36"/>
    </row>
    <row r="90" spans="1:16" hidden="1">
      <c r="A90" s="19">
        <v>80</v>
      </c>
      <c r="B90" s="31" t="str">
        <f t="shared" si="1"/>
        <v>****</v>
      </c>
      <c r="C90" t="str">
        <f>VLOOKUP(A90,VK!$IE$3:$IG$295,3,FALSE)</f>
        <v>Siikalatva</v>
      </c>
      <c r="D90" s="36">
        <f>VLOOKUP(C90,VK!$B$3:$CG$295,11,FALSE)</f>
        <v>177.39999389648438</v>
      </c>
      <c r="E90" s="36">
        <f>VLOOKUP($C90,VK!$B$3:$CG$295,18,FALSE)</f>
        <v>531</v>
      </c>
      <c r="F90" s="36">
        <f>VLOOKUP($C90,VK!$B$3:$CG$295,32,FALSE)</f>
        <v>0</v>
      </c>
      <c r="G90" s="36">
        <f>VLOOKUP($C90,VK!$B$3:$CG$295,37,FALSE)</f>
        <v>58.5</v>
      </c>
      <c r="H90" s="36">
        <f>VLOOKUP($C90,VK!$B$3:$CG$295,55,FALSE)</f>
        <v>100</v>
      </c>
      <c r="I90" s="40">
        <f>VLOOKUP($C90,VK!$B$3:$CG$295,59,FALSE)</f>
        <v>3.1536991596221924</v>
      </c>
      <c r="J90" s="35">
        <f>VLOOKUP($C90,VK!$B$3:$CG$295,65,FALSE)</f>
        <v>19653.484375</v>
      </c>
      <c r="K90" s="10"/>
      <c r="L90" s="35">
        <f>VLOOKUP($C90,VK!$B$3:$CG$295,75,FALSE)</f>
        <v>8273.0498046875</v>
      </c>
      <c r="M90" s="56">
        <f>1-VLOOKUP(C90,VK!$B$3:$ID$295,237,FALSE)</f>
        <v>0.51788455389875987</v>
      </c>
      <c r="N90" s="35"/>
      <c r="O90" s="35"/>
      <c r="P90" s="36"/>
    </row>
    <row r="91" spans="1:16" hidden="1">
      <c r="A91" s="19">
        <v>81</v>
      </c>
      <c r="B91" s="31" t="str">
        <f t="shared" si="1"/>
        <v>****</v>
      </c>
      <c r="C91" t="str">
        <f>VLOOKUP(A91,VK!$IE$3:$IG$295,3,FALSE)</f>
        <v>Alavieska</v>
      </c>
      <c r="D91" s="36">
        <f>VLOOKUP(C91,VK!$B$3:$CG$295,11,FALSE)</f>
        <v>151.30000305175781</v>
      </c>
      <c r="E91" s="36">
        <f>VLOOKUP($C91,VK!$B$3:$CG$295,18,FALSE)</f>
        <v>114</v>
      </c>
      <c r="F91" s="36">
        <f>VLOOKUP($C91,VK!$B$3:$CG$295,32,FALSE)</f>
        <v>0</v>
      </c>
      <c r="G91" s="36">
        <f>VLOOKUP($C91,VK!$B$3:$CG$295,37,FALSE)</f>
        <v>60.9</v>
      </c>
      <c r="H91" s="36">
        <f>VLOOKUP($C91,VK!$B$3:$CG$295,55,FALSE)</f>
        <v>84.444442749023438</v>
      </c>
      <c r="I91" s="40">
        <f>VLOOKUP($C91,VK!$B$3:$CG$295,59,FALSE)</f>
        <v>4.3275508880615234</v>
      </c>
      <c r="J91" s="35">
        <f>VLOOKUP($C91,VK!$B$3:$CG$295,65,FALSE)</f>
        <v>19705.4375</v>
      </c>
      <c r="K91" s="10"/>
      <c r="L91" s="35">
        <f>VLOOKUP($C91,VK!$B$3:$CG$295,75,FALSE)</f>
        <v>7832.40234375</v>
      </c>
      <c r="M91" s="56">
        <f>1-VLOOKUP(C91,VK!$B$3:$ID$295,237,FALSE)</f>
        <v>0.5152605926022813</v>
      </c>
      <c r="N91" s="35"/>
      <c r="O91" s="35"/>
      <c r="P91" s="36"/>
    </row>
    <row r="92" spans="1:16" hidden="1">
      <c r="A92" s="19">
        <v>82</v>
      </c>
      <c r="B92" s="31" t="str">
        <f t="shared" si="1"/>
        <v>****</v>
      </c>
      <c r="C92" t="str">
        <f>VLOOKUP(A92,VK!$IE$3:$IG$295,3,FALSE)</f>
        <v>Nokia</v>
      </c>
      <c r="D92" s="36">
        <f>VLOOKUP(C92,VK!$B$3:$CG$295,11,FALSE)</f>
        <v>128.69999694824219</v>
      </c>
      <c r="E92" s="36">
        <f>VLOOKUP($C92,VK!$B$3:$CG$295,18,FALSE)</f>
        <v>155</v>
      </c>
      <c r="F92" s="36">
        <f>VLOOKUP($C92,VK!$B$3:$CG$295,32,FALSE)</f>
        <v>0</v>
      </c>
      <c r="G92" s="36">
        <f>VLOOKUP($C92,VK!$B$3:$CG$295,37,FALSE)</f>
        <v>65.7</v>
      </c>
      <c r="H92" s="36">
        <f>VLOOKUP($C92,VK!$B$3:$CG$295,55,FALSE)</f>
        <v>79.677421569824219</v>
      </c>
      <c r="I92" s="40">
        <f>VLOOKUP($C92,VK!$B$3:$CG$295,59,FALSE)</f>
        <v>4.4227299690246582</v>
      </c>
      <c r="J92" s="35">
        <f>VLOOKUP($C92,VK!$B$3:$CG$295,65,FALSE)</f>
        <v>24216.99609375</v>
      </c>
      <c r="K92" s="10"/>
      <c r="L92" s="35">
        <f>VLOOKUP($C92,VK!$B$3:$CG$295,75,FALSE)</f>
        <v>9712.3466796875</v>
      </c>
      <c r="M92" s="56">
        <f>1-VLOOKUP(C92,VK!$B$3:$ID$295,237,FALSE)</f>
        <v>0.51491008244937608</v>
      </c>
      <c r="N92" s="35"/>
      <c r="O92" s="35"/>
      <c r="P92" s="36"/>
    </row>
    <row r="93" spans="1:16" hidden="1">
      <c r="A93" s="19">
        <v>83</v>
      </c>
      <c r="B93" s="31" t="str">
        <f t="shared" si="1"/>
        <v>****</v>
      </c>
      <c r="C93" t="str">
        <f>VLOOKUP(A93,VK!$IE$3:$IG$295,3,FALSE)</f>
        <v>Loimaa</v>
      </c>
      <c r="D93" s="36">
        <f>VLOOKUP(C93,VK!$B$3:$CG$295,11,FALSE)</f>
        <v>158</v>
      </c>
      <c r="E93" s="36">
        <f>VLOOKUP($C93,VK!$B$3:$CG$295,18,FALSE)</f>
        <v>426</v>
      </c>
      <c r="F93" s="36">
        <f>VLOOKUP($C93,VK!$B$3:$CG$295,32,FALSE)</f>
        <v>0</v>
      </c>
      <c r="G93" s="36">
        <f>VLOOKUP($C93,VK!$B$3:$CG$295,37,FALSE)</f>
        <v>72.099999999999994</v>
      </c>
      <c r="H93" s="36">
        <f>VLOOKUP($C93,VK!$B$3:$CG$295,55,FALSE)</f>
        <v>98.128341674804688</v>
      </c>
      <c r="I93" s="40">
        <f>VLOOKUP($C93,VK!$B$3:$CG$295,59,FALSE)</f>
        <v>3.483508825302124</v>
      </c>
      <c r="J93" s="35">
        <f>VLOOKUP($C93,VK!$B$3:$CG$295,65,FALSE)</f>
        <v>21653.3046875</v>
      </c>
      <c r="K93" s="10"/>
      <c r="L93" s="35">
        <f>VLOOKUP($C93,VK!$B$3:$CG$295,75,FALSE)</f>
        <v>9911.3427734375</v>
      </c>
      <c r="M93" s="56">
        <f>1-VLOOKUP(C93,VK!$B$3:$ID$295,237,FALSE)</f>
        <v>0.51401936606129217</v>
      </c>
      <c r="N93" s="35"/>
      <c r="O93" s="35"/>
      <c r="P93" s="36"/>
    </row>
    <row r="94" spans="1:16" hidden="1">
      <c r="A94" s="19">
        <v>84</v>
      </c>
      <c r="B94" s="31" t="str">
        <f t="shared" si="1"/>
        <v>****</v>
      </c>
      <c r="C94" t="str">
        <f>VLOOKUP(A94,VK!$IE$3:$IG$295,3,FALSE)</f>
        <v>Vaasa</v>
      </c>
      <c r="D94" s="36">
        <f>VLOOKUP(C94,VK!$B$3:$CG$295,11,FALSE)</f>
        <v>124.80000305175781</v>
      </c>
      <c r="E94" s="36">
        <f>VLOOKUP($C94,VK!$B$3:$CG$295,18,FALSE)</f>
        <v>151</v>
      </c>
      <c r="F94" s="36">
        <f>VLOOKUP($C94,VK!$B$3:$CG$295,32,FALSE)</f>
        <v>1</v>
      </c>
      <c r="G94" s="36">
        <f>VLOOKUP($C94,VK!$B$3:$CG$295,37,FALSE)</f>
        <v>65.3</v>
      </c>
      <c r="H94" s="36">
        <f>VLOOKUP($C94,VK!$B$3:$CG$295,55,FALSE)</f>
        <v>82.611526489257813</v>
      </c>
      <c r="I94" s="40">
        <f>VLOOKUP($C94,VK!$B$3:$CG$295,59,FALSE)</f>
        <v>3.8338503837585449</v>
      </c>
      <c r="J94" s="35">
        <f>VLOOKUP($C94,VK!$B$3:$CG$295,65,FALSE)</f>
        <v>24104.578125</v>
      </c>
      <c r="K94" s="10"/>
      <c r="L94" s="35">
        <f>VLOOKUP($C94,VK!$B$3:$CG$295,75,FALSE)</f>
        <v>10751.7001953125</v>
      </c>
      <c r="M94" s="56">
        <f>1-VLOOKUP(C94,VK!$B$3:$ID$295,237,FALSE)</f>
        <v>0.51370172435013328</v>
      </c>
      <c r="N94" s="35"/>
      <c r="O94" s="35"/>
      <c r="P94" s="36"/>
    </row>
    <row r="95" spans="1:16" hidden="1">
      <c r="A95" s="19">
        <v>85</v>
      </c>
      <c r="B95" s="31" t="str">
        <f t="shared" si="1"/>
        <v>****</v>
      </c>
      <c r="C95" t="str">
        <f>VLOOKUP(A95,VK!$IE$3:$IG$295,3,FALSE)</f>
        <v>Lapua</v>
      </c>
      <c r="D95" s="36">
        <f>VLOOKUP(C95,VK!$B$3:$CG$295,11,FALSE)</f>
        <v>148.19999694824219</v>
      </c>
      <c r="E95" s="36">
        <f>VLOOKUP($C95,VK!$B$3:$CG$295,18,FALSE)</f>
        <v>250</v>
      </c>
      <c r="F95" s="36">
        <f>VLOOKUP($C95,VK!$B$3:$CG$295,32,FALSE)</f>
        <v>1</v>
      </c>
      <c r="G95" s="36">
        <f>VLOOKUP($C95,VK!$B$3:$CG$295,37,FALSE)</f>
        <v>52.5</v>
      </c>
      <c r="H95" s="36">
        <f>VLOOKUP($C95,VK!$B$3:$CG$295,55,FALSE)</f>
        <v>72.443183898925781</v>
      </c>
      <c r="I95" s="40">
        <f>VLOOKUP($C95,VK!$B$3:$CG$295,59,FALSE)</f>
        <v>3.5629990100860596</v>
      </c>
      <c r="J95" s="35">
        <f>VLOOKUP($C95,VK!$B$3:$CG$295,65,FALSE)</f>
        <v>21679.8671875</v>
      </c>
      <c r="K95" s="10"/>
      <c r="L95" s="35">
        <f>VLOOKUP($C95,VK!$B$3:$CG$295,75,FALSE)</f>
        <v>8389.060546875</v>
      </c>
      <c r="M95" s="56">
        <f>1-VLOOKUP(C95,VK!$B$3:$ID$295,237,FALSE)</f>
        <v>0.5069006680774516</v>
      </c>
      <c r="N95" s="35"/>
      <c r="O95" s="35"/>
      <c r="P95" s="36"/>
    </row>
    <row r="96" spans="1:16" hidden="1">
      <c r="A96" s="19">
        <v>86</v>
      </c>
      <c r="B96" s="31" t="str">
        <f t="shared" si="1"/>
        <v>****</v>
      </c>
      <c r="C96" t="str">
        <f>VLOOKUP(A96,VK!$IE$3:$IG$295,3,FALSE)</f>
        <v>Soini</v>
      </c>
      <c r="D96" s="36">
        <f>VLOOKUP(C96,VK!$B$3:$CG$295,11,FALSE)</f>
        <v>178.39999389648438</v>
      </c>
      <c r="E96" s="36">
        <f>VLOOKUP($C96,VK!$B$3:$CG$295,18,FALSE)</f>
        <v>174</v>
      </c>
      <c r="F96" s="36">
        <f>VLOOKUP($C96,VK!$B$3:$CG$295,32,FALSE)</f>
        <v>0</v>
      </c>
      <c r="G96" s="36">
        <f>VLOOKUP($C96,VK!$B$3:$CG$295,37,FALSE)</f>
        <v>58</v>
      </c>
      <c r="H96" s="36">
        <f>VLOOKUP($C96,VK!$B$3:$CG$295,55,FALSE)</f>
        <v>100</v>
      </c>
      <c r="I96" s="40">
        <f>VLOOKUP($C96,VK!$B$3:$CG$295,59,FALSE)</f>
        <v>3.7027292251586914</v>
      </c>
      <c r="J96" s="35">
        <f>VLOOKUP($C96,VK!$B$3:$CG$295,65,FALSE)</f>
        <v>18776.9609375</v>
      </c>
      <c r="K96" s="10"/>
      <c r="L96" s="35">
        <f>VLOOKUP($C96,VK!$B$3:$CG$295,75,FALSE)</f>
        <v>7541.98486328125</v>
      </c>
      <c r="M96" s="56">
        <f>1-VLOOKUP(C96,VK!$B$3:$ID$295,237,FALSE)</f>
        <v>0.50333106249314419</v>
      </c>
      <c r="N96" s="35"/>
      <c r="O96" s="35"/>
      <c r="P96" s="36"/>
    </row>
    <row r="97" spans="1:16" hidden="1">
      <c r="A97" s="19">
        <v>87</v>
      </c>
      <c r="B97" s="31" t="str">
        <f t="shared" si="1"/>
        <v>****</v>
      </c>
      <c r="C97" t="str">
        <f>VLOOKUP(A97,VK!$IE$3:$IG$295,3,FALSE)</f>
        <v>Somero</v>
      </c>
      <c r="D97" s="36">
        <f>VLOOKUP(C97,VK!$B$3:$CG$295,11,FALSE)</f>
        <v>162.69999694824219</v>
      </c>
      <c r="E97" s="36">
        <f>VLOOKUP($C97,VK!$B$3:$CG$295,18,FALSE)</f>
        <v>280</v>
      </c>
      <c r="F97" s="36">
        <f>VLOOKUP($C97,VK!$B$3:$CG$295,32,FALSE)</f>
        <v>1</v>
      </c>
      <c r="G97" s="36">
        <f>VLOOKUP($C97,VK!$B$3:$CG$295,37,FALSE)</f>
        <v>66.5</v>
      </c>
      <c r="H97" s="36">
        <f>VLOOKUP($C97,VK!$B$3:$CG$295,55,FALSE)</f>
        <v>100</v>
      </c>
      <c r="I97" s="40">
        <f>VLOOKUP($C97,VK!$B$3:$CG$295,59,FALSE)</f>
        <v>3.1452188491821289</v>
      </c>
      <c r="J97" s="35">
        <f>VLOOKUP($C97,VK!$B$3:$CG$295,65,FALSE)</f>
        <v>21860.396484375</v>
      </c>
      <c r="K97" s="10"/>
      <c r="L97" s="35">
        <f>VLOOKUP($C97,VK!$B$3:$CG$295,75,FALSE)</f>
        <v>10228.1552734375</v>
      </c>
      <c r="M97" s="56">
        <f>1-VLOOKUP(C97,VK!$B$3:$ID$295,237,FALSE)</f>
        <v>0.50171337049437315</v>
      </c>
      <c r="N97" s="35"/>
      <c r="O97" s="35"/>
      <c r="P97" s="36"/>
    </row>
    <row r="98" spans="1:16" hidden="1">
      <c r="A98" s="19">
        <v>88</v>
      </c>
      <c r="B98" s="31" t="str">
        <f t="shared" si="1"/>
        <v>***</v>
      </c>
      <c r="C98" t="str">
        <f>VLOOKUP(A98,VK!$IE$3:$IG$295,3,FALSE)</f>
        <v>Karvia</v>
      </c>
      <c r="D98" s="36">
        <f>VLOOKUP(C98,VK!$B$3:$CG$295,11,FALSE)</f>
        <v>164.69999694824219</v>
      </c>
      <c r="E98" s="36">
        <f>VLOOKUP($C98,VK!$B$3:$CG$295,18,FALSE)</f>
        <v>169</v>
      </c>
      <c r="F98" s="36">
        <f>VLOOKUP($C98,VK!$B$3:$CG$295,32,FALSE)</f>
        <v>0</v>
      </c>
      <c r="G98" s="36">
        <f>VLOOKUP($C98,VK!$B$3:$CG$295,37,FALSE)</f>
        <v>68.3</v>
      </c>
      <c r="H98" s="36">
        <f>VLOOKUP($C98,VK!$B$3:$CG$295,55,FALSE)</f>
        <v>100</v>
      </c>
      <c r="I98" s="40">
        <f>VLOOKUP($C98,VK!$B$3:$CG$295,59,FALSE)</f>
        <v>3.4995729923248291</v>
      </c>
      <c r="J98" s="35">
        <f>VLOOKUP($C98,VK!$B$3:$CG$295,65,FALSE)</f>
        <v>19714.3828125</v>
      </c>
      <c r="K98" s="10"/>
      <c r="L98" s="35">
        <f>VLOOKUP($C98,VK!$B$3:$CG$295,75,FALSE)</f>
        <v>7933.33349609375</v>
      </c>
      <c r="M98" s="56">
        <f>1-VLOOKUP(C98,VK!$B$3:$ID$295,237,FALSE)</f>
        <v>0.49888469953419357</v>
      </c>
      <c r="N98" s="35"/>
      <c r="O98" s="35"/>
      <c r="P98" s="36"/>
    </row>
    <row r="99" spans="1:16" hidden="1">
      <c r="A99" s="19">
        <v>89</v>
      </c>
      <c r="B99" s="31" t="str">
        <f t="shared" si="1"/>
        <v>***</v>
      </c>
      <c r="C99" t="str">
        <f>VLOOKUP(A99,VK!$IE$3:$IG$295,3,FALSE)</f>
        <v>Jämsä</v>
      </c>
      <c r="D99" s="36">
        <f>VLOOKUP(C99,VK!$B$3:$CG$295,11,FALSE)</f>
        <v>171</v>
      </c>
      <c r="E99" s="36">
        <f>VLOOKUP($C99,VK!$B$3:$CG$295,18,FALSE)</f>
        <v>609</v>
      </c>
      <c r="F99" s="36">
        <f>VLOOKUP($C99,VK!$B$3:$CG$295,32,FALSE)</f>
        <v>0</v>
      </c>
      <c r="G99" s="36">
        <f>VLOOKUP($C99,VK!$B$3:$CG$295,37,FALSE)</f>
        <v>66</v>
      </c>
      <c r="H99" s="36">
        <f>VLOOKUP($C99,VK!$B$3:$CG$295,55,FALSE)</f>
        <v>99.294532775878906</v>
      </c>
      <c r="I99" s="40">
        <f>VLOOKUP($C99,VK!$B$3:$CG$295,59,FALSE)</f>
        <v>2.838569164276123</v>
      </c>
      <c r="J99" s="35">
        <f>VLOOKUP($C99,VK!$B$3:$CG$295,65,FALSE)</f>
        <v>23518.357421875</v>
      </c>
      <c r="K99" s="10"/>
      <c r="L99" s="35">
        <f>VLOOKUP($C99,VK!$B$3:$CG$295,75,FALSE)</f>
        <v>11160.138671875</v>
      </c>
      <c r="M99" s="56">
        <f>1-VLOOKUP(C99,VK!$B$3:$ID$295,237,FALSE)</f>
        <v>0.49688606192579376</v>
      </c>
      <c r="N99" s="35"/>
      <c r="O99" s="35"/>
      <c r="P99" s="36"/>
    </row>
    <row r="100" spans="1:16" hidden="1">
      <c r="A100" s="19">
        <v>90</v>
      </c>
      <c r="B100" s="31" t="str">
        <f t="shared" si="1"/>
        <v>***</v>
      </c>
      <c r="C100" t="str">
        <f>VLOOKUP(A100,VK!$IE$3:$IG$295,3,FALSE)</f>
        <v>Tammela</v>
      </c>
      <c r="D100" s="36">
        <f>VLOOKUP(C100,VK!$B$3:$CG$295,11,FALSE)</f>
        <v>136.60000610351563</v>
      </c>
      <c r="E100" s="36">
        <f>VLOOKUP($C100,VK!$B$3:$CG$295,18,FALSE)</f>
        <v>229</v>
      </c>
      <c r="F100" s="36">
        <f>VLOOKUP($C100,VK!$B$3:$CG$295,32,FALSE)</f>
        <v>0</v>
      </c>
      <c r="G100" s="36">
        <f>VLOOKUP($C100,VK!$B$3:$CG$295,37,FALSE)</f>
        <v>78.599999999999994</v>
      </c>
      <c r="H100" s="36">
        <f>VLOOKUP($C100,VK!$B$3:$CG$295,55,FALSE)</f>
        <v>97.637794494628906</v>
      </c>
      <c r="I100" s="40">
        <f>VLOOKUP($C100,VK!$B$3:$CG$295,59,FALSE)</f>
        <v>4.0378055572509766</v>
      </c>
      <c r="J100" s="35">
        <f>VLOOKUP($C100,VK!$B$3:$CG$295,65,FALSE)</f>
        <v>23099.482421875</v>
      </c>
      <c r="K100" s="10"/>
      <c r="L100" s="35">
        <f>VLOOKUP($C100,VK!$B$3:$CG$295,75,FALSE)</f>
        <v>10349.5146484375</v>
      </c>
      <c r="M100" s="56">
        <f>1-VLOOKUP(C100,VK!$B$3:$ID$295,237,FALSE)</f>
        <v>0.49508165350745625</v>
      </c>
      <c r="N100" s="35"/>
      <c r="O100" s="35"/>
      <c r="P100" s="36"/>
    </row>
    <row r="101" spans="1:16" hidden="1">
      <c r="A101" s="19">
        <v>91</v>
      </c>
      <c r="B101" s="31" t="str">
        <f t="shared" si="1"/>
        <v>***</v>
      </c>
      <c r="C101" t="str">
        <f>VLOOKUP(A101,VK!$IE$3:$IG$295,3,FALSE)</f>
        <v>Taivassalo</v>
      </c>
      <c r="D101" s="36">
        <f>VLOOKUP(C101,VK!$B$3:$CG$295,11,FALSE)</f>
        <v>149.19999694824219</v>
      </c>
      <c r="E101" s="36">
        <f>VLOOKUP($C101,VK!$B$3:$CG$295,18,FALSE)</f>
        <v>69</v>
      </c>
      <c r="F101" s="36">
        <f>VLOOKUP($C101,VK!$B$3:$CG$295,32,FALSE)</f>
        <v>0</v>
      </c>
      <c r="G101" s="36">
        <f>VLOOKUP($C101,VK!$B$3:$CG$295,37,FALSE)</f>
        <v>76.3</v>
      </c>
      <c r="H101" s="36">
        <f>VLOOKUP($C101,VK!$B$3:$CG$295,55,FALSE)</f>
        <v>100</v>
      </c>
      <c r="I101" s="40">
        <f>VLOOKUP($C101,VK!$B$3:$CG$295,59,FALSE)</f>
        <v>3.7242221832275391</v>
      </c>
      <c r="J101" s="35">
        <f>VLOOKUP($C101,VK!$B$3:$CG$295,65,FALSE)</f>
        <v>24018.1640625</v>
      </c>
      <c r="K101" s="10"/>
      <c r="L101" s="35">
        <f>VLOOKUP($C101,VK!$B$3:$CG$295,75,FALSE)</f>
        <v>9700</v>
      </c>
      <c r="M101" s="56">
        <f>1-VLOOKUP(C101,VK!$B$3:$ID$295,237,FALSE)</f>
        <v>0.49438643584465836</v>
      </c>
      <c r="N101" s="35"/>
      <c r="O101" s="35"/>
      <c r="P101" s="36"/>
    </row>
    <row r="102" spans="1:16" hidden="1">
      <c r="A102" s="19">
        <v>92</v>
      </c>
      <c r="B102" s="31" t="str">
        <f t="shared" si="1"/>
        <v>***</v>
      </c>
      <c r="C102" t="str">
        <f>VLOOKUP(A102,VK!$IE$3:$IG$295,3,FALSE)</f>
        <v>Kuusamo</v>
      </c>
      <c r="D102" s="36">
        <f>VLOOKUP(C102,VK!$B$3:$CG$295,11,FALSE)</f>
        <v>157</v>
      </c>
      <c r="E102" s="36">
        <f>VLOOKUP($C102,VK!$B$3:$CG$295,18,FALSE)</f>
        <v>1037</v>
      </c>
      <c r="F102" s="36">
        <f>VLOOKUP($C102,VK!$B$3:$CG$295,32,FALSE)</f>
        <v>0</v>
      </c>
      <c r="G102" s="36">
        <f>VLOOKUP($C102,VK!$B$3:$CG$295,37,FALSE)</f>
        <v>57.8</v>
      </c>
      <c r="H102" s="36">
        <f>VLOOKUP($C102,VK!$B$3:$CG$295,55,FALSE)</f>
        <v>78.178695678710938</v>
      </c>
      <c r="I102" s="40">
        <f>VLOOKUP($C102,VK!$B$3:$CG$295,59,FALSE)</f>
        <v>3.0057220458984375</v>
      </c>
      <c r="J102" s="35">
        <f>VLOOKUP($C102,VK!$B$3:$CG$295,65,FALSE)</f>
        <v>21211.1171875</v>
      </c>
      <c r="K102" s="10"/>
      <c r="L102" s="35">
        <f>VLOOKUP($C102,VK!$B$3:$CG$295,75,FALSE)</f>
        <v>8517.1533203125</v>
      </c>
      <c r="M102" s="56">
        <f>1-VLOOKUP(C102,VK!$B$3:$ID$295,237,FALSE)</f>
        <v>0.49352881636160373</v>
      </c>
      <c r="N102" s="35"/>
      <c r="O102" s="35"/>
      <c r="P102" s="36"/>
    </row>
    <row r="103" spans="1:16" hidden="1">
      <c r="A103" s="19">
        <v>93</v>
      </c>
      <c r="B103" s="31" t="str">
        <f t="shared" si="1"/>
        <v>***</v>
      </c>
      <c r="C103" t="str">
        <f>VLOOKUP(A103,VK!$IE$3:$IG$295,3,FALSE)</f>
        <v>Lempäälä</v>
      </c>
      <c r="D103" s="36">
        <f>VLOOKUP(C103,VK!$B$3:$CG$295,11,FALSE)</f>
        <v>124.80000305175781</v>
      </c>
      <c r="E103" s="36">
        <f>VLOOKUP($C103,VK!$B$3:$CG$295,18,FALSE)</f>
        <v>142</v>
      </c>
      <c r="F103" s="36">
        <f>VLOOKUP($C103,VK!$B$3:$CG$295,32,FALSE)</f>
        <v>0</v>
      </c>
      <c r="G103" s="36">
        <f>VLOOKUP($C103,VK!$B$3:$CG$295,37,FALSE)</f>
        <v>49.2</v>
      </c>
      <c r="H103" s="36">
        <f>VLOOKUP($C103,VK!$B$3:$CG$295,55,FALSE)</f>
        <v>81.717689514160156</v>
      </c>
      <c r="I103" s="40">
        <f>VLOOKUP($C103,VK!$B$3:$CG$295,59,FALSE)</f>
        <v>4.1036601066589355</v>
      </c>
      <c r="J103" s="35">
        <f>VLOOKUP($C103,VK!$B$3:$CG$295,65,FALSE)</f>
        <v>24688.505859375</v>
      </c>
      <c r="K103" s="10"/>
      <c r="L103" s="35">
        <f>VLOOKUP($C103,VK!$B$3:$CG$295,75,FALSE)</f>
        <v>9018.3486328125</v>
      </c>
      <c r="M103" s="56">
        <f>1-VLOOKUP(C103,VK!$B$3:$ID$295,237,FALSE)</f>
        <v>0.48925278142325468</v>
      </c>
      <c r="N103" s="35"/>
      <c r="O103" s="35"/>
      <c r="P103" s="36"/>
    </row>
    <row r="104" spans="1:16" hidden="1">
      <c r="A104" s="19">
        <v>94</v>
      </c>
      <c r="B104" s="31" t="str">
        <f t="shared" si="1"/>
        <v>***</v>
      </c>
      <c r="C104" t="str">
        <f>VLOOKUP(A104,VK!$IE$3:$IG$295,3,FALSE)</f>
        <v>Kuopio</v>
      </c>
      <c r="D104" s="36">
        <f>VLOOKUP(C104,VK!$B$3:$CG$295,11,FALSE)</f>
        <v>133.30000305175781</v>
      </c>
      <c r="E104" s="36">
        <f>VLOOKUP($C104,VK!$B$3:$CG$295,18,FALSE)</f>
        <v>1315</v>
      </c>
      <c r="F104" s="36">
        <f>VLOOKUP($C104,VK!$B$3:$CG$295,32,FALSE)</f>
        <v>0</v>
      </c>
      <c r="G104" s="36">
        <f>VLOOKUP($C104,VK!$B$3:$CG$295,37,FALSE)</f>
        <v>64.2</v>
      </c>
      <c r="H104" s="36">
        <f>VLOOKUP($C104,VK!$B$3:$CG$295,55,FALSE)</f>
        <v>78.290290832519531</v>
      </c>
      <c r="I104" s="40">
        <f>VLOOKUP($C104,VK!$B$3:$CG$295,59,FALSE)</f>
        <v>3.6884241104125977</v>
      </c>
      <c r="J104" s="35">
        <f>VLOOKUP($C104,VK!$B$3:$CG$295,65,FALSE)</f>
        <v>23518.603515625</v>
      </c>
      <c r="K104" s="10"/>
      <c r="L104" s="35">
        <f>VLOOKUP($C104,VK!$B$3:$CG$295,75,FALSE)</f>
        <v>11048.0078125</v>
      </c>
      <c r="M104" s="56">
        <f>1-VLOOKUP(C104,VK!$B$3:$ID$295,237,FALSE)</f>
        <v>0.48786544841350343</v>
      </c>
      <c r="N104" s="35"/>
      <c r="O104" s="35"/>
      <c r="P104" s="36"/>
    </row>
    <row r="105" spans="1:16" hidden="1">
      <c r="A105" s="19">
        <v>95</v>
      </c>
      <c r="B105" s="31" t="str">
        <f t="shared" si="1"/>
        <v>***</v>
      </c>
      <c r="C105" t="str">
        <f>VLOOKUP(A105,VK!$IE$3:$IG$295,3,FALSE)</f>
        <v>Lappajärvi</v>
      </c>
      <c r="D105" s="36">
        <f>VLOOKUP(C105,VK!$B$3:$CG$295,11,FALSE)</f>
        <v>179.30000305175781</v>
      </c>
      <c r="E105" s="36">
        <f>VLOOKUP($C105,VK!$B$3:$CG$295,18,FALSE)</f>
        <v>106</v>
      </c>
      <c r="F105" s="36">
        <f>VLOOKUP($C105,VK!$B$3:$CG$295,32,FALSE)</f>
        <v>0</v>
      </c>
      <c r="G105" s="36">
        <f>VLOOKUP($C105,VK!$B$3:$CG$295,37,FALSE)</f>
        <v>65.2</v>
      </c>
      <c r="H105" s="36">
        <f>VLOOKUP($C105,VK!$B$3:$CG$295,55,FALSE)</f>
        <v>93.132209777832031</v>
      </c>
      <c r="I105" s="40">
        <f>VLOOKUP($C105,VK!$B$3:$CG$295,59,FALSE)</f>
        <v>3.5690255165100098</v>
      </c>
      <c r="J105" s="35">
        <f>VLOOKUP($C105,VK!$B$3:$CG$295,65,FALSE)</f>
        <v>20189.138671875</v>
      </c>
      <c r="K105" s="10"/>
      <c r="L105" s="35">
        <f>VLOOKUP($C105,VK!$B$3:$CG$295,75,FALSE)</f>
        <v>8701.2197265625</v>
      </c>
      <c r="M105" s="56">
        <f>1-VLOOKUP(C105,VK!$B$3:$ID$295,237,FALSE)</f>
        <v>0.48770593379421323</v>
      </c>
      <c r="N105" s="35"/>
      <c r="O105" s="35"/>
      <c r="P105" s="36"/>
    </row>
    <row r="106" spans="1:16" hidden="1">
      <c r="A106" s="19">
        <v>96</v>
      </c>
      <c r="B106" s="31" t="str">
        <f t="shared" si="1"/>
        <v>***</v>
      </c>
      <c r="C106" t="str">
        <f>VLOOKUP(A106,VK!$IE$3:$IG$295,3,FALSE)</f>
        <v>Rovaniemi</v>
      </c>
      <c r="D106" s="36">
        <f>VLOOKUP(C106,VK!$B$3:$CG$295,11,FALSE)</f>
        <v>129.69999694824219</v>
      </c>
      <c r="E106" s="36">
        <f>VLOOKUP($C106,VK!$B$3:$CG$295,18,FALSE)</f>
        <v>1151</v>
      </c>
      <c r="F106" s="36">
        <f>VLOOKUP($C106,VK!$B$3:$CG$295,32,FALSE)</f>
        <v>0</v>
      </c>
      <c r="G106" s="36">
        <f>VLOOKUP($C106,VK!$B$3:$CG$295,37,FALSE)</f>
        <v>52.8</v>
      </c>
      <c r="H106" s="36">
        <f>VLOOKUP($C106,VK!$B$3:$CG$295,55,FALSE)</f>
        <v>61.967113494873047</v>
      </c>
      <c r="I106" s="40">
        <f>VLOOKUP($C106,VK!$B$3:$CG$295,59,FALSE)</f>
        <v>3.2320547103881836</v>
      </c>
      <c r="J106" s="35">
        <f>VLOOKUP($C106,VK!$B$3:$CG$295,65,FALSE)</f>
        <v>23119.24609375</v>
      </c>
      <c r="K106" s="10"/>
      <c r="L106" s="35">
        <f>VLOOKUP($C106,VK!$B$3:$CG$295,75,FALSE)</f>
        <v>11534.5947265625</v>
      </c>
      <c r="M106" s="56">
        <f>1-VLOOKUP(C106,VK!$B$3:$ID$295,237,FALSE)</f>
        <v>0.48200814608063025</v>
      </c>
      <c r="N106" s="35"/>
      <c r="O106" s="35"/>
      <c r="P106" s="36"/>
    </row>
    <row r="107" spans="1:16" hidden="1">
      <c r="A107" s="19">
        <v>97</v>
      </c>
      <c r="B107" s="31" t="str">
        <f t="shared" si="1"/>
        <v>***</v>
      </c>
      <c r="C107" t="str">
        <f>VLOOKUP(A107,VK!$IE$3:$IG$295,3,FALSE)</f>
        <v>Pornainen</v>
      </c>
      <c r="D107" s="36">
        <f>VLOOKUP(C107,VK!$B$3:$CG$295,11,FALSE)</f>
        <v>108.59999847412109</v>
      </c>
      <c r="E107" s="36">
        <f>VLOOKUP($C107,VK!$B$3:$CG$295,18,FALSE)</f>
        <v>59</v>
      </c>
      <c r="F107" s="36">
        <f>VLOOKUP($C107,VK!$B$3:$CG$295,32,FALSE)</f>
        <v>0</v>
      </c>
      <c r="G107" s="36">
        <f>VLOOKUP($C107,VK!$B$3:$CG$295,37,FALSE)</f>
        <v>55.3</v>
      </c>
      <c r="H107" s="36">
        <f>VLOOKUP($C107,VK!$B$3:$CG$295,55,FALSE)</f>
        <v>71.482887268066406</v>
      </c>
      <c r="I107" s="40">
        <f>VLOOKUP($C107,VK!$B$3:$CG$295,59,FALSE)</f>
        <v>3.7122938632965088</v>
      </c>
      <c r="J107" s="35">
        <f>VLOOKUP($C107,VK!$B$3:$CG$295,65,FALSE)</f>
        <v>25566.88671875</v>
      </c>
      <c r="K107" s="10"/>
      <c r="L107" s="35">
        <f>VLOOKUP($C107,VK!$B$3:$CG$295,75,FALSE)</f>
        <v>9346.154296875</v>
      </c>
      <c r="M107" s="56">
        <f>1-VLOOKUP(C107,VK!$B$3:$ID$295,237,FALSE)</f>
        <v>0.4817687758903817</v>
      </c>
      <c r="N107" s="35"/>
      <c r="O107" s="35"/>
      <c r="P107" s="36"/>
    </row>
    <row r="108" spans="1:16" hidden="1">
      <c r="A108" s="19">
        <v>98</v>
      </c>
      <c r="B108" s="31" t="str">
        <f t="shared" si="1"/>
        <v>***</v>
      </c>
      <c r="C108" t="str">
        <f>VLOOKUP(A108,VK!$IE$3:$IG$295,3,FALSE)</f>
        <v>Laihia</v>
      </c>
      <c r="D108" s="36">
        <f>VLOOKUP(C108,VK!$B$3:$CG$295,11,FALSE)</f>
        <v>133.69999694824219</v>
      </c>
      <c r="E108" s="36">
        <f>VLOOKUP($C108,VK!$B$3:$CG$295,18,FALSE)</f>
        <v>200</v>
      </c>
      <c r="F108" s="36">
        <f>VLOOKUP($C108,VK!$B$3:$CG$295,32,FALSE)</f>
        <v>0</v>
      </c>
      <c r="G108" s="36">
        <f>VLOOKUP($C108,VK!$B$3:$CG$295,37,FALSE)</f>
        <v>68.099999999999994</v>
      </c>
      <c r="H108" s="36">
        <f>VLOOKUP($C108,VK!$B$3:$CG$295,55,FALSE)</f>
        <v>92.147804260253906</v>
      </c>
      <c r="I108" s="40">
        <f>VLOOKUP($C108,VK!$B$3:$CG$295,59,FALSE)</f>
        <v>4.9777474403381348</v>
      </c>
      <c r="J108" s="35">
        <f>VLOOKUP($C108,VK!$B$3:$CG$295,65,FALSE)</f>
        <v>23504.060546875</v>
      </c>
      <c r="K108" s="10"/>
      <c r="L108" s="35">
        <f>VLOOKUP($C108,VK!$B$3:$CG$295,75,FALSE)</f>
        <v>7679.1806640625</v>
      </c>
      <c r="M108" s="56">
        <f>1-VLOOKUP(C108,VK!$B$3:$ID$295,237,FALSE)</f>
        <v>0.47876421594610974</v>
      </c>
      <c r="N108" s="35"/>
      <c r="O108" s="35"/>
      <c r="P108" s="36"/>
    </row>
    <row r="109" spans="1:16" hidden="1">
      <c r="A109" s="19">
        <v>99</v>
      </c>
      <c r="B109" s="31" t="str">
        <f t="shared" si="1"/>
        <v>***</v>
      </c>
      <c r="C109" t="str">
        <f>VLOOKUP(A109,VK!$IE$3:$IG$295,3,FALSE)</f>
        <v>Paimio</v>
      </c>
      <c r="D109" s="36">
        <f>VLOOKUP(C109,VK!$B$3:$CG$295,11,FALSE)</f>
        <v>121.59999847412109</v>
      </c>
      <c r="E109" s="36">
        <f>VLOOKUP($C109,VK!$B$3:$CG$295,18,FALSE)</f>
        <v>128</v>
      </c>
      <c r="F109" s="36">
        <f>VLOOKUP($C109,VK!$B$3:$CG$295,32,FALSE)</f>
        <v>0</v>
      </c>
      <c r="G109" s="36">
        <f>VLOOKUP($C109,VK!$B$3:$CG$295,37,FALSE)</f>
        <v>56.8</v>
      </c>
      <c r="H109" s="36">
        <f>VLOOKUP($C109,VK!$B$3:$CG$295,55,FALSE)</f>
        <v>61.244697570800781</v>
      </c>
      <c r="I109" s="40">
        <f>VLOOKUP($C109,VK!$B$3:$CG$295,59,FALSE)</f>
        <v>4.3241291046142578</v>
      </c>
      <c r="J109" s="35">
        <f>VLOOKUP($C109,VK!$B$3:$CG$295,65,FALSE)</f>
        <v>24739.21484375</v>
      </c>
      <c r="K109" s="10"/>
      <c r="L109" s="35">
        <f>VLOOKUP($C109,VK!$B$3:$CG$295,75,FALSE)</f>
        <v>9078.6923828125</v>
      </c>
      <c r="M109" s="56">
        <f>1-VLOOKUP(C109,VK!$B$3:$ID$295,237,FALSE)</f>
        <v>0.4744506622432707</v>
      </c>
      <c r="N109" s="35"/>
      <c r="O109" s="35"/>
      <c r="P109" s="36"/>
    </row>
    <row r="110" spans="1:16" hidden="1">
      <c r="A110" s="19">
        <v>100</v>
      </c>
      <c r="B110" s="31" t="str">
        <f t="shared" si="1"/>
        <v>***</v>
      </c>
      <c r="C110" t="str">
        <f>VLOOKUP(A110,VK!$IE$3:$IG$295,3,FALSE)</f>
        <v>Lieto</v>
      </c>
      <c r="D110" s="36">
        <f>VLOOKUP(C110,VK!$B$3:$CG$295,11,FALSE)</f>
        <v>112.40000152587891</v>
      </c>
      <c r="E110" s="36">
        <f>VLOOKUP($C110,VK!$B$3:$CG$295,18,FALSE)</f>
        <v>195</v>
      </c>
      <c r="F110" s="36">
        <f>VLOOKUP($C110,VK!$B$3:$CG$295,32,FALSE)</f>
        <v>0</v>
      </c>
      <c r="G110" s="36">
        <f>VLOOKUP($C110,VK!$B$3:$CG$295,37,FALSE)</f>
        <v>57.3</v>
      </c>
      <c r="H110" s="36">
        <f>VLOOKUP($C110,VK!$B$3:$CG$295,55,FALSE)</f>
        <v>71.515678405761719</v>
      </c>
      <c r="I110" s="40">
        <f>VLOOKUP($C110,VK!$B$3:$CG$295,59,FALSE)</f>
        <v>4.1898870468139648</v>
      </c>
      <c r="J110" s="35">
        <f>VLOOKUP($C110,VK!$B$3:$CG$295,65,FALSE)</f>
        <v>25324.24609375</v>
      </c>
      <c r="K110" s="10"/>
      <c r="L110" s="35">
        <f>VLOOKUP($C110,VK!$B$3:$CG$295,75,FALSE)</f>
        <v>9070.451171875</v>
      </c>
      <c r="M110" s="56">
        <f>1-VLOOKUP(C110,VK!$B$3:$ID$295,237,FALSE)</f>
        <v>0.47406891775704418</v>
      </c>
      <c r="N110" s="35"/>
      <c r="O110" s="35"/>
      <c r="P110" s="36"/>
    </row>
    <row r="111" spans="1:16" hidden="1">
      <c r="A111" s="19">
        <v>101</v>
      </c>
      <c r="B111" s="31" t="str">
        <f t="shared" si="1"/>
        <v>***</v>
      </c>
      <c r="C111" t="str">
        <f>VLOOKUP(A111,VK!$IE$3:$IG$295,3,FALSE)</f>
        <v>Konnevesi</v>
      </c>
      <c r="D111" s="36">
        <f>VLOOKUP(C111,VK!$B$3:$CG$295,11,FALSE)</f>
        <v>170.60000610351563</v>
      </c>
      <c r="E111" s="36">
        <f>VLOOKUP($C111,VK!$B$3:$CG$295,18,FALSE)</f>
        <v>151</v>
      </c>
      <c r="F111" s="36">
        <f>VLOOKUP($C111,VK!$B$3:$CG$295,32,FALSE)</f>
        <v>0</v>
      </c>
      <c r="G111" s="36">
        <f>VLOOKUP($C111,VK!$B$3:$CG$295,37,FALSE)</f>
        <v>69.7</v>
      </c>
      <c r="H111" s="36">
        <f>VLOOKUP($C111,VK!$B$3:$CG$295,55,FALSE)</f>
        <v>100</v>
      </c>
      <c r="I111" s="40">
        <f>VLOOKUP($C111,VK!$B$3:$CG$295,59,FALSE)</f>
        <v>3.1573278903961182</v>
      </c>
      <c r="J111" s="35">
        <f>VLOOKUP($C111,VK!$B$3:$CG$295,65,FALSE)</f>
        <v>20363.572265625</v>
      </c>
      <c r="K111" s="10"/>
      <c r="L111" s="35">
        <f>VLOOKUP($C111,VK!$B$3:$CG$295,75,FALSE)</f>
        <v>8966.38671875</v>
      </c>
      <c r="M111" s="56">
        <f>1-VLOOKUP(C111,VK!$B$3:$ID$295,237,FALSE)</f>
        <v>0.47395984196236052</v>
      </c>
      <c r="N111" s="35"/>
      <c r="O111" s="35"/>
      <c r="P111" s="36"/>
    </row>
    <row r="112" spans="1:16" hidden="1">
      <c r="A112" s="19">
        <v>102</v>
      </c>
      <c r="B112" s="31" t="str">
        <f t="shared" si="1"/>
        <v>***</v>
      </c>
      <c r="C112" t="str">
        <f>VLOOKUP(A112,VK!$IE$3:$IG$295,3,FALSE)</f>
        <v>Imatra</v>
      </c>
      <c r="D112" s="36">
        <f>VLOOKUP(C112,VK!$B$3:$CG$295,11,FALSE)</f>
        <v>172.10000610351563</v>
      </c>
      <c r="E112" s="36">
        <f>VLOOKUP($C112,VK!$B$3:$CG$295,18,FALSE)</f>
        <v>65</v>
      </c>
      <c r="F112" s="36">
        <f>VLOOKUP($C112,VK!$B$3:$CG$295,32,FALSE)</f>
        <v>0</v>
      </c>
      <c r="G112" s="36">
        <f>VLOOKUP($C112,VK!$B$3:$CG$295,37,FALSE)</f>
        <v>75.7</v>
      </c>
      <c r="H112" s="36">
        <f>VLOOKUP($C112,VK!$B$3:$CG$295,55,FALSE)</f>
        <v>97.491043090820313</v>
      </c>
      <c r="I112" s="40">
        <f>VLOOKUP($C112,VK!$B$3:$CG$295,59,FALSE)</f>
        <v>3.3669192790985107</v>
      </c>
      <c r="J112" s="35">
        <f>VLOOKUP($C112,VK!$B$3:$CG$295,65,FALSE)</f>
        <v>23918.037109375</v>
      </c>
      <c r="K112" s="10"/>
      <c r="L112" s="35">
        <f>VLOOKUP($C112,VK!$B$3:$CG$295,75,FALSE)</f>
        <v>8966.9208984375</v>
      </c>
      <c r="M112" s="56">
        <f>1-VLOOKUP(C112,VK!$B$3:$ID$295,237,FALSE)</f>
        <v>0.46555599933733627</v>
      </c>
      <c r="N112" s="35"/>
      <c r="O112" s="35"/>
      <c r="P112" s="36"/>
    </row>
    <row r="113" spans="1:16" hidden="1">
      <c r="A113" s="19">
        <v>103</v>
      </c>
      <c r="B113" s="31" t="str">
        <f t="shared" si="1"/>
        <v>***</v>
      </c>
      <c r="C113" t="str">
        <f>VLOOKUP(A113,VK!$IE$3:$IG$295,3,FALSE)</f>
        <v>Oulu</v>
      </c>
      <c r="D113" s="36">
        <f>VLOOKUP(C113,VK!$B$3:$CG$295,11,FALSE)</f>
        <v>133.10000610351563</v>
      </c>
      <c r="E113" s="36">
        <f>VLOOKUP($C113,VK!$B$3:$CG$295,18,FALSE)</f>
        <v>696</v>
      </c>
      <c r="F113" s="36">
        <f>VLOOKUP($C113,VK!$B$3:$CG$295,32,FALSE)</f>
        <v>1</v>
      </c>
      <c r="G113" s="36">
        <f>VLOOKUP($C113,VK!$B$3:$CG$295,37,FALSE)</f>
        <v>52.2</v>
      </c>
      <c r="H113" s="36">
        <f>VLOOKUP($C113,VK!$B$3:$CG$295,55,FALSE)</f>
        <v>67.675521850585938</v>
      </c>
      <c r="I113" s="40">
        <f>VLOOKUP($C113,VK!$B$3:$CG$295,59,FALSE)</f>
        <v>3.4842507839202881</v>
      </c>
      <c r="J113" s="35">
        <f>VLOOKUP($C113,VK!$B$3:$CG$295,65,FALSE)</f>
        <v>23597.09375</v>
      </c>
      <c r="K113" s="10"/>
      <c r="L113" s="35">
        <f>VLOOKUP($C113,VK!$B$3:$CG$295,75,FALSE)</f>
        <v>9529.892578125</v>
      </c>
      <c r="M113" s="56">
        <f>1-VLOOKUP(C113,VK!$B$3:$ID$295,237,FALSE)</f>
        <v>0.46545788243399244</v>
      </c>
      <c r="N113" s="35"/>
      <c r="O113" s="35"/>
      <c r="P113" s="36"/>
    </row>
    <row r="114" spans="1:16" hidden="1">
      <c r="A114" s="19">
        <v>104</v>
      </c>
      <c r="B114" s="31" t="str">
        <f t="shared" si="1"/>
        <v>***</v>
      </c>
      <c r="C114" t="str">
        <f>VLOOKUP(A114,VK!$IE$3:$IG$295,3,FALSE)</f>
        <v>Hausjärvi</v>
      </c>
      <c r="D114" s="36">
        <f>VLOOKUP(C114,VK!$B$3:$CG$295,11,FALSE)</f>
        <v>122.80000305175781</v>
      </c>
      <c r="E114" s="36">
        <f>VLOOKUP($C114,VK!$B$3:$CG$295,18,FALSE)</f>
        <v>178</v>
      </c>
      <c r="F114" s="36">
        <f>VLOOKUP($C114,VK!$B$3:$CG$295,32,FALSE)</f>
        <v>0</v>
      </c>
      <c r="G114" s="36">
        <f>VLOOKUP($C114,VK!$B$3:$CG$295,37,FALSE)</f>
        <v>48.5</v>
      </c>
      <c r="H114" s="36">
        <f>VLOOKUP($C114,VK!$B$3:$CG$295,55,FALSE)</f>
        <v>63.517059326171875</v>
      </c>
      <c r="I114" s="40">
        <f>VLOOKUP($C114,VK!$B$3:$CG$295,59,FALSE)</f>
        <v>2.9299635887145996</v>
      </c>
      <c r="J114" s="35">
        <f>VLOOKUP($C114,VK!$B$3:$CG$295,65,FALSE)</f>
        <v>24409.96484375</v>
      </c>
      <c r="K114" s="10"/>
      <c r="L114" s="35">
        <f>VLOOKUP($C114,VK!$B$3:$CG$295,75,FALSE)</f>
        <v>8677.3544921875</v>
      </c>
      <c r="M114" s="56">
        <f>1-VLOOKUP(C114,VK!$B$3:$ID$295,237,FALSE)</f>
        <v>0.46007842241856745</v>
      </c>
      <c r="N114" s="35"/>
      <c r="O114" s="35"/>
      <c r="P114" s="36"/>
    </row>
    <row r="115" spans="1:16" hidden="1">
      <c r="A115" s="19">
        <v>105</v>
      </c>
      <c r="B115" s="31" t="str">
        <f t="shared" si="1"/>
        <v>***</v>
      </c>
      <c r="C115" t="str">
        <f>VLOOKUP(A115,VK!$IE$3:$IG$295,3,FALSE)</f>
        <v>Polvijärvi</v>
      </c>
      <c r="D115" s="36">
        <f>VLOOKUP(C115,VK!$B$3:$CG$295,11,FALSE)</f>
        <v>188.5</v>
      </c>
      <c r="E115" s="36">
        <f>VLOOKUP($C115,VK!$B$3:$CG$295,18,FALSE)</f>
        <v>265</v>
      </c>
      <c r="F115" s="36">
        <f>VLOOKUP($C115,VK!$B$3:$CG$295,32,FALSE)</f>
        <v>0</v>
      </c>
      <c r="G115" s="36">
        <f>VLOOKUP($C115,VK!$B$3:$CG$295,37,FALSE)</f>
        <v>60.3</v>
      </c>
      <c r="H115" s="36">
        <f>VLOOKUP($C115,VK!$B$3:$CG$295,55,FALSE)</f>
        <v>100</v>
      </c>
      <c r="I115" s="40">
        <f>VLOOKUP($C115,VK!$B$3:$CG$295,59,FALSE)</f>
        <v>3.1101508140563965</v>
      </c>
      <c r="J115" s="35">
        <f>VLOOKUP($C115,VK!$B$3:$CG$295,65,FALSE)</f>
        <v>19078.302734375</v>
      </c>
      <c r="K115" s="10"/>
      <c r="L115" s="35">
        <f>VLOOKUP($C115,VK!$B$3:$CG$295,75,FALSE)</f>
        <v>7762.55712890625</v>
      </c>
      <c r="M115" s="56">
        <f>1-VLOOKUP(C115,VK!$B$3:$ID$295,237,FALSE)</f>
        <v>0.45950384280664891</v>
      </c>
      <c r="N115" s="35"/>
      <c r="O115" s="35"/>
      <c r="P115" s="36"/>
    </row>
    <row r="116" spans="1:16" hidden="1">
      <c r="A116" s="19">
        <v>106</v>
      </c>
      <c r="B116" s="31" t="str">
        <f t="shared" si="1"/>
        <v>***</v>
      </c>
      <c r="C116" t="str">
        <f>VLOOKUP(A116,VK!$IE$3:$IG$295,3,FALSE)</f>
        <v>Mänttä-Vilppula</v>
      </c>
      <c r="D116" s="36">
        <f>VLOOKUP(C116,VK!$B$3:$CG$295,11,FALSE)</f>
        <v>182.60000610351563</v>
      </c>
      <c r="E116" s="36">
        <f>VLOOKUP($C116,VK!$B$3:$CG$295,18,FALSE)</f>
        <v>196</v>
      </c>
      <c r="F116" s="36">
        <f>VLOOKUP($C116,VK!$B$3:$CG$295,32,FALSE)</f>
        <v>0</v>
      </c>
      <c r="G116" s="36">
        <f>VLOOKUP($C116,VK!$B$3:$CG$295,37,FALSE)</f>
        <v>71</v>
      </c>
      <c r="H116" s="36">
        <f>VLOOKUP($C116,VK!$B$3:$CG$295,55,FALSE)</f>
        <v>98.29931640625</v>
      </c>
      <c r="I116" s="40">
        <f>VLOOKUP($C116,VK!$B$3:$CG$295,59,FALSE)</f>
        <v>2.9322171211242676</v>
      </c>
      <c r="J116" s="35">
        <f>VLOOKUP($C116,VK!$B$3:$CG$295,65,FALSE)</f>
        <v>22699.84375</v>
      </c>
      <c r="K116" s="10"/>
      <c r="L116" s="35">
        <f>VLOOKUP($C116,VK!$B$3:$CG$295,75,FALSE)</f>
        <v>9773.9560546875</v>
      </c>
      <c r="M116" s="56">
        <f>1-VLOOKUP(C116,VK!$B$3:$ID$295,237,FALSE)</f>
        <v>0.45587652688978253</v>
      </c>
      <c r="N116" s="35"/>
      <c r="O116" s="35"/>
      <c r="P116" s="36"/>
    </row>
    <row r="117" spans="1:16" hidden="1">
      <c r="A117" s="19">
        <v>107</v>
      </c>
      <c r="B117" s="31" t="str">
        <f t="shared" si="1"/>
        <v>***</v>
      </c>
      <c r="C117" t="str">
        <f>VLOOKUP(A117,VK!$IE$3:$IG$295,3,FALSE)</f>
        <v>Halsua</v>
      </c>
      <c r="D117" s="36">
        <f>VLOOKUP(C117,VK!$B$3:$CG$295,11,FALSE)</f>
        <v>153.80000305175781</v>
      </c>
      <c r="E117" s="36">
        <f>VLOOKUP($C117,VK!$B$3:$CG$295,18,FALSE)</f>
        <v>76</v>
      </c>
      <c r="F117" s="36">
        <f>VLOOKUP($C117,VK!$B$3:$CG$295,32,FALSE)</f>
        <v>0</v>
      </c>
      <c r="G117" s="36">
        <f>VLOOKUP($C117,VK!$B$3:$CG$295,37,FALSE)</f>
        <v>50.9</v>
      </c>
      <c r="H117" s="36">
        <f>VLOOKUP($C117,VK!$B$3:$CG$295,55,FALSE)</f>
        <v>100</v>
      </c>
      <c r="I117" s="40">
        <f>VLOOKUP($C117,VK!$B$3:$CG$295,59,FALSE)</f>
        <v>2.393700122833252</v>
      </c>
      <c r="J117" s="35">
        <f>VLOOKUP($C117,VK!$B$3:$CG$295,65,FALSE)</f>
        <v>20143.30859375</v>
      </c>
      <c r="K117" s="10"/>
      <c r="L117" s="35">
        <f>VLOOKUP($C117,VK!$B$3:$CG$295,75,FALSE)</f>
        <v>7981.1318359375</v>
      </c>
      <c r="M117" s="56">
        <f>1-VLOOKUP(C117,VK!$B$3:$ID$295,237,FALSE)</f>
        <v>0.45396416784474047</v>
      </c>
      <c r="N117" s="35"/>
      <c r="O117" s="35"/>
      <c r="P117" s="36"/>
    </row>
    <row r="118" spans="1:16" hidden="1">
      <c r="A118" s="19">
        <v>108</v>
      </c>
      <c r="B118" s="31" t="str">
        <f t="shared" si="1"/>
        <v>***</v>
      </c>
      <c r="C118" t="str">
        <f>VLOOKUP(A118,VK!$IE$3:$IG$295,3,FALSE)</f>
        <v>Kokemäki</v>
      </c>
      <c r="D118" s="36">
        <f>VLOOKUP(C118,VK!$B$3:$CG$295,11,FALSE)</f>
        <v>163</v>
      </c>
      <c r="E118" s="36">
        <f>VLOOKUP($C118,VK!$B$3:$CG$295,18,FALSE)</f>
        <v>232</v>
      </c>
      <c r="F118" s="36">
        <f>VLOOKUP($C118,VK!$B$3:$CG$295,32,FALSE)</f>
        <v>0</v>
      </c>
      <c r="G118" s="36">
        <f>VLOOKUP($C118,VK!$B$3:$CG$295,37,FALSE)</f>
        <v>76</v>
      </c>
      <c r="H118" s="36">
        <f>VLOOKUP($C118,VK!$B$3:$CG$295,55,FALSE)</f>
        <v>100</v>
      </c>
      <c r="I118" s="40">
        <f>VLOOKUP($C118,VK!$B$3:$CG$295,59,FALSE)</f>
        <v>3.5630016326904297</v>
      </c>
      <c r="J118" s="35">
        <f>VLOOKUP($C118,VK!$B$3:$CG$295,65,FALSE)</f>
        <v>22031.49609375</v>
      </c>
      <c r="K118" s="10"/>
      <c r="L118" s="35">
        <f>VLOOKUP($C118,VK!$B$3:$CG$295,75,FALSE)</f>
        <v>9075.0751953125</v>
      </c>
      <c r="M118" s="56">
        <f>1-VLOOKUP(C118,VK!$B$3:$ID$295,237,FALSE)</f>
        <v>0.45375994713597778</v>
      </c>
      <c r="N118" s="35"/>
      <c r="O118" s="35"/>
      <c r="P118" s="36"/>
    </row>
    <row r="119" spans="1:16" hidden="1">
      <c r="A119" s="19">
        <v>109</v>
      </c>
      <c r="B119" s="31" t="str">
        <f t="shared" si="1"/>
        <v>***</v>
      </c>
      <c r="C119" t="str">
        <f>VLOOKUP(A119,VK!$IE$3:$IG$295,3,FALSE)</f>
        <v>Pietarsaari</v>
      </c>
      <c r="D119" s="36">
        <f>VLOOKUP(C119,VK!$B$3:$CG$295,11,FALSE)</f>
        <v>139</v>
      </c>
      <c r="E119" s="36">
        <f>VLOOKUP($C119,VK!$B$3:$CG$295,18,FALSE)</f>
        <v>30</v>
      </c>
      <c r="F119" s="36">
        <f>VLOOKUP($C119,VK!$B$3:$CG$295,32,FALSE)</f>
        <v>0</v>
      </c>
      <c r="G119" s="36">
        <f>VLOOKUP($C119,VK!$B$3:$CG$295,37,FALSE)</f>
        <v>76.099999999999994</v>
      </c>
      <c r="H119" s="36">
        <f>VLOOKUP($C119,VK!$B$3:$CG$295,55,FALSE)</f>
        <v>96.126762390136719</v>
      </c>
      <c r="I119" s="40">
        <f>VLOOKUP($C119,VK!$B$3:$CG$295,59,FALSE)</f>
        <v>4.4690132141113281</v>
      </c>
      <c r="J119" s="35">
        <f>VLOOKUP($C119,VK!$B$3:$CG$295,65,FALSE)</f>
        <v>23490.279296875</v>
      </c>
      <c r="K119" s="10"/>
      <c r="L119" s="35">
        <f>VLOOKUP($C119,VK!$B$3:$CG$295,75,FALSE)</f>
        <v>9993.7939453125</v>
      </c>
      <c r="M119" s="56">
        <f>1-VLOOKUP(C119,VK!$B$3:$ID$295,237,FALSE)</f>
        <v>0.45282502597178942</v>
      </c>
      <c r="N119" s="35"/>
      <c r="O119" s="35"/>
      <c r="P119" s="36"/>
    </row>
    <row r="120" spans="1:16" hidden="1">
      <c r="A120" s="19">
        <v>110</v>
      </c>
      <c r="B120" s="31" t="str">
        <f t="shared" si="1"/>
        <v>***</v>
      </c>
      <c r="C120" t="str">
        <f>VLOOKUP(A120,VK!$IE$3:$IG$295,3,FALSE)</f>
        <v>Mäntsälä</v>
      </c>
      <c r="D120" s="36">
        <f>VLOOKUP(C120,VK!$B$3:$CG$295,11,FALSE)</f>
        <v>118.90000152587891</v>
      </c>
      <c r="E120" s="36">
        <f>VLOOKUP($C120,VK!$B$3:$CG$295,18,FALSE)</f>
        <v>324</v>
      </c>
      <c r="F120" s="36">
        <f>VLOOKUP($C120,VK!$B$3:$CG$295,32,FALSE)</f>
        <v>1</v>
      </c>
      <c r="G120" s="36">
        <f>VLOOKUP($C120,VK!$B$3:$CG$295,37,FALSE)</f>
        <v>55.8</v>
      </c>
      <c r="H120" s="36">
        <f>VLOOKUP($C120,VK!$B$3:$CG$295,55,FALSE)</f>
        <v>78.967864990234375</v>
      </c>
      <c r="I120" s="40">
        <f>VLOOKUP($C120,VK!$B$3:$CG$295,59,FALSE)</f>
        <v>3.9074273109436035</v>
      </c>
      <c r="J120" s="35">
        <f>VLOOKUP($C120,VK!$B$3:$CG$295,65,FALSE)</f>
        <v>24782.28125</v>
      </c>
      <c r="K120" s="10"/>
      <c r="L120" s="35">
        <f>VLOOKUP($C120,VK!$B$3:$CG$295,75,FALSE)</f>
        <v>12279.1181640625</v>
      </c>
      <c r="M120" s="56">
        <f>1-VLOOKUP(C120,VK!$B$3:$ID$295,237,FALSE)</f>
        <v>0.4518684755509631</v>
      </c>
      <c r="N120" s="35"/>
      <c r="O120" s="35"/>
      <c r="P120" s="36"/>
    </row>
    <row r="121" spans="1:16" hidden="1">
      <c r="A121" s="19">
        <v>111</v>
      </c>
      <c r="B121" s="31" t="str">
        <f t="shared" si="1"/>
        <v>***</v>
      </c>
      <c r="C121" t="str">
        <f>VLOOKUP(A121,VK!$IE$3:$IG$295,3,FALSE)</f>
        <v>Hankasalmi</v>
      </c>
      <c r="D121" s="36">
        <f>VLOOKUP(C121,VK!$B$3:$CG$295,11,FALSE)</f>
        <v>188</v>
      </c>
      <c r="E121" s="36">
        <f>VLOOKUP($C121,VK!$B$3:$CG$295,18,FALSE)</f>
        <v>233</v>
      </c>
      <c r="F121" s="36">
        <f>VLOOKUP($C121,VK!$B$3:$CG$295,32,FALSE)</f>
        <v>0</v>
      </c>
      <c r="G121" s="36">
        <f>VLOOKUP($C121,VK!$B$3:$CG$295,37,FALSE)</f>
        <v>57.4</v>
      </c>
      <c r="H121" s="36">
        <f>VLOOKUP($C121,VK!$B$3:$CG$295,55,FALSE)</f>
        <v>100</v>
      </c>
      <c r="I121" s="40">
        <f>VLOOKUP($C121,VK!$B$3:$CG$295,59,FALSE)</f>
        <v>2.8493950366973877</v>
      </c>
      <c r="J121" s="35">
        <f>VLOOKUP($C121,VK!$B$3:$CG$295,65,FALSE)</f>
        <v>19595.68359375</v>
      </c>
      <c r="K121" s="10"/>
      <c r="L121" s="35">
        <f>VLOOKUP($C121,VK!$B$3:$CG$295,75,FALSE)</f>
        <v>7867.7685546875</v>
      </c>
      <c r="M121" s="56">
        <f>1-VLOOKUP(C121,VK!$B$3:$ID$295,237,FALSE)</f>
        <v>0.44819752242826338</v>
      </c>
      <c r="N121" s="35"/>
      <c r="O121" s="35"/>
      <c r="P121" s="36"/>
    </row>
    <row r="122" spans="1:16" hidden="1">
      <c r="A122" s="19">
        <v>112</v>
      </c>
      <c r="B122" s="31" t="str">
        <f t="shared" si="1"/>
        <v>***</v>
      </c>
      <c r="C122" t="str">
        <f>VLOOKUP(A122,VK!$IE$3:$IG$295,3,FALSE)</f>
        <v>Kristiinankaupunki</v>
      </c>
      <c r="D122" s="36">
        <f>VLOOKUP(C122,VK!$B$3:$CG$295,11,FALSE)</f>
        <v>156.89999389648438</v>
      </c>
      <c r="E122" s="36">
        <f>VLOOKUP($C122,VK!$B$3:$CG$295,18,FALSE)</f>
        <v>229</v>
      </c>
      <c r="F122" s="36">
        <f>VLOOKUP($C122,VK!$B$3:$CG$295,32,FALSE)</f>
        <v>0</v>
      </c>
      <c r="G122" s="36">
        <f>VLOOKUP($C122,VK!$B$3:$CG$295,37,FALSE)</f>
        <v>79.2</v>
      </c>
      <c r="H122" s="36">
        <f>VLOOKUP($C122,VK!$B$3:$CG$295,55,FALSE)</f>
        <v>100</v>
      </c>
      <c r="I122" s="40">
        <f>VLOOKUP($C122,VK!$B$3:$CG$295,59,FALSE)</f>
        <v>3.6388530731201172</v>
      </c>
      <c r="J122" s="35">
        <f>VLOOKUP($C122,VK!$B$3:$CG$295,65,FALSE)</f>
        <v>22718.88671875</v>
      </c>
      <c r="K122" s="10"/>
      <c r="L122" s="35">
        <f>VLOOKUP($C122,VK!$B$3:$CG$295,75,FALSE)</f>
        <v>8838.92578125</v>
      </c>
      <c r="M122" s="56">
        <f>1-VLOOKUP(C122,VK!$B$3:$ID$295,237,FALSE)</f>
        <v>0.44705200367979714</v>
      </c>
      <c r="N122" s="35"/>
      <c r="O122" s="35"/>
      <c r="P122" s="36"/>
    </row>
    <row r="123" spans="1:16" hidden="1">
      <c r="A123" s="19">
        <v>113</v>
      </c>
      <c r="B123" s="31" t="str">
        <f t="shared" si="1"/>
        <v>***</v>
      </c>
      <c r="C123" t="str">
        <f>VLOOKUP(A123,VK!$IE$3:$IG$295,3,FALSE)</f>
        <v>Teuva</v>
      </c>
      <c r="D123" s="36">
        <f>VLOOKUP(C123,VK!$B$3:$CG$295,11,FALSE)</f>
        <v>176.10000610351563</v>
      </c>
      <c r="E123" s="36">
        <f>VLOOKUP($C123,VK!$B$3:$CG$295,18,FALSE)</f>
        <v>199</v>
      </c>
      <c r="F123" s="36">
        <f>VLOOKUP($C123,VK!$B$3:$CG$295,32,FALSE)</f>
        <v>0</v>
      </c>
      <c r="G123" s="36">
        <f>VLOOKUP($C123,VK!$B$3:$CG$295,37,FALSE)</f>
        <v>69.400000000000006</v>
      </c>
      <c r="H123" s="36">
        <f>VLOOKUP($C123,VK!$B$3:$CG$295,55,FALSE)</f>
        <v>100</v>
      </c>
      <c r="I123" s="40">
        <f>VLOOKUP($C123,VK!$B$3:$CG$295,59,FALSE)</f>
        <v>3.5274231433868408</v>
      </c>
      <c r="J123" s="35">
        <f>VLOOKUP($C123,VK!$B$3:$CG$295,65,FALSE)</f>
        <v>20428.67578125</v>
      </c>
      <c r="K123" s="10"/>
      <c r="L123" s="35">
        <f>VLOOKUP($C123,VK!$B$3:$CG$295,75,FALSE)</f>
        <v>9236.4345703125</v>
      </c>
      <c r="M123" s="56">
        <f>1-VLOOKUP(C123,VK!$B$3:$ID$295,237,FALSE)</f>
        <v>0.4432476835077872</v>
      </c>
      <c r="N123" s="35"/>
      <c r="O123" s="35"/>
      <c r="P123" s="36"/>
    </row>
    <row r="124" spans="1:16" hidden="1">
      <c r="A124" s="19">
        <v>114</v>
      </c>
      <c r="B124" s="31" t="str">
        <f t="shared" si="1"/>
        <v>***</v>
      </c>
      <c r="C124" t="str">
        <f>VLOOKUP(A124,VK!$IE$3:$IG$295,3,FALSE)</f>
        <v>Savukoski</v>
      </c>
      <c r="D124" s="36">
        <f>VLOOKUP(C124,VK!$B$3:$CG$295,11,FALSE)</f>
        <v>171.39999389648438</v>
      </c>
      <c r="E124" s="36">
        <f>VLOOKUP($C124,VK!$B$3:$CG$295,18,FALSE)</f>
        <v>297</v>
      </c>
      <c r="F124" s="36">
        <f>VLOOKUP($C124,VK!$B$3:$CG$295,32,FALSE)</f>
        <v>0</v>
      </c>
      <c r="G124" s="36">
        <f>VLOOKUP($C124,VK!$B$3:$CG$295,37,FALSE)</f>
        <v>65.900000000000006</v>
      </c>
      <c r="H124" s="36">
        <f>VLOOKUP($C124,VK!$B$3:$CG$295,55,FALSE)</f>
        <v>100</v>
      </c>
      <c r="I124" s="40">
        <f>VLOOKUP($C124,VK!$B$3:$CG$295,59,FALSE)</f>
        <v>2.688457727432251</v>
      </c>
      <c r="J124" s="35">
        <f>VLOOKUP($C124,VK!$B$3:$CG$295,65,FALSE)</f>
        <v>20653.267578125</v>
      </c>
      <c r="K124" s="10"/>
      <c r="L124" s="35">
        <f>VLOOKUP($C124,VK!$B$3:$CG$295,75,FALSE)</f>
        <v>7926.8291015625</v>
      </c>
      <c r="M124" s="56">
        <f>1-VLOOKUP(C124,VK!$B$3:$ID$295,237,FALSE)</f>
        <v>0.43950591705660613</v>
      </c>
      <c r="N124" s="35"/>
      <c r="O124" s="35"/>
      <c r="P124" s="36"/>
    </row>
    <row r="125" spans="1:16" hidden="1">
      <c r="A125" s="19">
        <v>115</v>
      </c>
      <c r="B125" s="31" t="str">
        <f t="shared" si="1"/>
        <v>***</v>
      </c>
      <c r="C125" t="str">
        <f>VLOOKUP(A125,VK!$IE$3:$IG$295,3,FALSE)</f>
        <v>Rantasalmi</v>
      </c>
      <c r="D125" s="36">
        <f>VLOOKUP(C125,VK!$B$3:$CG$295,11,FALSE)</f>
        <v>181.10000610351563</v>
      </c>
      <c r="E125" s="36">
        <f>VLOOKUP($C125,VK!$B$3:$CG$295,18,FALSE)</f>
        <v>220</v>
      </c>
      <c r="F125" s="36">
        <f>VLOOKUP($C125,VK!$B$3:$CG$295,32,FALSE)</f>
        <v>0</v>
      </c>
      <c r="G125" s="36">
        <f>VLOOKUP($C125,VK!$B$3:$CG$295,37,FALSE)</f>
        <v>63.4</v>
      </c>
      <c r="H125" s="36">
        <f>VLOOKUP($C125,VK!$B$3:$CG$295,55,FALSE)</f>
        <v>100</v>
      </c>
      <c r="I125" s="40">
        <f>VLOOKUP($C125,VK!$B$3:$CG$295,59,FALSE)</f>
        <v>2.6239581108093262</v>
      </c>
      <c r="J125" s="35">
        <f>VLOOKUP($C125,VK!$B$3:$CG$295,65,FALSE)</f>
        <v>20536.830078125</v>
      </c>
      <c r="K125" s="10"/>
      <c r="L125" s="35">
        <f>VLOOKUP($C125,VK!$B$3:$CG$295,75,FALSE)</f>
        <v>9894.3662109375</v>
      </c>
      <c r="M125" s="56">
        <f>1-VLOOKUP(C125,VK!$B$3:$ID$295,237,FALSE)</f>
        <v>0.43298215365145321</v>
      </c>
      <c r="N125" s="35"/>
      <c r="O125" s="35"/>
      <c r="P125" s="36"/>
    </row>
    <row r="126" spans="1:16" hidden="1">
      <c r="A126" s="19">
        <v>116</v>
      </c>
      <c r="B126" s="31" t="str">
        <f t="shared" si="1"/>
        <v>***</v>
      </c>
      <c r="C126" t="str">
        <f>VLOOKUP(A126,VK!$IE$3:$IG$295,3,FALSE)</f>
        <v>Heinola</v>
      </c>
      <c r="D126" s="36">
        <f>VLOOKUP(C126,VK!$B$3:$CG$295,11,FALSE)</f>
        <v>178.10000610351563</v>
      </c>
      <c r="E126" s="36">
        <f>VLOOKUP($C126,VK!$B$3:$CG$295,18,FALSE)</f>
        <v>261</v>
      </c>
      <c r="F126" s="36">
        <f>VLOOKUP($C126,VK!$B$3:$CG$295,32,FALSE)</f>
        <v>0</v>
      </c>
      <c r="G126" s="36">
        <f>VLOOKUP($C126,VK!$B$3:$CG$295,37,FALSE)</f>
        <v>71.599999999999994</v>
      </c>
      <c r="H126" s="36">
        <f>VLOOKUP($C126,VK!$B$3:$CG$295,55,FALSE)</f>
        <v>100</v>
      </c>
      <c r="I126" s="40">
        <f>VLOOKUP($C126,VK!$B$3:$CG$295,59,FALSE)</f>
        <v>2.7539937496185303</v>
      </c>
      <c r="J126" s="35">
        <f>VLOOKUP($C126,VK!$B$3:$CG$295,65,FALSE)</f>
        <v>23118.205078125</v>
      </c>
      <c r="K126" s="10"/>
      <c r="L126" s="35">
        <f>VLOOKUP($C126,VK!$B$3:$CG$295,75,FALSE)</f>
        <v>9864.90234375</v>
      </c>
      <c r="M126" s="56">
        <f>1-VLOOKUP(C126,VK!$B$3:$ID$295,237,FALSE)</f>
        <v>0.43182631682083539</v>
      </c>
      <c r="N126" s="35"/>
      <c r="O126" s="35"/>
      <c r="P126" s="36"/>
    </row>
    <row r="127" spans="1:16" hidden="1">
      <c r="A127" s="19">
        <v>117</v>
      </c>
      <c r="B127" s="31" t="str">
        <f t="shared" si="1"/>
        <v>***</v>
      </c>
      <c r="C127" t="str">
        <f>VLOOKUP(A127,VK!$IE$3:$IG$295,3,FALSE)</f>
        <v>Virrat</v>
      </c>
      <c r="D127" s="36">
        <f>VLOOKUP(C127,VK!$B$3:$CG$295,11,FALSE)</f>
        <v>182.80000305175781</v>
      </c>
      <c r="E127" s="36">
        <f>VLOOKUP($C127,VK!$B$3:$CG$295,18,FALSE)</f>
        <v>367</v>
      </c>
      <c r="F127" s="36">
        <f>VLOOKUP($C127,VK!$B$3:$CG$295,32,FALSE)</f>
        <v>0</v>
      </c>
      <c r="G127" s="36">
        <f>VLOOKUP($C127,VK!$B$3:$CG$295,37,FALSE)</f>
        <v>63</v>
      </c>
      <c r="H127" s="36">
        <f>VLOOKUP($C127,VK!$B$3:$CG$295,55,FALSE)</f>
        <v>97.727272033691406</v>
      </c>
      <c r="I127" s="40">
        <f>VLOOKUP($C127,VK!$B$3:$CG$295,59,FALSE)</f>
        <v>2.5993278026580811</v>
      </c>
      <c r="J127" s="35">
        <f>VLOOKUP($C127,VK!$B$3:$CG$295,65,FALSE)</f>
        <v>21030.64453125</v>
      </c>
      <c r="K127" s="10"/>
      <c r="L127" s="35">
        <f>VLOOKUP($C127,VK!$B$3:$CG$295,75,FALSE)</f>
        <v>8874.07421875</v>
      </c>
      <c r="M127" s="56">
        <f>1-VLOOKUP(C127,VK!$B$3:$ID$295,237,FALSE)</f>
        <v>0.43015972591624019</v>
      </c>
      <c r="N127" s="35"/>
      <c r="O127" s="35"/>
      <c r="P127" s="36"/>
    </row>
    <row r="128" spans="1:16" hidden="1">
      <c r="A128" s="19">
        <v>118</v>
      </c>
      <c r="B128" s="31" t="str">
        <f t="shared" si="1"/>
        <v>***</v>
      </c>
      <c r="C128" t="str">
        <f>VLOOKUP(A128,VK!$IE$3:$IG$295,3,FALSE)</f>
        <v>Kerava</v>
      </c>
      <c r="D128" s="36">
        <f>VLOOKUP(C128,VK!$B$3:$CG$295,11,FALSE)</f>
        <v>115.09999847412109</v>
      </c>
      <c r="E128" s="36">
        <f>VLOOKUP($C128,VK!$B$3:$CG$295,18,FALSE)</f>
        <v>25</v>
      </c>
      <c r="F128" s="36">
        <f>VLOOKUP($C128,VK!$B$3:$CG$295,32,FALSE)</f>
        <v>1</v>
      </c>
      <c r="G128" s="36">
        <f>VLOOKUP($C128,VK!$B$3:$CG$295,37,FALSE)</f>
        <v>59</v>
      </c>
      <c r="H128" s="36">
        <f>VLOOKUP($C128,VK!$B$3:$CG$295,55,FALSE)</f>
        <v>75.071304321289063</v>
      </c>
      <c r="I128" s="40">
        <f>VLOOKUP($C128,VK!$B$3:$CG$295,59,FALSE)</f>
        <v>3.6935193538665771</v>
      </c>
      <c r="J128" s="35">
        <f>VLOOKUP($C128,VK!$B$3:$CG$295,65,FALSE)</f>
        <v>26587.720703125</v>
      </c>
      <c r="K128" s="10"/>
      <c r="L128" s="35">
        <f>VLOOKUP($C128,VK!$B$3:$CG$295,75,FALSE)</f>
        <v>10888.744140625</v>
      </c>
      <c r="M128" s="56">
        <f>1-VLOOKUP(C128,VK!$B$3:$ID$295,237,FALSE)</f>
        <v>0.42912611739111572</v>
      </c>
      <c r="N128" s="35"/>
      <c r="O128" s="35"/>
      <c r="P128" s="36"/>
    </row>
    <row r="129" spans="1:16" hidden="1">
      <c r="A129" s="19">
        <v>119</v>
      </c>
      <c r="B129" s="31" t="str">
        <f t="shared" si="1"/>
        <v>***</v>
      </c>
      <c r="C129" t="str">
        <f>VLOOKUP(A129,VK!$IE$3:$IG$295,3,FALSE)</f>
        <v>Masku</v>
      </c>
      <c r="D129" s="36">
        <f>VLOOKUP(C129,VK!$B$3:$CG$295,11,FALSE)</f>
        <v>110.80000305175781</v>
      </c>
      <c r="E129" s="36">
        <f>VLOOKUP($C129,VK!$B$3:$CG$295,18,FALSE)</f>
        <v>114</v>
      </c>
      <c r="F129" s="36">
        <f>VLOOKUP($C129,VK!$B$3:$CG$295,32,FALSE)</f>
        <v>0</v>
      </c>
      <c r="G129" s="36">
        <f>VLOOKUP($C129,VK!$B$3:$CG$295,37,FALSE)</f>
        <v>60</v>
      </c>
      <c r="H129" s="36">
        <f>VLOOKUP($C129,VK!$B$3:$CG$295,55,FALSE)</f>
        <v>77.88104248046875</v>
      </c>
      <c r="I129" s="40">
        <f>VLOOKUP($C129,VK!$B$3:$CG$295,59,FALSE)</f>
        <v>4.3926997184753418</v>
      </c>
      <c r="J129" s="35">
        <f>VLOOKUP($C129,VK!$B$3:$CG$295,65,FALSE)</f>
        <v>26134.501953125</v>
      </c>
      <c r="K129" s="10"/>
      <c r="L129" s="35">
        <f>VLOOKUP($C129,VK!$B$3:$CG$295,75,FALSE)</f>
        <v>8882.521484375</v>
      </c>
      <c r="M129" s="56">
        <f>1-VLOOKUP(C129,VK!$B$3:$ID$295,237,FALSE)</f>
        <v>0.42757709165906876</v>
      </c>
      <c r="N129" s="35"/>
      <c r="O129" s="35"/>
      <c r="P129" s="36"/>
    </row>
    <row r="130" spans="1:16" hidden="1">
      <c r="A130" s="19">
        <v>120</v>
      </c>
      <c r="B130" s="31" t="str">
        <f t="shared" si="1"/>
        <v>***</v>
      </c>
      <c r="C130" t="str">
        <f>VLOOKUP(A130,VK!$IE$3:$IG$295,3,FALSE)</f>
        <v>Alavus</v>
      </c>
      <c r="D130" s="36">
        <f>VLOOKUP(C130,VK!$B$3:$CG$295,11,FALSE)</f>
        <v>161.69999694824219</v>
      </c>
      <c r="E130" s="36">
        <f>VLOOKUP($C130,VK!$B$3:$CG$295,18,FALSE)</f>
        <v>399</v>
      </c>
      <c r="F130" s="36">
        <f>VLOOKUP($C130,VK!$B$3:$CG$295,32,FALSE)</f>
        <v>0</v>
      </c>
      <c r="G130" s="36">
        <f>VLOOKUP($C130,VK!$B$3:$CG$295,37,FALSE)</f>
        <v>65.2</v>
      </c>
      <c r="H130" s="36">
        <f>VLOOKUP($C130,VK!$B$3:$CG$295,55,FALSE)</f>
        <v>100</v>
      </c>
      <c r="I130" s="40">
        <f>VLOOKUP($C130,VK!$B$3:$CG$295,59,FALSE)</f>
        <v>4.0025115013122559</v>
      </c>
      <c r="J130" s="35">
        <f>VLOOKUP($C130,VK!$B$3:$CG$295,65,FALSE)</f>
        <v>19509.837890625</v>
      </c>
      <c r="K130" s="10"/>
      <c r="L130" s="35">
        <f>VLOOKUP($C130,VK!$B$3:$CG$295,75,FALSE)</f>
        <v>7997.1591796875</v>
      </c>
      <c r="M130" s="56">
        <f>1-VLOOKUP(C130,VK!$B$3:$ID$295,237,FALSE)</f>
        <v>0.4258988393380938</v>
      </c>
      <c r="N130" s="35"/>
      <c r="O130" s="35"/>
      <c r="P130" s="36"/>
    </row>
    <row r="131" spans="1:16" hidden="1">
      <c r="A131" s="19">
        <v>121</v>
      </c>
      <c r="B131" s="31" t="str">
        <f t="shared" si="1"/>
        <v>***</v>
      </c>
      <c r="C131" t="str">
        <f>VLOOKUP(A131,VK!$IE$3:$IG$295,3,FALSE)</f>
        <v>Forssa</v>
      </c>
      <c r="D131" s="36">
        <f>VLOOKUP(C131,VK!$B$3:$CG$295,11,FALSE)</f>
        <v>163.80000305175781</v>
      </c>
      <c r="E131" s="36">
        <f>VLOOKUP($C131,VK!$B$3:$CG$295,18,FALSE)</f>
        <v>112</v>
      </c>
      <c r="F131" s="36">
        <f>VLOOKUP($C131,VK!$B$3:$CG$295,32,FALSE)</f>
        <v>1</v>
      </c>
      <c r="G131" s="36">
        <f>VLOOKUP($C131,VK!$B$3:$CG$295,37,FALSE)</f>
        <v>72.7</v>
      </c>
      <c r="H131" s="36">
        <f>VLOOKUP($C131,VK!$B$3:$CG$295,55,FALSE)</f>
        <v>99.257881164550781</v>
      </c>
      <c r="I131" s="40">
        <f>VLOOKUP($C131,VK!$B$3:$CG$295,59,FALSE)</f>
        <v>3.1616175174713135</v>
      </c>
      <c r="J131" s="35">
        <f>VLOOKUP($C131,VK!$B$3:$CG$295,65,FALSE)</f>
        <v>22177.455078125</v>
      </c>
      <c r="K131" s="10"/>
      <c r="L131" s="35">
        <f>VLOOKUP($C131,VK!$B$3:$CG$295,75,FALSE)</f>
        <v>7193.197265625</v>
      </c>
      <c r="M131" s="56">
        <f>1-VLOOKUP(C131,VK!$B$3:$ID$295,237,FALSE)</f>
        <v>0.42499150126076202</v>
      </c>
      <c r="N131" s="35"/>
      <c r="O131" s="35"/>
      <c r="P131" s="36"/>
    </row>
    <row r="132" spans="1:16" hidden="1">
      <c r="A132" s="19">
        <v>122</v>
      </c>
      <c r="B132" s="31" t="str">
        <f t="shared" si="1"/>
        <v>***</v>
      </c>
      <c r="C132" t="str">
        <f>VLOOKUP(A132,VK!$IE$3:$IG$295,3,FALSE)</f>
        <v>Haapajärvi</v>
      </c>
      <c r="D132" s="36">
        <f>VLOOKUP(C132,VK!$B$3:$CG$295,11,FALSE)</f>
        <v>167.30000305175781</v>
      </c>
      <c r="E132" s="36">
        <f>VLOOKUP($C132,VK!$B$3:$CG$295,18,FALSE)</f>
        <v>186</v>
      </c>
      <c r="F132" s="36">
        <f>VLOOKUP($C132,VK!$B$3:$CG$295,32,FALSE)</f>
        <v>0</v>
      </c>
      <c r="G132" s="36">
        <f>VLOOKUP($C132,VK!$B$3:$CG$295,37,FALSE)</f>
        <v>46.1</v>
      </c>
      <c r="H132" s="36">
        <f>VLOOKUP($C132,VK!$B$3:$CG$295,55,FALSE)</f>
        <v>95.154182434082031</v>
      </c>
      <c r="I132" s="40">
        <f>VLOOKUP($C132,VK!$B$3:$CG$295,59,FALSE)</f>
        <v>3.0645649433135986</v>
      </c>
      <c r="J132" s="35">
        <f>VLOOKUP($C132,VK!$B$3:$CG$295,65,FALSE)</f>
        <v>19803.623046875</v>
      </c>
      <c r="K132" s="10"/>
      <c r="L132" s="35">
        <f>VLOOKUP($C132,VK!$B$3:$CG$295,75,FALSE)</f>
        <v>6912.01708984375</v>
      </c>
      <c r="M132" s="56">
        <f>1-VLOOKUP(C132,VK!$B$3:$ID$295,237,FALSE)</f>
        <v>0.42434811531607208</v>
      </c>
      <c r="N132" s="35"/>
      <c r="O132" s="35"/>
      <c r="P132" s="36"/>
    </row>
    <row r="133" spans="1:16" hidden="1">
      <c r="A133" s="19">
        <v>123</v>
      </c>
      <c r="B133" s="31" t="str">
        <f t="shared" si="1"/>
        <v>***</v>
      </c>
      <c r="C133" t="str">
        <f>VLOOKUP(A133,VK!$IE$3:$IG$295,3,FALSE)</f>
        <v>Sastamala</v>
      </c>
      <c r="D133" s="36">
        <f>VLOOKUP(C133,VK!$B$3:$CG$295,11,FALSE)</f>
        <v>160.5</v>
      </c>
      <c r="E133" s="36">
        <f>VLOOKUP($C133,VK!$B$3:$CG$295,18,FALSE)</f>
        <v>698</v>
      </c>
      <c r="F133" s="36">
        <f>VLOOKUP($C133,VK!$B$3:$CG$295,32,FALSE)</f>
        <v>0</v>
      </c>
      <c r="G133" s="36">
        <f>VLOOKUP($C133,VK!$B$3:$CG$295,37,FALSE)</f>
        <v>70.099999999999994</v>
      </c>
      <c r="H133" s="36">
        <f>VLOOKUP($C133,VK!$B$3:$CG$295,55,FALSE)</f>
        <v>87.633888244628906</v>
      </c>
      <c r="I133" s="40">
        <f>VLOOKUP($C133,VK!$B$3:$CG$295,59,FALSE)</f>
        <v>3.6815712451934814</v>
      </c>
      <c r="J133" s="35">
        <f>VLOOKUP($C133,VK!$B$3:$CG$295,65,FALSE)</f>
        <v>21719.578125</v>
      </c>
      <c r="K133" s="10"/>
      <c r="L133" s="35">
        <f>VLOOKUP($C133,VK!$B$3:$CG$295,75,FALSE)</f>
        <v>8581.1767578125</v>
      </c>
      <c r="M133" s="56">
        <f>1-VLOOKUP(C133,VK!$B$3:$ID$295,237,FALSE)</f>
        <v>0.423676672064352</v>
      </c>
      <c r="N133" s="35"/>
      <c r="O133" s="35"/>
      <c r="P133" s="36"/>
    </row>
    <row r="134" spans="1:16" hidden="1">
      <c r="A134" s="19">
        <v>124</v>
      </c>
      <c r="B134" s="31" t="str">
        <f t="shared" si="1"/>
        <v>***</v>
      </c>
      <c r="C134" t="str">
        <f>VLOOKUP(A134,VK!$IE$3:$IG$295,3,FALSE)</f>
        <v>Karijoki</v>
      </c>
      <c r="D134" s="36">
        <f>VLOOKUP(C134,VK!$B$3:$CG$295,11,FALSE)</f>
        <v>149.30000305175781</v>
      </c>
      <c r="E134" s="36">
        <f>VLOOKUP($C134,VK!$B$3:$CG$295,18,FALSE)</f>
        <v>69</v>
      </c>
      <c r="F134" s="36">
        <f>VLOOKUP($C134,VK!$B$3:$CG$295,32,FALSE)</f>
        <v>0</v>
      </c>
      <c r="G134" s="36">
        <f>VLOOKUP($C134,VK!$B$3:$CG$295,37,FALSE)</f>
        <v>81.099999999999994</v>
      </c>
      <c r="H134" s="36">
        <f>VLOOKUP($C134,VK!$B$3:$CG$295,55,FALSE)</f>
        <v>100</v>
      </c>
      <c r="I134" s="40">
        <f>VLOOKUP($C134,VK!$B$3:$CG$295,59,FALSE)</f>
        <v>3.4524500370025635</v>
      </c>
      <c r="J134" s="35">
        <f>VLOOKUP($C134,VK!$B$3:$CG$295,65,FALSE)</f>
        <v>21243.45703125</v>
      </c>
      <c r="K134" s="10"/>
      <c r="L134" s="35">
        <f>VLOOKUP($C134,VK!$B$3:$CG$295,75,FALSE)</f>
        <v>13660.376953125</v>
      </c>
      <c r="M134" s="56">
        <f>1-VLOOKUP(C134,VK!$B$3:$ID$295,237,FALSE)</f>
        <v>0.41647014281033135</v>
      </c>
      <c r="N134" s="35"/>
      <c r="O134" s="35"/>
      <c r="P134" s="36"/>
    </row>
    <row r="135" spans="1:16" hidden="1">
      <c r="A135" s="19">
        <v>125</v>
      </c>
      <c r="B135" s="31" t="str">
        <f t="shared" si="1"/>
        <v>***</v>
      </c>
      <c r="C135" t="str">
        <f>VLOOKUP(A135,VK!$IE$3:$IG$295,3,FALSE)</f>
        <v>Taivalkoski</v>
      </c>
      <c r="D135" s="36">
        <f>VLOOKUP(C135,VK!$B$3:$CG$295,11,FALSE)</f>
        <v>185.39999389648438</v>
      </c>
      <c r="E135" s="36">
        <f>VLOOKUP($C135,VK!$B$3:$CG$295,18,FALSE)</f>
        <v>320</v>
      </c>
      <c r="F135" s="36">
        <f>VLOOKUP($C135,VK!$B$3:$CG$295,32,FALSE)</f>
        <v>0</v>
      </c>
      <c r="G135" s="36">
        <f>VLOOKUP($C135,VK!$B$3:$CG$295,37,FALSE)</f>
        <v>62.5</v>
      </c>
      <c r="H135" s="36">
        <f>VLOOKUP($C135,VK!$B$3:$CG$295,55,FALSE)</f>
        <v>100</v>
      </c>
      <c r="I135" s="40">
        <f>VLOOKUP($C135,VK!$B$3:$CG$295,59,FALSE)</f>
        <v>2.8923540115356445</v>
      </c>
      <c r="J135" s="35">
        <f>VLOOKUP($C135,VK!$B$3:$CG$295,65,FALSE)</f>
        <v>19695.05859375</v>
      </c>
      <c r="K135" s="10"/>
      <c r="L135" s="35">
        <f>VLOOKUP($C135,VK!$B$3:$CG$295,75,FALSE)</f>
        <v>8293.478515625</v>
      </c>
      <c r="M135" s="56">
        <f>1-VLOOKUP(C135,VK!$B$3:$ID$295,237,FALSE)</f>
        <v>0.4156392374829333</v>
      </c>
      <c r="N135" s="35"/>
      <c r="O135" s="35"/>
      <c r="P135" s="36"/>
    </row>
    <row r="136" spans="1:16" hidden="1">
      <c r="A136" s="19">
        <v>126</v>
      </c>
      <c r="B136" s="31" t="str">
        <f t="shared" si="1"/>
        <v>***</v>
      </c>
      <c r="C136" t="str">
        <f>VLOOKUP(A136,VK!$IE$3:$IG$295,3,FALSE)</f>
        <v>Pedersören kunta</v>
      </c>
      <c r="D136" s="36">
        <f>VLOOKUP(C136,VK!$B$3:$CG$295,11,FALSE)</f>
        <v>115.80000305175781</v>
      </c>
      <c r="E136" s="36">
        <f>VLOOKUP($C136,VK!$B$3:$CG$295,18,FALSE)</f>
        <v>234</v>
      </c>
      <c r="F136" s="36">
        <f>VLOOKUP($C136,VK!$B$3:$CG$295,32,FALSE)</f>
        <v>0</v>
      </c>
      <c r="G136" s="36">
        <f>VLOOKUP($C136,VK!$B$3:$CG$295,37,FALSE)</f>
        <v>59.7</v>
      </c>
      <c r="H136" s="36">
        <f>VLOOKUP($C136,VK!$B$3:$CG$295,55,FALSE)</f>
        <v>98.613517761230469</v>
      </c>
      <c r="I136" s="40">
        <f>VLOOKUP($C136,VK!$B$3:$CG$295,59,FALSE)</f>
        <v>5.128995418548584</v>
      </c>
      <c r="J136" s="35">
        <f>VLOOKUP($C136,VK!$B$3:$CG$295,65,FALSE)</f>
        <v>20567.404296875</v>
      </c>
      <c r="K136" s="10"/>
      <c r="L136" s="35">
        <f>VLOOKUP($C136,VK!$B$3:$CG$295,75,FALSE)</f>
        <v>7846.638671875</v>
      </c>
      <c r="M136" s="56">
        <f>1-VLOOKUP(C136,VK!$B$3:$ID$295,237,FALSE)</f>
        <v>0.41357636770281281</v>
      </c>
      <c r="N136" s="35"/>
      <c r="O136" s="35"/>
      <c r="P136" s="36"/>
    </row>
    <row r="137" spans="1:16" hidden="1">
      <c r="A137" s="19">
        <v>127</v>
      </c>
      <c r="B137" s="31" t="str">
        <f t="shared" si="1"/>
        <v>***</v>
      </c>
      <c r="C137" t="str">
        <f>VLOOKUP(A137,VK!$IE$3:$IG$295,3,FALSE)</f>
        <v>Kontiolahti</v>
      </c>
      <c r="D137" s="36">
        <f>VLOOKUP(C137,VK!$B$3:$CG$295,11,FALSE)</f>
        <v>125.80000305175781</v>
      </c>
      <c r="E137" s="36">
        <f>VLOOKUP($C137,VK!$B$3:$CG$295,18,FALSE)</f>
        <v>279</v>
      </c>
      <c r="F137" s="36">
        <f>VLOOKUP($C137,VK!$B$3:$CG$295,32,FALSE)</f>
        <v>1</v>
      </c>
      <c r="G137" s="36">
        <f>VLOOKUP($C137,VK!$B$3:$CG$295,37,FALSE)</f>
        <v>48.4</v>
      </c>
      <c r="H137" s="36">
        <f>VLOOKUP($C137,VK!$B$3:$CG$295,55,FALSE)</f>
        <v>76.061775207519531</v>
      </c>
      <c r="I137" s="40">
        <f>VLOOKUP($C137,VK!$B$3:$CG$295,59,FALSE)</f>
        <v>3.8959043025970459</v>
      </c>
      <c r="J137" s="35">
        <f>VLOOKUP($C137,VK!$B$3:$CG$295,65,FALSE)</f>
        <v>22521.236328125</v>
      </c>
      <c r="K137" s="10"/>
      <c r="L137" s="35">
        <f>VLOOKUP($C137,VK!$B$3:$CG$295,75,FALSE)</f>
        <v>8497.06640625</v>
      </c>
      <c r="M137" s="56">
        <f>1-VLOOKUP(C137,VK!$B$3:$ID$295,237,FALSE)</f>
        <v>0.40755009521162666</v>
      </c>
      <c r="N137" s="35"/>
      <c r="O137" s="35"/>
      <c r="P137" s="36"/>
    </row>
    <row r="138" spans="1:16" hidden="1">
      <c r="A138" s="19">
        <v>128</v>
      </c>
      <c r="B138" s="31" t="str">
        <f t="shared" si="1"/>
        <v>***</v>
      </c>
      <c r="C138" t="str">
        <f>VLOOKUP(A138,VK!$IE$3:$IG$295,3,FALSE)</f>
        <v>Kouvola</v>
      </c>
      <c r="D138" s="36">
        <f>VLOOKUP(C138,VK!$B$3:$CG$295,11,FALSE)</f>
        <v>156.69999694824219</v>
      </c>
      <c r="E138" s="36">
        <f>VLOOKUP($C138,VK!$B$3:$CG$295,18,FALSE)</f>
        <v>986</v>
      </c>
      <c r="F138" s="36">
        <f>VLOOKUP($C138,VK!$B$3:$CG$295,32,FALSE)</f>
        <v>1</v>
      </c>
      <c r="G138" s="36">
        <f>VLOOKUP($C138,VK!$B$3:$CG$295,37,FALSE)</f>
        <v>59.2</v>
      </c>
      <c r="H138" s="36">
        <f>VLOOKUP($C138,VK!$B$3:$CG$295,55,FALSE)</f>
        <v>72.888076782226563</v>
      </c>
      <c r="I138" s="40">
        <f>VLOOKUP($C138,VK!$B$3:$CG$295,59,FALSE)</f>
        <v>2.8960871696472168</v>
      </c>
      <c r="J138" s="35">
        <f>VLOOKUP($C138,VK!$B$3:$CG$295,65,FALSE)</f>
        <v>23988.486328125</v>
      </c>
      <c r="K138" s="10"/>
      <c r="L138" s="35">
        <f>VLOOKUP($C138,VK!$B$3:$CG$295,75,FALSE)</f>
        <v>10133.18359375</v>
      </c>
      <c r="M138" s="56">
        <f>1-VLOOKUP(C138,VK!$B$3:$ID$295,237,FALSE)</f>
        <v>0.40744372620533242</v>
      </c>
      <c r="N138" s="35"/>
      <c r="O138" s="35"/>
      <c r="P138" s="36"/>
    </row>
    <row r="139" spans="1:16" hidden="1">
      <c r="A139" s="19">
        <v>129</v>
      </c>
      <c r="B139" s="31" t="str">
        <f t="shared" si="1"/>
        <v>***</v>
      </c>
      <c r="C139" t="str">
        <f>VLOOKUP(A139,VK!$IE$3:$IG$295,3,FALSE)</f>
        <v>Siilinjärvi</v>
      </c>
      <c r="D139" s="36">
        <f>VLOOKUP(C139,VK!$B$3:$CG$295,11,FALSE)</f>
        <v>131</v>
      </c>
      <c r="E139" s="36">
        <f>VLOOKUP($C139,VK!$B$3:$CG$295,18,FALSE)</f>
        <v>187</v>
      </c>
      <c r="F139" s="36">
        <f>VLOOKUP($C139,VK!$B$3:$CG$295,32,FALSE)</f>
        <v>0</v>
      </c>
      <c r="G139" s="36">
        <f>VLOOKUP($C139,VK!$B$3:$CG$295,37,FALSE)</f>
        <v>68.099999999999994</v>
      </c>
      <c r="H139" s="36">
        <f>VLOOKUP($C139,VK!$B$3:$CG$295,55,FALSE)</f>
        <v>87.138259887695313</v>
      </c>
      <c r="I139" s="40">
        <f>VLOOKUP($C139,VK!$B$3:$CG$295,59,FALSE)</f>
        <v>5.0924801826477051</v>
      </c>
      <c r="J139" s="35">
        <f>VLOOKUP($C139,VK!$B$3:$CG$295,65,FALSE)</f>
        <v>23922.796875</v>
      </c>
      <c r="K139" s="10"/>
      <c r="L139" s="35">
        <f>VLOOKUP($C139,VK!$B$3:$CG$295,75,FALSE)</f>
        <v>9500</v>
      </c>
      <c r="M139" s="56">
        <f>1-VLOOKUP(C139,VK!$B$3:$ID$295,237,FALSE)</f>
        <v>0.40685277016867394</v>
      </c>
      <c r="N139" s="35"/>
      <c r="O139" s="35"/>
      <c r="P139" s="36"/>
    </row>
    <row r="140" spans="1:16" hidden="1">
      <c r="A140" s="19">
        <v>130</v>
      </c>
      <c r="B140" s="31" t="str">
        <f t="shared" ref="B140:B203" si="2">IF(M140&lt;0,"*",IF(M140&lt;0.25,"**",IF(M140&lt;0.5,"***",IF(M140&lt;0.75,"****","*****"))))</f>
        <v>***</v>
      </c>
      <c r="C140" t="str">
        <f>VLOOKUP(A140,VK!$IE$3:$IG$295,3,FALSE)</f>
        <v>Sotkamo</v>
      </c>
      <c r="D140" s="36">
        <f>VLOOKUP(C140,VK!$B$3:$CG$295,11,FALSE)</f>
        <v>144.39999389648438</v>
      </c>
      <c r="E140" s="36">
        <f>VLOOKUP($C140,VK!$B$3:$CG$295,18,FALSE)</f>
        <v>662</v>
      </c>
      <c r="F140" s="36">
        <f>VLOOKUP($C140,VK!$B$3:$CG$295,32,FALSE)</f>
        <v>0</v>
      </c>
      <c r="G140" s="36">
        <f>VLOOKUP($C140,VK!$B$3:$CG$295,37,FALSE)</f>
        <v>73.400000000000006</v>
      </c>
      <c r="H140" s="36">
        <f>VLOOKUP($C140,VK!$B$3:$CG$295,55,FALSE)</f>
        <v>86.982246398925781</v>
      </c>
      <c r="I140" s="40">
        <f>VLOOKUP($C140,VK!$B$3:$CG$295,59,FALSE)</f>
        <v>4.267937183380127</v>
      </c>
      <c r="J140" s="35">
        <f>VLOOKUP($C140,VK!$B$3:$CG$295,65,FALSE)</f>
        <v>22948.982421875</v>
      </c>
      <c r="K140" s="10"/>
      <c r="L140" s="35">
        <f>VLOOKUP($C140,VK!$B$3:$CG$295,75,FALSE)</f>
        <v>10918.46875</v>
      </c>
      <c r="M140" s="56">
        <f>1-VLOOKUP(C140,VK!$B$3:$ID$295,237,FALSE)</f>
        <v>0.40533276308932065</v>
      </c>
      <c r="N140" s="35"/>
      <c r="O140" s="35"/>
      <c r="P140" s="36"/>
    </row>
    <row r="141" spans="1:16" hidden="1">
      <c r="A141" s="19">
        <v>131</v>
      </c>
      <c r="B141" s="31" t="str">
        <f t="shared" si="2"/>
        <v>***</v>
      </c>
      <c r="C141" t="str">
        <f>VLOOKUP(A141,VK!$IE$3:$IG$295,3,FALSE)</f>
        <v>Pyhtää</v>
      </c>
      <c r="D141" s="36">
        <f>VLOOKUP(C141,VK!$B$3:$CG$295,11,FALSE)</f>
        <v>143.80000305175781</v>
      </c>
      <c r="E141" s="36">
        <f>VLOOKUP($C141,VK!$B$3:$CG$295,18,FALSE)</f>
        <v>146</v>
      </c>
      <c r="F141" s="36">
        <f>VLOOKUP($C141,VK!$B$3:$CG$295,32,FALSE)</f>
        <v>0</v>
      </c>
      <c r="G141" s="36">
        <f>VLOOKUP($C141,VK!$B$3:$CG$295,37,FALSE)</f>
        <v>42.6</v>
      </c>
      <c r="H141" s="36">
        <f>VLOOKUP($C141,VK!$B$3:$CG$295,55,FALSE)</f>
        <v>89.139305114746094</v>
      </c>
      <c r="I141" s="40">
        <f>VLOOKUP($C141,VK!$B$3:$CG$295,59,FALSE)</f>
        <v>2.3537743091583252</v>
      </c>
      <c r="J141" s="35">
        <f>VLOOKUP($C141,VK!$B$3:$CG$295,65,FALSE)</f>
        <v>24909.560546875</v>
      </c>
      <c r="K141" s="10"/>
      <c r="L141" s="35">
        <f>VLOOKUP($C141,VK!$B$3:$CG$295,75,FALSE)</f>
        <v>9890.8447265625</v>
      </c>
      <c r="M141" s="56">
        <f>1-VLOOKUP(C141,VK!$B$3:$ID$295,237,FALSE)</f>
        <v>0.40291288098845668</v>
      </c>
      <c r="N141" s="35"/>
      <c r="O141" s="35"/>
      <c r="P141" s="36"/>
    </row>
    <row r="142" spans="1:16" hidden="1">
      <c r="A142" s="19">
        <v>132</v>
      </c>
      <c r="B142" s="31" t="str">
        <f t="shared" si="2"/>
        <v>***</v>
      </c>
      <c r="C142" t="str">
        <f>VLOOKUP(A142,VK!$IE$3:$IG$295,3,FALSE)</f>
        <v>Urjala</v>
      </c>
      <c r="D142" s="36">
        <f>VLOOKUP(C142,VK!$B$3:$CG$295,11,FALSE)</f>
        <v>174.10000610351563</v>
      </c>
      <c r="E142" s="36">
        <f>VLOOKUP($C142,VK!$B$3:$CG$295,18,FALSE)</f>
        <v>206</v>
      </c>
      <c r="F142" s="36">
        <f>VLOOKUP($C142,VK!$B$3:$CG$295,32,FALSE)</f>
        <v>0</v>
      </c>
      <c r="G142" s="36">
        <f>VLOOKUP($C142,VK!$B$3:$CG$295,37,FALSE)</f>
        <v>72.5</v>
      </c>
      <c r="H142" s="36">
        <f>VLOOKUP($C142,VK!$B$3:$CG$295,55,FALSE)</f>
        <v>100</v>
      </c>
      <c r="I142" s="40">
        <f>VLOOKUP($C142,VK!$B$3:$CG$295,59,FALSE)</f>
        <v>3.603348970413208</v>
      </c>
      <c r="J142" s="35">
        <f>VLOOKUP($C142,VK!$B$3:$CG$295,65,FALSE)</f>
        <v>20833.41015625</v>
      </c>
      <c r="K142" s="10"/>
      <c r="L142" s="35">
        <f>VLOOKUP($C142,VK!$B$3:$CG$295,75,FALSE)</f>
        <v>6991.41650390625</v>
      </c>
      <c r="M142" s="56">
        <f>1-VLOOKUP(C142,VK!$B$3:$ID$295,237,FALSE)</f>
        <v>0.40261084598801689</v>
      </c>
      <c r="N142" s="35"/>
      <c r="O142" s="35"/>
      <c r="P142" s="36"/>
    </row>
    <row r="143" spans="1:16" hidden="1">
      <c r="A143" s="19">
        <v>133</v>
      </c>
      <c r="B143" s="31" t="str">
        <f t="shared" si="2"/>
        <v>***</v>
      </c>
      <c r="C143" t="str">
        <f>VLOOKUP(A143,VK!$IE$3:$IG$295,3,FALSE)</f>
        <v>Juva</v>
      </c>
      <c r="D143" s="36">
        <f>VLOOKUP(C143,VK!$B$3:$CG$295,11,FALSE)</f>
        <v>167.89999389648438</v>
      </c>
      <c r="E143" s="36">
        <f>VLOOKUP($C143,VK!$B$3:$CG$295,18,FALSE)</f>
        <v>374</v>
      </c>
      <c r="F143" s="36">
        <f>VLOOKUP($C143,VK!$B$3:$CG$295,32,FALSE)</f>
        <v>1</v>
      </c>
      <c r="G143" s="36">
        <f>VLOOKUP($C143,VK!$B$3:$CG$295,37,FALSE)</f>
        <v>61</v>
      </c>
      <c r="H143" s="36">
        <f>VLOOKUP($C143,VK!$B$3:$CG$295,55,FALSE)</f>
        <v>100</v>
      </c>
      <c r="I143" s="40">
        <f>VLOOKUP($C143,VK!$B$3:$CG$295,59,FALSE)</f>
        <v>2.6330933570861816</v>
      </c>
      <c r="J143" s="35">
        <f>VLOOKUP($C143,VK!$B$3:$CG$295,65,FALSE)</f>
        <v>20491.833984375</v>
      </c>
      <c r="K143" s="10"/>
      <c r="L143" s="35">
        <f>VLOOKUP($C143,VK!$B$3:$CG$295,75,FALSE)</f>
        <v>9534.0908203125</v>
      </c>
      <c r="M143" s="56">
        <f>1-VLOOKUP(C143,VK!$B$3:$ID$295,237,FALSE)</f>
        <v>0.40181534010206643</v>
      </c>
      <c r="N143" s="35"/>
      <c r="O143" s="35"/>
      <c r="P143" s="36"/>
    </row>
    <row r="144" spans="1:16" hidden="1">
      <c r="A144" s="19">
        <v>134</v>
      </c>
      <c r="B144" s="31" t="str">
        <f t="shared" si="2"/>
        <v>***</v>
      </c>
      <c r="C144" t="str">
        <f>VLOOKUP(A144,VK!$IE$3:$IG$295,3,FALSE)</f>
        <v>Ylöjärvi</v>
      </c>
      <c r="D144" s="36">
        <f>VLOOKUP(C144,VK!$B$3:$CG$295,11,FALSE)</f>
        <v>121.59999847412109</v>
      </c>
      <c r="E144" s="36">
        <f>VLOOKUP($C144,VK!$B$3:$CG$295,18,FALSE)</f>
        <v>372</v>
      </c>
      <c r="F144" s="36">
        <f>VLOOKUP($C144,VK!$B$3:$CG$295,32,FALSE)</f>
        <v>0</v>
      </c>
      <c r="G144" s="36">
        <f>VLOOKUP($C144,VK!$B$3:$CG$295,37,FALSE)</f>
        <v>63.1</v>
      </c>
      <c r="H144" s="36">
        <f>VLOOKUP($C144,VK!$B$3:$CG$295,55,FALSE)</f>
        <v>78.461540222167969</v>
      </c>
      <c r="I144" s="40">
        <f>VLOOKUP($C144,VK!$B$3:$CG$295,59,FALSE)</f>
        <v>4.9620041847229004</v>
      </c>
      <c r="J144" s="35">
        <f>VLOOKUP($C144,VK!$B$3:$CG$295,65,FALSE)</f>
        <v>23788.943359375</v>
      </c>
      <c r="K144" s="10"/>
      <c r="L144" s="35">
        <f>VLOOKUP($C144,VK!$B$3:$CG$295,75,FALSE)</f>
        <v>9494.837890625</v>
      </c>
      <c r="M144" s="56">
        <f>1-VLOOKUP(C144,VK!$B$3:$ID$295,237,FALSE)</f>
        <v>0.40153910677182869</v>
      </c>
      <c r="N144" s="35"/>
      <c r="O144" s="35"/>
      <c r="P144" s="36"/>
    </row>
    <row r="145" spans="1:16" hidden="1">
      <c r="A145" s="19">
        <v>135</v>
      </c>
      <c r="B145" s="31" t="str">
        <f t="shared" si="2"/>
        <v>***</v>
      </c>
      <c r="C145" t="str">
        <f>VLOOKUP(A145,VK!$IE$3:$IG$295,3,FALSE)</f>
        <v>Muhos</v>
      </c>
      <c r="D145" s="36">
        <f>VLOOKUP(C145,VK!$B$3:$CG$295,11,FALSE)</f>
        <v>158.30000305175781</v>
      </c>
      <c r="E145" s="36">
        <f>VLOOKUP($C145,VK!$B$3:$CG$295,18,FALSE)</f>
        <v>166</v>
      </c>
      <c r="F145" s="36">
        <f>VLOOKUP($C145,VK!$B$3:$CG$295,32,FALSE)</f>
        <v>0</v>
      </c>
      <c r="G145" s="36">
        <f>VLOOKUP($C145,VK!$B$3:$CG$295,37,FALSE)</f>
        <v>49.6</v>
      </c>
      <c r="H145" s="36">
        <f>VLOOKUP($C145,VK!$B$3:$CG$295,55,FALSE)</f>
        <v>84.581497192382813</v>
      </c>
      <c r="I145" s="40">
        <f>VLOOKUP($C145,VK!$B$3:$CG$295,59,FALSE)</f>
        <v>4.3096542358398438</v>
      </c>
      <c r="J145" s="35">
        <f>VLOOKUP($C145,VK!$B$3:$CG$295,65,FALSE)</f>
        <v>20518.34375</v>
      </c>
      <c r="K145" s="10"/>
      <c r="L145" s="35">
        <f>VLOOKUP($C145,VK!$B$3:$CG$295,75,FALSE)</f>
        <v>6698.96630859375</v>
      </c>
      <c r="M145" s="56">
        <f>1-VLOOKUP(C145,VK!$B$3:$ID$295,237,FALSE)</f>
        <v>0.40017381588690315</v>
      </c>
      <c r="N145" s="35"/>
      <c r="O145" s="35"/>
      <c r="P145" s="36"/>
    </row>
    <row r="146" spans="1:16" hidden="1">
      <c r="A146" s="19">
        <v>136</v>
      </c>
      <c r="B146" s="31" t="str">
        <f t="shared" si="2"/>
        <v>***</v>
      </c>
      <c r="C146" t="str">
        <f>VLOOKUP(A146,VK!$IE$3:$IG$295,3,FALSE)</f>
        <v>Parkano</v>
      </c>
      <c r="D146" s="36">
        <f>VLOOKUP(C146,VK!$B$3:$CG$295,11,FALSE)</f>
        <v>173.89999389648438</v>
      </c>
      <c r="E146" s="36">
        <f>VLOOKUP($C146,VK!$B$3:$CG$295,18,FALSE)</f>
        <v>258</v>
      </c>
      <c r="F146" s="36">
        <f>VLOOKUP($C146,VK!$B$3:$CG$295,32,FALSE)</f>
        <v>0</v>
      </c>
      <c r="G146" s="36">
        <f>VLOOKUP($C146,VK!$B$3:$CG$295,37,FALSE)</f>
        <v>71.599999999999994</v>
      </c>
      <c r="H146" s="36">
        <f>VLOOKUP($C146,VK!$B$3:$CG$295,55,FALSE)</f>
        <v>100</v>
      </c>
      <c r="I146" s="40">
        <f>VLOOKUP($C146,VK!$B$3:$CG$295,59,FALSE)</f>
        <v>3.667208194732666</v>
      </c>
      <c r="J146" s="35">
        <f>VLOOKUP($C146,VK!$B$3:$CG$295,65,FALSE)</f>
        <v>20867.4375</v>
      </c>
      <c r="K146" s="10"/>
      <c r="L146" s="35">
        <f>VLOOKUP($C146,VK!$B$3:$CG$295,75,FALSE)</f>
        <v>6771.34130859375</v>
      </c>
      <c r="M146" s="56">
        <f>1-VLOOKUP(C146,VK!$B$3:$ID$295,237,FALSE)</f>
        <v>0.39953219852271404</v>
      </c>
      <c r="N146" s="35"/>
      <c r="O146" s="35"/>
      <c r="P146" s="36"/>
    </row>
    <row r="147" spans="1:16" hidden="1">
      <c r="A147" s="19">
        <v>137</v>
      </c>
      <c r="B147" s="31" t="str">
        <f t="shared" si="2"/>
        <v>***</v>
      </c>
      <c r="C147" t="str">
        <f>VLOOKUP(A147,VK!$IE$3:$IG$295,3,FALSE)</f>
        <v>Siikajoki</v>
      </c>
      <c r="D147" s="36">
        <f>VLOOKUP(C147,VK!$B$3:$CG$295,11,FALSE)</f>
        <v>171.69999694824219</v>
      </c>
      <c r="E147" s="36">
        <f>VLOOKUP($C147,VK!$B$3:$CG$295,18,FALSE)</f>
        <v>319</v>
      </c>
      <c r="F147" s="36">
        <f>VLOOKUP($C147,VK!$B$3:$CG$295,32,FALSE)</f>
        <v>0</v>
      </c>
      <c r="G147" s="36">
        <f>VLOOKUP($C147,VK!$B$3:$CG$295,37,FALSE)</f>
        <v>49.6</v>
      </c>
      <c r="H147" s="36">
        <f>VLOOKUP($C147,VK!$B$3:$CG$295,55,FALSE)</f>
        <v>98.113204956054688</v>
      </c>
      <c r="I147" s="40">
        <f>VLOOKUP($C147,VK!$B$3:$CG$295,59,FALSE)</f>
        <v>3.9429347515106201</v>
      </c>
      <c r="J147" s="35">
        <f>VLOOKUP($C147,VK!$B$3:$CG$295,65,FALSE)</f>
        <v>20063.890625</v>
      </c>
      <c r="K147" s="10"/>
      <c r="L147" s="35">
        <f>VLOOKUP($C147,VK!$B$3:$CG$295,75,FALSE)</f>
        <v>6413.203125</v>
      </c>
      <c r="M147" s="56">
        <f>1-VLOOKUP(C147,VK!$B$3:$ID$295,237,FALSE)</f>
        <v>0.38547705013477707</v>
      </c>
      <c r="N147" s="35"/>
      <c r="O147" s="35"/>
      <c r="P147" s="36"/>
    </row>
    <row r="148" spans="1:16" hidden="1">
      <c r="A148" s="19">
        <v>138</v>
      </c>
      <c r="B148" s="31" t="str">
        <f t="shared" si="2"/>
        <v>***</v>
      </c>
      <c r="C148" t="str">
        <f>VLOOKUP(A148,VK!$IE$3:$IG$295,3,FALSE)</f>
        <v>Kemiönsaari</v>
      </c>
      <c r="D148" s="36">
        <f>VLOOKUP(C148,VK!$B$3:$CG$295,11,FALSE)</f>
        <v>164.19999694824219</v>
      </c>
      <c r="E148" s="36">
        <f>VLOOKUP($C148,VK!$B$3:$CG$295,18,FALSE)</f>
        <v>229</v>
      </c>
      <c r="F148" s="36">
        <f>VLOOKUP($C148,VK!$B$3:$CG$295,32,FALSE)</f>
        <v>0</v>
      </c>
      <c r="G148" s="36">
        <f>VLOOKUP($C148,VK!$B$3:$CG$295,37,FALSE)</f>
        <v>78.900000000000006</v>
      </c>
      <c r="H148" s="36">
        <f>VLOOKUP($C148,VK!$B$3:$CG$295,55,FALSE)</f>
        <v>93.822395324707031</v>
      </c>
      <c r="I148" s="40">
        <f>VLOOKUP($C148,VK!$B$3:$CG$295,59,FALSE)</f>
        <v>3.6598191261291504</v>
      </c>
      <c r="J148" s="35">
        <f>VLOOKUP($C148,VK!$B$3:$CG$295,65,FALSE)</f>
        <v>21961.302734375</v>
      </c>
      <c r="K148" s="10"/>
      <c r="L148" s="35">
        <f>VLOOKUP($C148,VK!$B$3:$CG$295,75,FALSE)</f>
        <v>10207.7919921875</v>
      </c>
      <c r="M148" s="56">
        <f>1-VLOOKUP(C148,VK!$B$3:$ID$295,237,FALSE)</f>
        <v>0.38486796301784987</v>
      </c>
      <c r="N148" s="35"/>
      <c r="O148" s="35"/>
      <c r="P148" s="36"/>
    </row>
    <row r="149" spans="1:16" hidden="1">
      <c r="A149" s="19">
        <v>139</v>
      </c>
      <c r="B149" s="31" t="str">
        <f t="shared" si="2"/>
        <v>***</v>
      </c>
      <c r="C149" t="str">
        <f>VLOOKUP(A149,VK!$IE$3:$IG$295,3,FALSE)</f>
        <v>Koski Tl</v>
      </c>
      <c r="D149" s="36">
        <f>VLOOKUP(C149,VK!$B$3:$CG$295,11,FALSE)</f>
        <v>159.10000610351563</v>
      </c>
      <c r="E149" s="36">
        <f>VLOOKUP($C149,VK!$B$3:$CG$295,18,FALSE)</f>
        <v>84</v>
      </c>
      <c r="F149" s="36">
        <f>VLOOKUP($C149,VK!$B$3:$CG$295,32,FALSE)</f>
        <v>1</v>
      </c>
      <c r="G149" s="36">
        <f>VLOOKUP($C149,VK!$B$3:$CG$295,37,FALSE)</f>
        <v>72.8</v>
      </c>
      <c r="H149" s="36">
        <f>VLOOKUP($C149,VK!$B$3:$CG$295,55,FALSE)</f>
        <v>100</v>
      </c>
      <c r="I149" s="40">
        <f>VLOOKUP($C149,VK!$B$3:$CG$295,59,FALSE)</f>
        <v>3.5958404541015625</v>
      </c>
      <c r="J149" s="35">
        <f>VLOOKUP($C149,VK!$B$3:$CG$295,65,FALSE)</f>
        <v>21320.89453125</v>
      </c>
      <c r="K149" s="10"/>
      <c r="L149" s="35">
        <f>VLOOKUP($C149,VK!$B$3:$CG$295,75,FALSE)</f>
        <v>9605.2626953125</v>
      </c>
      <c r="M149" s="56">
        <f>1-VLOOKUP(C149,VK!$B$3:$ID$295,237,FALSE)</f>
        <v>0.38483786335156056</v>
      </c>
      <c r="N149" s="35"/>
      <c r="O149" s="35"/>
      <c r="P149" s="36"/>
    </row>
    <row r="150" spans="1:16" hidden="1">
      <c r="A150" s="19">
        <v>140</v>
      </c>
      <c r="B150" s="31" t="str">
        <f t="shared" si="2"/>
        <v>***</v>
      </c>
      <c r="C150" t="str">
        <f>VLOOKUP(A150,VK!$IE$3:$IG$295,3,FALSE)</f>
        <v>Lestijärvi</v>
      </c>
      <c r="D150" s="36">
        <f>VLOOKUP(C150,VK!$B$3:$CG$295,11,FALSE)</f>
        <v>185.69999694824219</v>
      </c>
      <c r="E150" s="36">
        <f>VLOOKUP($C150,VK!$B$3:$CG$295,18,FALSE)</f>
        <v>70</v>
      </c>
      <c r="F150" s="36">
        <f>VLOOKUP($C150,VK!$B$3:$CG$295,32,FALSE)</f>
        <v>0</v>
      </c>
      <c r="G150" s="36">
        <f>VLOOKUP($C150,VK!$B$3:$CG$295,37,FALSE)</f>
        <v>51.2</v>
      </c>
      <c r="H150" s="36">
        <f>VLOOKUP($C150,VK!$B$3:$CG$295,55,FALSE)</f>
        <v>100</v>
      </c>
      <c r="I150" s="40">
        <f>VLOOKUP($C150,VK!$B$3:$CG$295,59,FALSE)</f>
        <v>3.0620307922363281</v>
      </c>
      <c r="J150" s="35">
        <f>VLOOKUP($C150,VK!$B$3:$CG$295,65,FALSE)</f>
        <v>19522.716796875</v>
      </c>
      <c r="K150" s="10"/>
      <c r="L150" s="35">
        <f>VLOOKUP($C150,VK!$B$3:$CG$295,75,FALSE)</f>
        <v>9767.44140625</v>
      </c>
      <c r="M150" s="56">
        <f>1-VLOOKUP(C150,VK!$B$3:$ID$295,237,FALSE)</f>
        <v>0.3843412578543296</v>
      </c>
      <c r="N150" s="35"/>
      <c r="O150" s="35"/>
      <c r="P150" s="36"/>
    </row>
    <row r="151" spans="1:16" hidden="1">
      <c r="A151" s="19">
        <v>141</v>
      </c>
      <c r="B151" s="31" t="str">
        <f t="shared" si="2"/>
        <v>***</v>
      </c>
      <c r="C151" t="str">
        <f>VLOOKUP(A151,VK!$IE$3:$IG$295,3,FALSE)</f>
        <v>Varkaus</v>
      </c>
      <c r="D151" s="36">
        <f>VLOOKUP(C151,VK!$B$3:$CG$295,11,FALSE)</f>
        <v>184.69999694824219</v>
      </c>
      <c r="E151" s="36">
        <f>VLOOKUP($C151,VK!$B$3:$CG$295,18,FALSE)</f>
        <v>130</v>
      </c>
      <c r="F151" s="36">
        <f>VLOOKUP($C151,VK!$B$3:$CG$295,32,FALSE)</f>
        <v>0</v>
      </c>
      <c r="G151" s="36">
        <f>VLOOKUP($C151,VK!$B$3:$CG$295,37,FALSE)</f>
        <v>54.4</v>
      </c>
      <c r="H151" s="36">
        <f>VLOOKUP($C151,VK!$B$3:$CG$295,55,FALSE)</f>
        <v>66.4383544921875</v>
      </c>
      <c r="I151" s="40">
        <f>VLOOKUP($C151,VK!$B$3:$CG$295,59,FALSE)</f>
        <v>2.3709957599639893</v>
      </c>
      <c r="J151" s="35">
        <f>VLOOKUP($C151,VK!$B$3:$CG$295,65,FALSE)</f>
        <v>23159.474609375</v>
      </c>
      <c r="K151" s="10"/>
      <c r="L151" s="35">
        <f>VLOOKUP($C151,VK!$B$3:$CG$295,75,FALSE)</f>
        <v>11048.2060546875</v>
      </c>
      <c r="M151" s="56">
        <f>1-VLOOKUP(C151,VK!$B$3:$ID$295,237,FALSE)</f>
        <v>0.38376210611719375</v>
      </c>
      <c r="N151" s="35"/>
      <c r="O151" s="35"/>
      <c r="P151" s="36"/>
    </row>
    <row r="152" spans="1:16" hidden="1">
      <c r="A152" s="19">
        <v>142</v>
      </c>
      <c r="B152" s="31" t="str">
        <f t="shared" si="2"/>
        <v>***</v>
      </c>
      <c r="C152" t="str">
        <f>VLOOKUP(A152,VK!$IE$3:$IG$295,3,FALSE)</f>
        <v>Enontekiö</v>
      </c>
      <c r="D152" s="36">
        <f>VLOOKUP(C152,VK!$B$3:$CG$295,11,FALSE)</f>
        <v>154.39999389648438</v>
      </c>
      <c r="E152" s="36">
        <f>VLOOKUP($C152,VK!$B$3:$CG$295,18,FALSE)</f>
        <v>377</v>
      </c>
      <c r="F152" s="36">
        <f>VLOOKUP($C152,VK!$B$3:$CG$295,32,FALSE)</f>
        <v>1</v>
      </c>
      <c r="G152" s="36">
        <f>VLOOKUP($C152,VK!$B$3:$CG$295,37,FALSE)</f>
        <v>68</v>
      </c>
      <c r="H152" s="36">
        <f>VLOOKUP($C152,VK!$B$3:$CG$295,55,FALSE)</f>
        <v>100</v>
      </c>
      <c r="I152" s="40">
        <f>VLOOKUP($C152,VK!$B$3:$CG$295,59,FALSE)</f>
        <v>2.7747552394866943</v>
      </c>
      <c r="J152" s="35">
        <f>VLOOKUP($C152,VK!$B$3:$CG$295,65,FALSE)</f>
        <v>20747.369140625</v>
      </c>
      <c r="K152" s="10"/>
      <c r="L152" s="35">
        <f>VLOOKUP($C152,VK!$B$3:$CG$295,75,FALSE)</f>
        <v>12626.6669921875</v>
      </c>
      <c r="M152" s="56">
        <f>1-VLOOKUP(C152,VK!$B$3:$ID$295,237,FALSE)</f>
        <v>0.38294784998709885</v>
      </c>
      <c r="N152" s="35"/>
      <c r="O152" s="35"/>
      <c r="P152" s="36"/>
    </row>
    <row r="153" spans="1:16" hidden="1">
      <c r="A153" s="19">
        <v>143</v>
      </c>
      <c r="B153" s="31" t="str">
        <f t="shared" si="2"/>
        <v>***</v>
      </c>
      <c r="C153" t="str">
        <f>VLOOKUP(A153,VK!$IE$3:$IG$295,3,FALSE)</f>
        <v>Saarijärvi</v>
      </c>
      <c r="D153" s="36">
        <f>VLOOKUP(C153,VK!$B$3:$CG$295,11,FALSE)</f>
        <v>195</v>
      </c>
      <c r="E153" s="36">
        <f>VLOOKUP($C153,VK!$B$3:$CG$295,18,FALSE)</f>
        <v>407</v>
      </c>
      <c r="F153" s="36">
        <f>VLOOKUP($C153,VK!$B$3:$CG$295,32,FALSE)</f>
        <v>0</v>
      </c>
      <c r="G153" s="36">
        <f>VLOOKUP($C153,VK!$B$3:$CG$295,37,FALSE)</f>
        <v>66.2</v>
      </c>
      <c r="H153" s="36">
        <f>VLOOKUP($C153,VK!$B$3:$CG$295,55,FALSE)</f>
        <v>96.048629760742188</v>
      </c>
      <c r="I153" s="40">
        <f>VLOOKUP($C153,VK!$B$3:$CG$295,59,FALSE)</f>
        <v>3.3921365737915039</v>
      </c>
      <c r="J153" s="35">
        <f>VLOOKUP($C153,VK!$B$3:$CG$295,65,FALSE)</f>
        <v>19974.697265625</v>
      </c>
      <c r="K153" s="10"/>
      <c r="L153" s="35">
        <f>VLOOKUP($C153,VK!$B$3:$CG$295,75,FALSE)</f>
        <v>8509.43359375</v>
      </c>
      <c r="M153" s="56">
        <f>1-VLOOKUP(C153,VK!$B$3:$ID$295,237,FALSE)</f>
        <v>0.38225685006691956</v>
      </c>
      <c r="N153" s="35"/>
      <c r="O153" s="35"/>
      <c r="P153" s="36"/>
    </row>
    <row r="154" spans="1:16" hidden="1">
      <c r="A154" s="19">
        <v>144</v>
      </c>
      <c r="B154" s="31" t="str">
        <f t="shared" si="2"/>
        <v>***</v>
      </c>
      <c r="C154" t="str">
        <f>VLOOKUP(A154,VK!$IE$3:$IG$295,3,FALSE)</f>
        <v>Luhanka</v>
      </c>
      <c r="D154" s="36">
        <f>VLOOKUP(C154,VK!$B$3:$CG$295,11,FALSE)</f>
        <v>188.60000610351563</v>
      </c>
      <c r="E154" s="36">
        <f>VLOOKUP($C154,VK!$B$3:$CG$295,18,FALSE)</f>
        <v>57</v>
      </c>
      <c r="F154" s="36">
        <f>VLOOKUP($C154,VK!$B$3:$CG$295,32,FALSE)</f>
        <v>0</v>
      </c>
      <c r="G154" s="36">
        <f>VLOOKUP($C154,VK!$B$3:$CG$295,37,FALSE)</f>
        <v>60.9</v>
      </c>
      <c r="H154" s="36">
        <f>VLOOKUP($C154,VK!$B$3:$CG$295,55,FALSE)</f>
        <v>100</v>
      </c>
      <c r="I154" s="40">
        <f>VLOOKUP($C154,VK!$B$3:$CG$295,59,FALSE)</f>
        <v>2.0299999713897705</v>
      </c>
      <c r="J154" s="35">
        <f>VLOOKUP($C154,VK!$B$3:$CG$295,65,FALSE)</f>
        <v>21678.482421875</v>
      </c>
      <c r="K154" s="10"/>
      <c r="L154" s="35">
        <f>VLOOKUP($C154,VK!$B$3:$CG$295,75,FALSE)</f>
        <v>11043.478515625</v>
      </c>
      <c r="M154" s="56">
        <f>1-VLOOKUP(C154,VK!$B$3:$ID$295,237,FALSE)</f>
        <v>0.38178179710523985</v>
      </c>
      <c r="N154" s="35"/>
      <c r="O154" s="35"/>
      <c r="P154" s="36"/>
    </row>
    <row r="155" spans="1:16" hidden="1">
      <c r="A155" s="19">
        <v>145</v>
      </c>
      <c r="B155" s="31" t="str">
        <f t="shared" si="2"/>
        <v>***</v>
      </c>
      <c r="C155" t="str">
        <f>VLOOKUP(A155,VK!$IE$3:$IG$295,3,FALSE)</f>
        <v>Pihtipudas</v>
      </c>
      <c r="D155" s="36">
        <f>VLOOKUP(C155,VK!$B$3:$CG$295,11,FALSE)</f>
        <v>182.19999694824219</v>
      </c>
      <c r="E155" s="36">
        <f>VLOOKUP($C155,VK!$B$3:$CG$295,18,FALSE)</f>
        <v>263</v>
      </c>
      <c r="F155" s="36">
        <f>VLOOKUP($C155,VK!$B$3:$CG$295,32,FALSE)</f>
        <v>0</v>
      </c>
      <c r="G155" s="36">
        <f>VLOOKUP($C155,VK!$B$3:$CG$295,37,FALSE)</f>
        <v>56</v>
      </c>
      <c r="H155" s="36">
        <f>VLOOKUP($C155,VK!$B$3:$CG$295,55,FALSE)</f>
        <v>100</v>
      </c>
      <c r="I155" s="40">
        <f>VLOOKUP($C155,VK!$B$3:$CG$295,59,FALSE)</f>
        <v>2.6527776718139648</v>
      </c>
      <c r="J155" s="35">
        <f>VLOOKUP($C155,VK!$B$3:$CG$295,65,FALSE)</f>
        <v>18909.01171875</v>
      </c>
      <c r="K155" s="10"/>
      <c r="L155" s="35">
        <f>VLOOKUP($C155,VK!$B$3:$CG$295,75,FALSE)</f>
        <v>7575.916015625</v>
      </c>
      <c r="M155" s="56">
        <f>1-VLOOKUP(C155,VK!$B$3:$ID$295,237,FALSE)</f>
        <v>0.38153250517528126</v>
      </c>
      <c r="N155" s="35"/>
      <c r="O155" s="35"/>
      <c r="P155" s="36"/>
    </row>
    <row r="156" spans="1:16" hidden="1">
      <c r="A156" s="19">
        <v>146</v>
      </c>
      <c r="B156" s="31" t="str">
        <f t="shared" si="2"/>
        <v>***</v>
      </c>
      <c r="C156" t="str">
        <f>VLOOKUP(A156,VK!$IE$3:$IG$295,3,FALSE)</f>
        <v>Kokkola</v>
      </c>
      <c r="D156" s="36">
        <f>VLOOKUP(C156,VK!$B$3:$CG$295,11,FALSE)</f>
        <v>137.89999389648438</v>
      </c>
      <c r="E156" s="36">
        <f>VLOOKUP($C156,VK!$B$3:$CG$295,18,FALSE)</f>
        <v>400</v>
      </c>
      <c r="F156" s="36">
        <f>VLOOKUP($C156,VK!$B$3:$CG$295,32,FALSE)</f>
        <v>1</v>
      </c>
      <c r="G156" s="36">
        <f>VLOOKUP($C156,VK!$B$3:$CG$295,37,FALSE)</f>
        <v>67.2</v>
      </c>
      <c r="H156" s="36">
        <f>VLOOKUP($C156,VK!$B$3:$CG$295,55,FALSE)</f>
        <v>93.19219970703125</v>
      </c>
      <c r="I156" s="40">
        <f>VLOOKUP($C156,VK!$B$3:$CG$295,59,FALSE)</f>
        <v>4.8905014991760254</v>
      </c>
      <c r="J156" s="35">
        <f>VLOOKUP($C156,VK!$B$3:$CG$295,65,FALSE)</f>
        <v>22522.603515625</v>
      </c>
      <c r="K156" s="10"/>
      <c r="L156" s="35">
        <f>VLOOKUP($C156,VK!$B$3:$CG$295,75,FALSE)</f>
        <v>8582.1328125</v>
      </c>
      <c r="M156" s="56">
        <f>1-VLOOKUP(C156,VK!$B$3:$ID$295,237,FALSE)</f>
        <v>0.38096221320945312</v>
      </c>
      <c r="N156" s="35"/>
      <c r="O156" s="35"/>
      <c r="P156" s="36"/>
    </row>
    <row r="157" spans="1:16" hidden="1">
      <c r="A157" s="19">
        <v>147</v>
      </c>
      <c r="B157" s="31" t="str">
        <f t="shared" si="2"/>
        <v>***</v>
      </c>
      <c r="C157" t="str">
        <f>VLOOKUP(A157,VK!$IE$3:$IG$295,3,FALSE)</f>
        <v>Sauvo</v>
      </c>
      <c r="D157" s="36">
        <f>VLOOKUP(C157,VK!$B$3:$CG$295,11,FALSE)</f>
        <v>132.60000610351563</v>
      </c>
      <c r="E157" s="36">
        <f>VLOOKUP($C157,VK!$B$3:$CG$295,18,FALSE)</f>
        <v>108</v>
      </c>
      <c r="F157" s="36">
        <f>VLOOKUP($C157,VK!$B$3:$CG$295,32,FALSE)</f>
        <v>0</v>
      </c>
      <c r="G157" s="36">
        <f>VLOOKUP($C157,VK!$B$3:$CG$295,37,FALSE)</f>
        <v>79.900000000000006</v>
      </c>
      <c r="H157" s="36">
        <f>VLOOKUP($C157,VK!$B$3:$CG$295,55,FALSE)</f>
        <v>94.696968078613281</v>
      </c>
      <c r="I157" s="40">
        <f>VLOOKUP($C157,VK!$B$3:$CG$295,59,FALSE)</f>
        <v>4.3137860298156738</v>
      </c>
      <c r="J157" s="35">
        <f>VLOOKUP($C157,VK!$B$3:$CG$295,65,FALSE)</f>
        <v>23783.99609375</v>
      </c>
      <c r="K157" s="10"/>
      <c r="L157" s="35">
        <f>VLOOKUP($C157,VK!$B$3:$CG$295,75,FALSE)</f>
        <v>9522.0126953125</v>
      </c>
      <c r="M157" s="56">
        <f>1-VLOOKUP(C157,VK!$B$3:$ID$295,237,FALSE)</f>
        <v>0.38044550626520579</v>
      </c>
      <c r="N157" s="35"/>
      <c r="O157" s="35"/>
      <c r="P157" s="36"/>
    </row>
    <row r="158" spans="1:16" hidden="1">
      <c r="A158" s="19">
        <v>148</v>
      </c>
      <c r="B158" s="31" t="str">
        <f t="shared" si="2"/>
        <v>***</v>
      </c>
      <c r="C158" t="str">
        <f>VLOOKUP(A158,VK!$IE$3:$IG$295,3,FALSE)</f>
        <v>Keuruu</v>
      </c>
      <c r="D158" s="36">
        <f>VLOOKUP(C158,VK!$B$3:$CG$295,11,FALSE)</f>
        <v>185.89999389648438</v>
      </c>
      <c r="E158" s="36">
        <f>VLOOKUP($C158,VK!$B$3:$CG$295,18,FALSE)</f>
        <v>362</v>
      </c>
      <c r="F158" s="36">
        <f>VLOOKUP($C158,VK!$B$3:$CG$295,32,FALSE)</f>
        <v>0</v>
      </c>
      <c r="G158" s="36">
        <f>VLOOKUP($C158,VK!$B$3:$CG$295,37,FALSE)</f>
        <v>53.8</v>
      </c>
      <c r="H158" s="36">
        <f>VLOOKUP($C158,VK!$B$3:$CG$295,55,FALSE)</f>
        <v>80.891716003417969</v>
      </c>
      <c r="I158" s="40">
        <f>VLOOKUP($C158,VK!$B$3:$CG$295,59,FALSE)</f>
        <v>2.6885995864868164</v>
      </c>
      <c r="J158" s="35">
        <f>VLOOKUP($C158,VK!$B$3:$CG$295,65,FALSE)</f>
        <v>21490.94921875</v>
      </c>
      <c r="K158" s="10"/>
      <c r="L158" s="35">
        <f>VLOOKUP($C158,VK!$B$3:$CG$295,75,FALSE)</f>
        <v>9925</v>
      </c>
      <c r="M158" s="56">
        <f>1-VLOOKUP(C158,VK!$B$3:$ID$295,237,FALSE)</f>
        <v>0.37965625838671979</v>
      </c>
      <c r="N158" s="35"/>
      <c r="O158" s="35"/>
      <c r="P158" s="36"/>
    </row>
    <row r="159" spans="1:16" hidden="1">
      <c r="A159" s="19">
        <v>149</v>
      </c>
      <c r="B159" s="31" t="str">
        <f t="shared" si="2"/>
        <v>***</v>
      </c>
      <c r="C159" t="str">
        <f>VLOOKUP(A159,VK!$IE$3:$IG$295,3,FALSE)</f>
        <v>Ylivieska</v>
      </c>
      <c r="D159" s="36">
        <f>VLOOKUP(C159,VK!$B$3:$CG$295,11,FALSE)</f>
        <v>142</v>
      </c>
      <c r="E159" s="36">
        <f>VLOOKUP($C159,VK!$B$3:$CG$295,18,FALSE)</f>
        <v>202</v>
      </c>
      <c r="F159" s="36">
        <f>VLOOKUP($C159,VK!$B$3:$CG$295,32,FALSE)</f>
        <v>0</v>
      </c>
      <c r="G159" s="36">
        <f>VLOOKUP($C159,VK!$B$3:$CG$295,37,FALSE)</f>
        <v>42</v>
      </c>
      <c r="H159" s="36">
        <f>VLOOKUP($C159,VK!$B$3:$CG$295,55,FALSE)</f>
        <v>59.170307159423828</v>
      </c>
      <c r="I159" s="40">
        <f>VLOOKUP($C159,VK!$B$3:$CG$295,59,FALSE)</f>
        <v>3.5819075107574463</v>
      </c>
      <c r="J159" s="35">
        <f>VLOOKUP($C159,VK!$B$3:$CG$295,65,FALSE)</f>
        <v>20942.44921875</v>
      </c>
      <c r="K159" s="10"/>
      <c r="L159" s="35">
        <f>VLOOKUP($C159,VK!$B$3:$CG$295,75,FALSE)</f>
        <v>8212.9130859375</v>
      </c>
      <c r="M159" s="56">
        <f>1-VLOOKUP(C159,VK!$B$3:$ID$295,237,FALSE)</f>
        <v>0.37817668431208962</v>
      </c>
      <c r="N159" s="35"/>
      <c r="O159" s="35"/>
      <c r="P159" s="36"/>
    </row>
    <row r="160" spans="1:16" hidden="1">
      <c r="A160" s="19">
        <v>150</v>
      </c>
      <c r="B160" s="31" t="str">
        <f t="shared" si="2"/>
        <v>***</v>
      </c>
      <c r="C160" t="str">
        <f>VLOOKUP(A160,VK!$IE$3:$IG$295,3,FALSE)</f>
        <v>Kruunupyy</v>
      </c>
      <c r="D160" s="36">
        <f>VLOOKUP(C160,VK!$B$3:$CG$295,11,FALSE)</f>
        <v>126.40000152587891</v>
      </c>
      <c r="E160" s="36">
        <f>VLOOKUP($C160,VK!$B$3:$CG$295,18,FALSE)</f>
        <v>244</v>
      </c>
      <c r="F160" s="36">
        <f>VLOOKUP($C160,VK!$B$3:$CG$295,32,FALSE)</f>
        <v>0</v>
      </c>
      <c r="G160" s="36">
        <f>VLOOKUP($C160,VK!$B$3:$CG$295,37,FALSE)</f>
        <v>73.7</v>
      </c>
      <c r="H160" s="36">
        <f>VLOOKUP($C160,VK!$B$3:$CG$295,55,FALSE)</f>
        <v>100</v>
      </c>
      <c r="I160" s="40">
        <f>VLOOKUP($C160,VK!$B$3:$CG$295,59,FALSE)</f>
        <v>4.5403232574462891</v>
      </c>
      <c r="J160" s="35">
        <f>VLOOKUP($C160,VK!$B$3:$CG$295,65,FALSE)</f>
        <v>21831.173828125</v>
      </c>
      <c r="K160" s="10"/>
      <c r="L160" s="35">
        <f>VLOOKUP($C160,VK!$B$3:$CG$295,75,FALSE)</f>
        <v>10282.828125</v>
      </c>
      <c r="M160" s="56">
        <f>1-VLOOKUP(C160,VK!$B$3:$ID$295,237,FALSE)</f>
        <v>0.37320155339225713</v>
      </c>
      <c r="N160" s="35"/>
      <c r="O160" s="35"/>
      <c r="P160" s="36"/>
    </row>
    <row r="161" spans="1:16" hidden="1">
      <c r="A161" s="19">
        <v>151</v>
      </c>
      <c r="B161" s="31" t="str">
        <f t="shared" si="2"/>
        <v>***</v>
      </c>
      <c r="C161" t="str">
        <f>VLOOKUP(A161,VK!$IE$3:$IG$295,3,FALSE)</f>
        <v>Alajärvi</v>
      </c>
      <c r="D161" s="36">
        <f>VLOOKUP(C161,VK!$B$3:$CG$295,11,FALSE)</f>
        <v>177.60000610351563</v>
      </c>
      <c r="E161" s="36">
        <f>VLOOKUP($C161,VK!$B$3:$CG$295,18,FALSE)</f>
        <v>348</v>
      </c>
      <c r="F161" s="36">
        <f>VLOOKUP($C161,VK!$B$3:$CG$295,32,FALSE)</f>
        <v>0</v>
      </c>
      <c r="G161" s="36">
        <f>VLOOKUP($C161,VK!$B$3:$CG$295,37,FALSE)</f>
        <v>49.7</v>
      </c>
      <c r="H161" s="36">
        <f>VLOOKUP($C161,VK!$B$3:$CG$295,55,FALSE)</f>
        <v>96.833770751953125</v>
      </c>
      <c r="I161" s="40">
        <f>VLOOKUP($C161,VK!$B$3:$CG$295,59,FALSE)</f>
        <v>2.9730598926544189</v>
      </c>
      <c r="J161" s="35">
        <f>VLOOKUP($C161,VK!$B$3:$CG$295,65,FALSE)</f>
        <v>19432.6796875</v>
      </c>
      <c r="K161" s="10"/>
      <c r="L161" s="35">
        <f>VLOOKUP($C161,VK!$B$3:$CG$295,75,FALSE)</f>
        <v>7232.517578125</v>
      </c>
      <c r="M161" s="56">
        <f>1-VLOOKUP(C161,VK!$B$3:$ID$295,237,FALSE)</f>
        <v>0.37053701144434259</v>
      </c>
      <c r="N161" s="35"/>
      <c r="O161" s="35"/>
      <c r="P161" s="36"/>
    </row>
    <row r="162" spans="1:16" hidden="1">
      <c r="A162" s="19">
        <v>152</v>
      </c>
      <c r="B162" s="31" t="str">
        <f t="shared" si="2"/>
        <v>***</v>
      </c>
      <c r="C162" t="str">
        <f>VLOOKUP(A162,VK!$IE$3:$IG$295,3,FALSE)</f>
        <v>Loviisa</v>
      </c>
      <c r="D162" s="36">
        <f>VLOOKUP(C162,VK!$B$3:$CG$295,11,FALSE)</f>
        <v>147</v>
      </c>
      <c r="E162" s="36">
        <f>VLOOKUP($C162,VK!$B$3:$CG$295,18,FALSE)</f>
        <v>359</v>
      </c>
      <c r="F162" s="36">
        <f>VLOOKUP($C162,VK!$B$3:$CG$295,32,FALSE)</f>
        <v>1</v>
      </c>
      <c r="G162" s="36">
        <f>VLOOKUP($C162,VK!$B$3:$CG$295,37,FALSE)</f>
        <v>77.900000000000006</v>
      </c>
      <c r="H162" s="36">
        <f>VLOOKUP($C162,VK!$B$3:$CG$295,55,FALSE)</f>
        <v>97.1580810546875</v>
      </c>
      <c r="I162" s="40">
        <f>VLOOKUP($C162,VK!$B$3:$CG$295,59,FALSE)</f>
        <v>3.6281616687774658</v>
      </c>
      <c r="J162" s="35">
        <f>VLOOKUP($C162,VK!$B$3:$CG$295,65,FALSE)</f>
        <v>24077.80078125</v>
      </c>
      <c r="K162" s="10"/>
      <c r="L162" s="35">
        <f>VLOOKUP($C162,VK!$B$3:$CG$295,75,FALSE)</f>
        <v>12569.767578125</v>
      </c>
      <c r="M162" s="56">
        <f>1-VLOOKUP(C162,VK!$B$3:$ID$295,237,FALSE)</f>
        <v>0.36970415182575889</v>
      </c>
      <c r="N162" s="35"/>
      <c r="O162" s="35"/>
      <c r="P162" s="36"/>
    </row>
    <row r="163" spans="1:16" hidden="1">
      <c r="A163" s="19">
        <v>153</v>
      </c>
      <c r="B163" s="31" t="str">
        <f t="shared" si="2"/>
        <v>***</v>
      </c>
      <c r="C163" t="str">
        <f>VLOOKUP(A163,VK!$IE$3:$IG$295,3,FALSE)</f>
        <v>Hirvensalmi</v>
      </c>
      <c r="D163" s="36">
        <f>VLOOKUP(C163,VK!$B$3:$CG$295,11,FALSE)</f>
        <v>190</v>
      </c>
      <c r="E163" s="36">
        <f>VLOOKUP($C163,VK!$B$3:$CG$295,18,FALSE)</f>
        <v>180</v>
      </c>
      <c r="F163" s="36">
        <f>VLOOKUP($C163,VK!$B$3:$CG$295,32,FALSE)</f>
        <v>0</v>
      </c>
      <c r="G163" s="36">
        <f>VLOOKUP($C163,VK!$B$3:$CG$295,37,FALSE)</f>
        <v>66.3</v>
      </c>
      <c r="H163" s="36">
        <f>VLOOKUP($C163,VK!$B$3:$CG$295,55,FALSE)</f>
        <v>100</v>
      </c>
      <c r="I163" s="40">
        <f>VLOOKUP($C163,VK!$B$3:$CG$295,59,FALSE)</f>
        <v>2.7625000476837158</v>
      </c>
      <c r="J163" s="35">
        <f>VLOOKUP($C163,VK!$B$3:$CG$295,65,FALSE)</f>
        <v>20550.8359375</v>
      </c>
      <c r="K163" s="10"/>
      <c r="L163" s="35">
        <f>VLOOKUP($C163,VK!$B$3:$CG$295,75,FALSE)</f>
        <v>8887.640625</v>
      </c>
      <c r="M163" s="56">
        <f>1-VLOOKUP(C163,VK!$B$3:$ID$295,237,FALSE)</f>
        <v>0.36947697394237411</v>
      </c>
      <c r="N163" s="35"/>
      <c r="O163" s="35"/>
      <c r="P163" s="36"/>
    </row>
    <row r="164" spans="1:16" hidden="1">
      <c r="A164" s="19">
        <v>154</v>
      </c>
      <c r="B164" s="31" t="str">
        <f t="shared" si="2"/>
        <v>***</v>
      </c>
      <c r="C164" t="str">
        <f>VLOOKUP(A164,VK!$IE$3:$IG$295,3,FALSE)</f>
        <v>Muurame</v>
      </c>
      <c r="D164" s="36">
        <f>VLOOKUP(C164,VK!$B$3:$CG$295,11,FALSE)</f>
        <v>124.80000305175781</v>
      </c>
      <c r="E164" s="36">
        <f>VLOOKUP($C164,VK!$B$3:$CG$295,18,FALSE)</f>
        <v>66</v>
      </c>
      <c r="F164" s="36">
        <f>VLOOKUP($C164,VK!$B$3:$CG$295,32,FALSE)</f>
        <v>0</v>
      </c>
      <c r="G164" s="36">
        <f>VLOOKUP($C164,VK!$B$3:$CG$295,37,FALSE)</f>
        <v>46.1</v>
      </c>
      <c r="H164" s="36">
        <f>VLOOKUP($C164,VK!$B$3:$CG$295,55,FALSE)</f>
        <v>56.942276000976563</v>
      </c>
      <c r="I164" s="40">
        <f>VLOOKUP($C164,VK!$B$3:$CG$295,59,FALSE)</f>
        <v>3.67838454246521</v>
      </c>
      <c r="J164" s="35">
        <f>VLOOKUP($C164,VK!$B$3:$CG$295,65,FALSE)</f>
        <v>25064.837890625</v>
      </c>
      <c r="K164" s="10"/>
      <c r="L164" s="35">
        <f>VLOOKUP($C164,VK!$B$3:$CG$295,75,FALSE)</f>
        <v>8125.7705078125</v>
      </c>
      <c r="M164" s="56">
        <f>1-VLOOKUP(C164,VK!$B$3:$ID$295,237,FALSE)</f>
        <v>0.36926025676290952</v>
      </c>
      <c r="N164" s="35"/>
      <c r="O164" s="35"/>
      <c r="P164" s="36"/>
    </row>
    <row r="165" spans="1:16" hidden="1">
      <c r="A165" s="19">
        <v>155</v>
      </c>
      <c r="B165" s="31" t="str">
        <f t="shared" si="2"/>
        <v>***</v>
      </c>
      <c r="C165" t="str">
        <f>VLOOKUP(A165,VK!$IE$3:$IG$295,3,FALSE)</f>
        <v>Ruovesi</v>
      </c>
      <c r="D165" s="36">
        <f>VLOOKUP(C165,VK!$B$3:$CG$295,11,FALSE)</f>
        <v>183.19999694824219</v>
      </c>
      <c r="E165" s="36">
        <f>VLOOKUP($C165,VK!$B$3:$CG$295,18,FALSE)</f>
        <v>240</v>
      </c>
      <c r="F165" s="36">
        <f>VLOOKUP($C165,VK!$B$3:$CG$295,32,FALSE)</f>
        <v>0</v>
      </c>
      <c r="G165" s="36">
        <f>VLOOKUP($C165,VK!$B$3:$CG$295,37,FALSE)</f>
        <v>71.599999999999994</v>
      </c>
      <c r="H165" s="36">
        <f>VLOOKUP($C165,VK!$B$3:$CG$295,55,FALSE)</f>
        <v>100</v>
      </c>
      <c r="I165" s="40">
        <f>VLOOKUP($C165,VK!$B$3:$CG$295,59,FALSE)</f>
        <v>2.9422366619110107</v>
      </c>
      <c r="J165" s="35">
        <f>VLOOKUP($C165,VK!$B$3:$CG$295,65,FALSE)</f>
        <v>21290.458984375</v>
      </c>
      <c r="K165" s="10"/>
      <c r="L165" s="35">
        <f>VLOOKUP($C165,VK!$B$3:$CG$295,75,FALSE)</f>
        <v>9005.681640625</v>
      </c>
      <c r="M165" s="56">
        <f>1-VLOOKUP(C165,VK!$B$3:$ID$295,237,FALSE)</f>
        <v>0.36380514743806835</v>
      </c>
      <c r="N165" s="35"/>
      <c r="O165" s="35"/>
      <c r="P165" s="36"/>
    </row>
    <row r="166" spans="1:16" hidden="1">
      <c r="A166" s="19">
        <v>156</v>
      </c>
      <c r="B166" s="31" t="str">
        <f t="shared" si="2"/>
        <v>***</v>
      </c>
      <c r="C166" t="str">
        <f>VLOOKUP(A166,VK!$IE$3:$IG$295,3,FALSE)</f>
        <v>Ähtäri</v>
      </c>
      <c r="D166" s="36">
        <f>VLOOKUP(C166,VK!$B$3:$CG$295,11,FALSE)</f>
        <v>166.39999389648438</v>
      </c>
      <c r="E166" s="36">
        <f>VLOOKUP($C166,VK!$B$3:$CG$295,18,FALSE)</f>
        <v>241</v>
      </c>
      <c r="F166" s="36">
        <f>VLOOKUP($C166,VK!$B$3:$CG$295,32,FALSE)</f>
        <v>0</v>
      </c>
      <c r="G166" s="36">
        <f>VLOOKUP($C166,VK!$B$3:$CG$295,37,FALSE)</f>
        <v>77.5</v>
      </c>
      <c r="H166" s="36">
        <f>VLOOKUP($C166,VK!$B$3:$CG$295,55,FALSE)</f>
        <v>100</v>
      </c>
      <c r="I166" s="40">
        <f>VLOOKUP($C166,VK!$B$3:$CG$295,59,FALSE)</f>
        <v>3.6155626773834229</v>
      </c>
      <c r="J166" s="35">
        <f>VLOOKUP($C166,VK!$B$3:$CG$295,65,FALSE)</f>
        <v>21198.07421875</v>
      </c>
      <c r="K166" s="10"/>
      <c r="L166" s="35">
        <f>VLOOKUP($C166,VK!$B$3:$CG$295,75,FALSE)</f>
        <v>8152.671875</v>
      </c>
      <c r="M166" s="56">
        <f>1-VLOOKUP(C166,VK!$B$3:$ID$295,237,FALSE)</f>
        <v>0.36122278469126645</v>
      </c>
      <c r="N166" s="35"/>
      <c r="O166" s="35"/>
      <c r="P166" s="36"/>
    </row>
    <row r="167" spans="1:16" hidden="1">
      <c r="A167" s="19">
        <v>157</v>
      </c>
      <c r="B167" s="31" t="str">
        <f t="shared" si="2"/>
        <v>***</v>
      </c>
      <c r="C167" t="str">
        <f>VLOOKUP(A167,VK!$IE$3:$IG$295,3,FALSE)</f>
        <v>Järvenpää</v>
      </c>
      <c r="D167" s="36">
        <f>VLOOKUP(C167,VK!$B$3:$CG$295,11,FALSE)</f>
        <v>109.40000152587891</v>
      </c>
      <c r="E167" s="36">
        <f>VLOOKUP($C167,VK!$B$3:$CG$295,18,FALSE)</f>
        <v>31</v>
      </c>
      <c r="F167" s="36">
        <f>VLOOKUP($C167,VK!$B$3:$CG$295,32,FALSE)</f>
        <v>0</v>
      </c>
      <c r="G167" s="36">
        <f>VLOOKUP($C167,VK!$B$3:$CG$295,37,FALSE)</f>
        <v>61.8</v>
      </c>
      <c r="H167" s="36">
        <f>VLOOKUP($C167,VK!$B$3:$CG$295,55,FALSE)</f>
        <v>77.837112426757813</v>
      </c>
      <c r="I167" s="40">
        <f>VLOOKUP($C167,VK!$B$3:$CG$295,59,FALSE)</f>
        <v>4.1269750595092773</v>
      </c>
      <c r="J167" s="35">
        <f>VLOOKUP($C167,VK!$B$3:$CG$295,65,FALSE)</f>
        <v>27403.65625</v>
      </c>
      <c r="K167" s="10"/>
      <c r="L167" s="35">
        <f>VLOOKUP($C167,VK!$B$3:$CG$295,75,FALSE)</f>
        <v>10272.6962890625</v>
      </c>
      <c r="M167" s="56">
        <f>1-VLOOKUP(C167,VK!$B$3:$ID$295,237,FALSE)</f>
        <v>0.36073760742570138</v>
      </c>
      <c r="N167" s="35"/>
      <c r="O167" s="35"/>
      <c r="P167" s="36"/>
    </row>
    <row r="168" spans="1:16" hidden="1">
      <c r="A168" s="19">
        <v>158</v>
      </c>
      <c r="B168" s="31" t="str">
        <f t="shared" si="2"/>
        <v>***</v>
      </c>
      <c r="C168" t="str">
        <f>VLOOKUP(A168,VK!$IE$3:$IG$295,3,FALSE)</f>
        <v>Vihti</v>
      </c>
      <c r="D168" s="36">
        <f>VLOOKUP(C168,VK!$B$3:$CG$295,11,FALSE)</f>
        <v>116.69999694824219</v>
      </c>
      <c r="E168" s="36">
        <f>VLOOKUP($C168,VK!$B$3:$CG$295,18,FALSE)</f>
        <v>298</v>
      </c>
      <c r="F168" s="36">
        <f>VLOOKUP($C168,VK!$B$3:$CG$295,32,FALSE)</f>
        <v>0</v>
      </c>
      <c r="G168" s="36">
        <f>VLOOKUP($C168,VK!$B$3:$CG$295,37,FALSE)</f>
        <v>66.099999999999994</v>
      </c>
      <c r="H168" s="36">
        <f>VLOOKUP($C168,VK!$B$3:$CG$295,55,FALSE)</f>
        <v>84.912040710449219</v>
      </c>
      <c r="I168" s="40">
        <f>VLOOKUP($C168,VK!$B$3:$CG$295,59,FALSE)</f>
        <v>4.2301464080810547</v>
      </c>
      <c r="J168" s="35">
        <f>VLOOKUP($C168,VK!$B$3:$CG$295,65,FALSE)</f>
        <v>26746.2421875</v>
      </c>
      <c r="K168" s="10"/>
      <c r="L168" s="35">
        <f>VLOOKUP($C168,VK!$B$3:$CG$295,75,FALSE)</f>
        <v>10466.23828125</v>
      </c>
      <c r="M168" s="56">
        <f>1-VLOOKUP(C168,VK!$B$3:$ID$295,237,FALSE)</f>
        <v>0.35973855574126012</v>
      </c>
      <c r="N168" s="35"/>
      <c r="O168" s="35"/>
      <c r="P168" s="36"/>
    </row>
    <row r="169" spans="1:16" hidden="1">
      <c r="A169" s="19">
        <v>159</v>
      </c>
      <c r="B169" s="31" t="str">
        <f t="shared" si="2"/>
        <v>***</v>
      </c>
      <c r="C169" t="str">
        <f>VLOOKUP(A169,VK!$IE$3:$IG$295,3,FALSE)</f>
        <v>Seinäjoki</v>
      </c>
      <c r="D169" s="36">
        <f>VLOOKUP(C169,VK!$B$3:$CG$295,11,FALSE)</f>
        <v>123.59999847412109</v>
      </c>
      <c r="E169" s="36">
        <f>VLOOKUP($C169,VK!$B$3:$CG$295,18,FALSE)</f>
        <v>526</v>
      </c>
      <c r="F169" s="36">
        <f>VLOOKUP($C169,VK!$B$3:$CG$295,32,FALSE)</f>
        <v>1</v>
      </c>
      <c r="G169" s="36">
        <f>VLOOKUP($C169,VK!$B$3:$CG$295,37,FALSE)</f>
        <v>66.099999999999994</v>
      </c>
      <c r="H169" s="36">
        <f>VLOOKUP($C169,VK!$B$3:$CG$295,55,FALSE)</f>
        <v>84.857658386230469</v>
      </c>
      <c r="I169" s="40">
        <f>VLOOKUP($C169,VK!$B$3:$CG$295,59,FALSE)</f>
        <v>4.4687790870666504</v>
      </c>
      <c r="J169" s="35">
        <f>VLOOKUP($C169,VK!$B$3:$CG$295,65,FALSE)</f>
        <v>23237.23828125</v>
      </c>
      <c r="K169" s="10"/>
      <c r="L169" s="35">
        <f>VLOOKUP($C169,VK!$B$3:$CG$295,75,FALSE)</f>
        <v>9514.6103515625</v>
      </c>
      <c r="M169" s="56">
        <f>1-VLOOKUP(C169,VK!$B$3:$ID$295,237,FALSE)</f>
        <v>0.35773728174470443</v>
      </c>
      <c r="N169" s="35"/>
      <c r="O169" s="35"/>
      <c r="P169" s="36"/>
    </row>
    <row r="170" spans="1:16" hidden="1">
      <c r="A170" s="19">
        <v>160</v>
      </c>
      <c r="B170" s="31" t="str">
        <f t="shared" si="2"/>
        <v>***</v>
      </c>
      <c r="C170" t="str">
        <f>VLOOKUP(A170,VK!$IE$3:$IG$295,3,FALSE)</f>
        <v>Pirkkala</v>
      </c>
      <c r="D170" s="36">
        <f>VLOOKUP(C170,VK!$B$3:$CG$295,11,FALSE)</f>
        <v>115.30000305175781</v>
      </c>
      <c r="E170" s="36">
        <f>VLOOKUP($C170,VK!$B$3:$CG$295,18,FALSE)</f>
        <v>44</v>
      </c>
      <c r="F170" s="36">
        <f>VLOOKUP($C170,VK!$B$3:$CG$295,32,FALSE)</f>
        <v>0</v>
      </c>
      <c r="G170" s="36">
        <f>VLOOKUP($C170,VK!$B$3:$CG$295,37,FALSE)</f>
        <v>50.1</v>
      </c>
      <c r="H170" s="36">
        <f>VLOOKUP($C170,VK!$B$3:$CG$295,55,FALSE)</f>
        <v>75.840980529785156</v>
      </c>
      <c r="I170" s="40">
        <f>VLOOKUP($C170,VK!$B$3:$CG$295,59,FALSE)</f>
        <v>3.8169240951538086</v>
      </c>
      <c r="J170" s="35">
        <f>VLOOKUP($C170,VK!$B$3:$CG$295,65,FALSE)</f>
        <v>27064.890625</v>
      </c>
      <c r="K170" s="10"/>
      <c r="L170" s="35">
        <f>VLOOKUP($C170,VK!$B$3:$CG$295,75,FALSE)</f>
        <v>10449.498046875</v>
      </c>
      <c r="M170" s="56">
        <f>1-VLOOKUP(C170,VK!$B$3:$ID$295,237,FALSE)</f>
        <v>0.35382569751603787</v>
      </c>
      <c r="N170" s="35"/>
      <c r="O170" s="35"/>
      <c r="P170" s="36"/>
    </row>
    <row r="171" spans="1:16" hidden="1">
      <c r="A171" s="19">
        <v>161</v>
      </c>
      <c r="B171" s="31" t="str">
        <f t="shared" si="2"/>
        <v>***</v>
      </c>
      <c r="C171" t="str">
        <f>VLOOKUP(A171,VK!$IE$3:$IG$295,3,FALSE)</f>
        <v>Kempele</v>
      </c>
      <c r="D171" s="36">
        <f>VLOOKUP(C171,VK!$B$3:$CG$295,11,FALSE)</f>
        <v>128.89999389648438</v>
      </c>
      <c r="E171" s="36">
        <f>VLOOKUP($C171,VK!$B$3:$CG$295,18,FALSE)</f>
        <v>45</v>
      </c>
      <c r="F171" s="36">
        <f>VLOOKUP($C171,VK!$B$3:$CG$295,32,FALSE)</f>
        <v>1</v>
      </c>
      <c r="G171" s="36">
        <f>VLOOKUP($C171,VK!$B$3:$CG$295,37,FALSE)</f>
        <v>55.2</v>
      </c>
      <c r="H171" s="36">
        <f>VLOOKUP($C171,VK!$B$3:$CG$295,55,FALSE)</f>
        <v>73.624595642089844</v>
      </c>
      <c r="I171" s="40">
        <f>VLOOKUP($C171,VK!$B$3:$CG$295,59,FALSE)</f>
        <v>5.0463414192199707</v>
      </c>
      <c r="J171" s="35">
        <f>VLOOKUP($C171,VK!$B$3:$CG$295,65,FALSE)</f>
        <v>23259.271484375</v>
      </c>
      <c r="K171" s="10"/>
      <c r="L171" s="35">
        <f>VLOOKUP($C171,VK!$B$3:$CG$295,75,FALSE)</f>
        <v>9044.1005859375</v>
      </c>
      <c r="M171" s="56">
        <f>1-VLOOKUP(C171,VK!$B$3:$ID$295,237,FALSE)</f>
        <v>0.35241974536043597</v>
      </c>
      <c r="N171" s="35"/>
      <c r="O171" s="35"/>
      <c r="P171" s="36"/>
    </row>
    <row r="172" spans="1:16" hidden="1">
      <c r="A172" s="19">
        <v>162</v>
      </c>
      <c r="B172" s="31" t="str">
        <f t="shared" si="2"/>
        <v>***</v>
      </c>
      <c r="C172" t="str">
        <f>VLOOKUP(A172,VK!$IE$3:$IG$295,3,FALSE)</f>
        <v>Kauhava</v>
      </c>
      <c r="D172" s="36">
        <f>VLOOKUP(C172,VK!$B$3:$CG$295,11,FALSE)</f>
        <v>150.69999694824219</v>
      </c>
      <c r="E172" s="36">
        <f>VLOOKUP($C172,VK!$B$3:$CG$295,18,FALSE)</f>
        <v>508</v>
      </c>
      <c r="F172" s="36">
        <f>VLOOKUP($C172,VK!$B$3:$CG$295,32,FALSE)</f>
        <v>0</v>
      </c>
      <c r="G172" s="36">
        <f>VLOOKUP($C172,VK!$B$3:$CG$295,37,FALSE)</f>
        <v>44</v>
      </c>
      <c r="H172" s="36">
        <f>VLOOKUP($C172,VK!$B$3:$CG$295,55,FALSE)</f>
        <v>94.513275146484375</v>
      </c>
      <c r="I172" s="40">
        <f>VLOOKUP($C172,VK!$B$3:$CG$295,59,FALSE)</f>
        <v>2.3838229179382324</v>
      </c>
      <c r="J172" s="35">
        <f>VLOOKUP($C172,VK!$B$3:$CG$295,65,FALSE)</f>
        <v>21204.248046875</v>
      </c>
      <c r="K172" s="10"/>
      <c r="L172" s="35">
        <f>VLOOKUP($C172,VK!$B$3:$CG$295,75,FALSE)</f>
        <v>8320.4228515625</v>
      </c>
      <c r="M172" s="56">
        <f>1-VLOOKUP(C172,VK!$B$3:$ID$295,237,FALSE)</f>
        <v>0.34983653852193164</v>
      </c>
      <c r="N172" s="35"/>
      <c r="O172" s="35"/>
      <c r="P172" s="36"/>
    </row>
    <row r="173" spans="1:16" hidden="1">
      <c r="A173" s="19">
        <v>163</v>
      </c>
      <c r="B173" s="31" t="str">
        <f t="shared" si="2"/>
        <v>***</v>
      </c>
      <c r="C173" t="str">
        <f>VLOOKUP(A173,VK!$IE$3:$IG$295,3,FALSE)</f>
        <v>Pyhäntä</v>
      </c>
      <c r="D173" s="36">
        <f>VLOOKUP(C173,VK!$B$3:$CG$295,11,FALSE)</f>
        <v>172.69999694824219</v>
      </c>
      <c r="E173" s="36">
        <f>VLOOKUP($C173,VK!$B$3:$CG$295,18,FALSE)</f>
        <v>173</v>
      </c>
      <c r="F173" s="36">
        <f>VLOOKUP($C173,VK!$B$3:$CG$295,32,FALSE)</f>
        <v>0</v>
      </c>
      <c r="G173" s="36">
        <f>VLOOKUP($C173,VK!$B$3:$CG$295,37,FALSE)</f>
        <v>55.7</v>
      </c>
      <c r="H173" s="36">
        <f>VLOOKUP($C173,VK!$B$3:$CG$295,55,FALSE)</f>
        <v>100</v>
      </c>
      <c r="I173" s="40">
        <f>VLOOKUP($C173,VK!$B$3:$CG$295,59,FALSE)</f>
        <v>4.6240177154541016</v>
      </c>
      <c r="J173" s="35">
        <f>VLOOKUP($C173,VK!$B$3:$CG$295,65,FALSE)</f>
        <v>19073.267578125</v>
      </c>
      <c r="K173" s="10"/>
      <c r="L173" s="35">
        <f>VLOOKUP($C173,VK!$B$3:$CG$295,75,FALSE)</f>
        <v>6229.0078125</v>
      </c>
      <c r="M173" s="56">
        <f>1-VLOOKUP(C173,VK!$B$3:$ID$295,237,FALSE)</f>
        <v>0.34473708622896637</v>
      </c>
      <c r="N173" s="35"/>
      <c r="O173" s="35"/>
      <c r="P173" s="36"/>
    </row>
    <row r="174" spans="1:16" hidden="1">
      <c r="A174" s="19">
        <v>164</v>
      </c>
      <c r="B174" s="31" t="str">
        <f t="shared" si="2"/>
        <v>***</v>
      </c>
      <c r="C174" t="str">
        <f>VLOOKUP(A174,VK!$IE$3:$IG$295,3,FALSE)</f>
        <v>Aura</v>
      </c>
      <c r="D174" s="36">
        <f>VLOOKUP(C174,VK!$B$3:$CG$295,11,FALSE)</f>
        <v>114.90000152587891</v>
      </c>
      <c r="E174" s="36">
        <f>VLOOKUP($C174,VK!$B$3:$CG$295,18,FALSE)</f>
        <v>57</v>
      </c>
      <c r="F174" s="36">
        <f>VLOOKUP($C174,VK!$B$3:$CG$295,32,FALSE)</f>
        <v>0</v>
      </c>
      <c r="G174" s="36">
        <f>VLOOKUP($C174,VK!$B$3:$CG$295,37,FALSE)</f>
        <v>43.8</v>
      </c>
      <c r="H174" s="36">
        <f>VLOOKUP($C174,VK!$B$3:$CG$295,55,FALSE)</f>
        <v>51.239669799804688</v>
      </c>
      <c r="I174" s="40">
        <f>VLOOKUP($C174,VK!$B$3:$CG$295,59,FALSE)</f>
        <v>3.14524245262146</v>
      </c>
      <c r="J174" s="35">
        <f>VLOOKUP($C174,VK!$B$3:$CG$295,65,FALSE)</f>
        <v>23735.623046875</v>
      </c>
      <c r="K174" s="10"/>
      <c r="L174" s="35">
        <f>VLOOKUP($C174,VK!$B$3:$CG$295,75,FALSE)</f>
        <v>9042.40234375</v>
      </c>
      <c r="M174" s="56">
        <f>1-VLOOKUP(C174,VK!$B$3:$ID$295,237,FALSE)</f>
        <v>0.33848712634496469</v>
      </c>
      <c r="N174" s="35"/>
      <c r="O174" s="35"/>
      <c r="P174" s="36"/>
    </row>
    <row r="175" spans="1:16" hidden="1">
      <c r="A175" s="19">
        <v>165</v>
      </c>
      <c r="B175" s="31" t="str">
        <f t="shared" si="2"/>
        <v>***</v>
      </c>
      <c r="C175" t="str">
        <f>VLOOKUP(A175,VK!$IE$3:$IG$295,3,FALSE)</f>
        <v>Myrskylä</v>
      </c>
      <c r="D175" s="36">
        <f>VLOOKUP(C175,VK!$B$3:$CG$295,11,FALSE)</f>
        <v>144.80000305175781</v>
      </c>
      <c r="E175" s="36">
        <f>VLOOKUP($C175,VK!$B$3:$CG$295,18,FALSE)</f>
        <v>84</v>
      </c>
      <c r="F175" s="36">
        <f>VLOOKUP($C175,VK!$B$3:$CG$295,32,FALSE)</f>
        <v>0</v>
      </c>
      <c r="G175" s="36">
        <f>VLOOKUP($C175,VK!$B$3:$CG$295,37,FALSE)</f>
        <v>82.8</v>
      </c>
      <c r="H175" s="36">
        <f>VLOOKUP($C175,VK!$B$3:$CG$295,55,FALSE)</f>
        <v>100</v>
      </c>
      <c r="I175" s="40">
        <f>VLOOKUP($C175,VK!$B$3:$CG$295,59,FALSE)</f>
        <v>4.0916047096252441</v>
      </c>
      <c r="J175" s="35">
        <f>VLOOKUP($C175,VK!$B$3:$CG$295,65,FALSE)</f>
        <v>21957.986328125</v>
      </c>
      <c r="K175" s="10"/>
      <c r="L175" s="35">
        <f>VLOOKUP($C175,VK!$B$3:$CG$295,75,FALSE)</f>
        <v>9408.6025390625</v>
      </c>
      <c r="M175" s="56">
        <f>1-VLOOKUP(C175,VK!$B$3:$ID$295,237,FALSE)</f>
        <v>0.33336777769312231</v>
      </c>
      <c r="N175" s="35"/>
      <c r="O175" s="35"/>
      <c r="P175" s="36"/>
    </row>
    <row r="176" spans="1:16" hidden="1">
      <c r="A176" s="19">
        <v>166</v>
      </c>
      <c r="B176" s="31" t="str">
        <f t="shared" si="2"/>
        <v>***</v>
      </c>
      <c r="C176" t="str">
        <f>VLOOKUP(A176,VK!$IE$3:$IG$295,3,FALSE)</f>
        <v>Raasepori</v>
      </c>
      <c r="D176" s="36">
        <f>VLOOKUP(C176,VK!$B$3:$CG$295,11,FALSE)</f>
        <v>139.5</v>
      </c>
      <c r="E176" s="36">
        <f>VLOOKUP($C176,VK!$B$3:$CG$295,18,FALSE)</f>
        <v>484</v>
      </c>
      <c r="F176" s="36">
        <f>VLOOKUP($C176,VK!$B$3:$CG$295,32,FALSE)</f>
        <v>1</v>
      </c>
      <c r="G176" s="36">
        <f>VLOOKUP($C176,VK!$B$3:$CG$295,37,FALSE)</f>
        <v>78</v>
      </c>
      <c r="H176" s="36">
        <f>VLOOKUP($C176,VK!$B$3:$CG$295,55,FALSE)</f>
        <v>94.322036743164063</v>
      </c>
      <c r="I176" s="40">
        <f>VLOOKUP($C176,VK!$B$3:$CG$295,59,FALSE)</f>
        <v>4.0223708152770996</v>
      </c>
      <c r="J176" s="35">
        <f>VLOOKUP($C176,VK!$B$3:$CG$295,65,FALSE)</f>
        <v>23604.416015625</v>
      </c>
      <c r="K176" s="10"/>
      <c r="L176" s="35">
        <f>VLOOKUP($C176,VK!$B$3:$CG$295,75,FALSE)</f>
        <v>10745.7744140625</v>
      </c>
      <c r="M176" s="56">
        <f>1-VLOOKUP(C176,VK!$B$3:$ID$295,237,FALSE)</f>
        <v>0.33152408615132412</v>
      </c>
      <c r="N176" s="35"/>
      <c r="O176" s="35"/>
      <c r="P176" s="36"/>
    </row>
    <row r="177" spans="1:16" hidden="1">
      <c r="A177" s="19">
        <v>167</v>
      </c>
      <c r="B177" s="31" t="str">
        <f t="shared" si="2"/>
        <v>***</v>
      </c>
      <c r="C177" t="str">
        <f>VLOOKUP(A177,VK!$IE$3:$IG$295,3,FALSE)</f>
        <v>Ruokolahti</v>
      </c>
      <c r="D177" s="36">
        <f>VLOOKUP(C177,VK!$B$3:$CG$295,11,FALSE)</f>
        <v>178.5</v>
      </c>
      <c r="E177" s="36">
        <f>VLOOKUP($C177,VK!$B$3:$CG$295,18,FALSE)</f>
        <v>294</v>
      </c>
      <c r="F177" s="36">
        <f>VLOOKUP($C177,VK!$B$3:$CG$295,32,FALSE)</f>
        <v>0</v>
      </c>
      <c r="G177" s="36">
        <f>VLOOKUP($C177,VK!$B$3:$CG$295,37,FALSE)</f>
        <v>77.3</v>
      </c>
      <c r="H177" s="36">
        <f>VLOOKUP($C177,VK!$B$3:$CG$295,55,FALSE)</f>
        <v>100</v>
      </c>
      <c r="I177" s="40">
        <f>VLOOKUP($C177,VK!$B$3:$CG$295,59,FALSE)</f>
        <v>3.0647578239440918</v>
      </c>
      <c r="J177" s="35">
        <f>VLOOKUP($C177,VK!$B$3:$CG$295,65,FALSE)</f>
        <v>24133.431640625</v>
      </c>
      <c r="K177" s="10"/>
      <c r="L177" s="35">
        <f>VLOOKUP($C177,VK!$B$3:$CG$295,75,FALSE)</f>
        <v>9651.515625</v>
      </c>
      <c r="M177" s="56">
        <f>1-VLOOKUP(C177,VK!$B$3:$ID$295,237,FALSE)</f>
        <v>0.33096222140986908</v>
      </c>
      <c r="N177" s="35"/>
      <c r="O177" s="35"/>
      <c r="P177" s="36"/>
    </row>
    <row r="178" spans="1:16" hidden="1">
      <c r="A178" s="19">
        <v>168</v>
      </c>
      <c r="B178" s="31" t="str">
        <f t="shared" si="2"/>
        <v>***</v>
      </c>
      <c r="C178" t="str">
        <f>VLOOKUP(A178,VK!$IE$3:$IG$295,3,FALSE)</f>
        <v>Merikarvia</v>
      </c>
      <c r="D178" s="36">
        <f>VLOOKUP(C178,VK!$B$3:$CG$295,11,FALSE)</f>
        <v>190.80000305175781</v>
      </c>
      <c r="E178" s="36">
        <f>VLOOKUP($C178,VK!$B$3:$CG$295,18,FALSE)</f>
        <v>166</v>
      </c>
      <c r="F178" s="36">
        <f>VLOOKUP($C178,VK!$B$3:$CG$295,32,FALSE)</f>
        <v>1</v>
      </c>
      <c r="G178" s="36">
        <f>VLOOKUP($C178,VK!$B$3:$CG$295,37,FALSE)</f>
        <v>52.8</v>
      </c>
      <c r="H178" s="36">
        <f>VLOOKUP($C178,VK!$B$3:$CG$295,55,FALSE)</f>
        <v>92.079208374023438</v>
      </c>
      <c r="I178" s="40">
        <f>VLOOKUP($C178,VK!$B$3:$CG$295,59,FALSE)</f>
        <v>3.0299315452575684</v>
      </c>
      <c r="J178" s="35">
        <f>VLOOKUP($C178,VK!$B$3:$CG$295,65,FALSE)</f>
        <v>20487.166015625</v>
      </c>
      <c r="K178" s="10"/>
      <c r="L178" s="35">
        <f>VLOOKUP($C178,VK!$B$3:$CG$295,75,FALSE)</f>
        <v>6892.04541015625</v>
      </c>
      <c r="M178" s="56">
        <f>1-VLOOKUP(C178,VK!$B$3:$ID$295,237,FALSE)</f>
        <v>0.32913662482797856</v>
      </c>
      <c r="N178" s="35"/>
      <c r="O178" s="35"/>
      <c r="P178" s="36"/>
    </row>
    <row r="179" spans="1:16" hidden="1">
      <c r="A179" s="19">
        <v>169</v>
      </c>
      <c r="B179" s="31" t="str">
        <f t="shared" si="2"/>
        <v>***</v>
      </c>
      <c r="C179" t="str">
        <f>VLOOKUP(A179,VK!$IE$3:$IG$295,3,FALSE)</f>
        <v>Nivala</v>
      </c>
      <c r="D179" s="36">
        <f>VLOOKUP(C179,VK!$B$3:$CG$295,11,FALSE)</f>
        <v>167.10000610351563</v>
      </c>
      <c r="E179" s="36">
        <f>VLOOKUP($C179,VK!$B$3:$CG$295,18,FALSE)</f>
        <v>230</v>
      </c>
      <c r="F179" s="36">
        <f>VLOOKUP($C179,VK!$B$3:$CG$295,32,FALSE)</f>
        <v>0</v>
      </c>
      <c r="G179" s="36">
        <f>VLOOKUP($C179,VK!$B$3:$CG$295,37,FALSE)</f>
        <v>48.2</v>
      </c>
      <c r="H179" s="36">
        <f>VLOOKUP($C179,VK!$B$3:$CG$295,55,FALSE)</f>
        <v>88.381744384765625</v>
      </c>
      <c r="I179" s="40">
        <f>VLOOKUP($C179,VK!$B$3:$CG$295,59,FALSE)</f>
        <v>4.0412068367004395</v>
      </c>
      <c r="J179" s="35">
        <f>VLOOKUP($C179,VK!$B$3:$CG$295,65,FALSE)</f>
        <v>19368.677734375</v>
      </c>
      <c r="K179" s="10"/>
      <c r="L179" s="35">
        <f>VLOOKUP($C179,VK!$B$3:$CG$295,75,FALSE)</f>
        <v>6352.01806640625</v>
      </c>
      <c r="M179" s="56">
        <f>1-VLOOKUP(C179,VK!$B$3:$ID$295,237,FALSE)</f>
        <v>0.3291230740651061</v>
      </c>
      <c r="N179" s="35"/>
      <c r="O179" s="35"/>
      <c r="P179" s="36"/>
    </row>
    <row r="180" spans="1:16" hidden="1">
      <c r="A180" s="19">
        <v>170</v>
      </c>
      <c r="B180" s="31" t="str">
        <f t="shared" si="2"/>
        <v>***</v>
      </c>
      <c r="C180" t="str">
        <f>VLOOKUP(A180,VK!$IE$3:$IG$295,3,FALSE)</f>
        <v>Toholampi</v>
      </c>
      <c r="D180" s="36">
        <f>VLOOKUP(C180,VK!$B$3:$CG$295,11,FALSE)</f>
        <v>169.69999694824219</v>
      </c>
      <c r="E180" s="36">
        <f>VLOOKUP($C180,VK!$B$3:$CG$295,18,FALSE)</f>
        <v>141</v>
      </c>
      <c r="F180" s="36">
        <f>VLOOKUP($C180,VK!$B$3:$CG$295,32,FALSE)</f>
        <v>0</v>
      </c>
      <c r="G180" s="36">
        <f>VLOOKUP($C180,VK!$B$3:$CG$295,37,FALSE)</f>
        <v>43.8</v>
      </c>
      <c r="H180" s="36">
        <f>VLOOKUP($C180,VK!$B$3:$CG$295,55,FALSE)</f>
        <v>100</v>
      </c>
      <c r="I180" s="40">
        <f>VLOOKUP($C180,VK!$B$3:$CG$295,59,FALSE)</f>
        <v>3.0326411724090576</v>
      </c>
      <c r="J180" s="35">
        <f>VLOOKUP($C180,VK!$B$3:$CG$295,65,FALSE)</f>
        <v>19130.759765625</v>
      </c>
      <c r="K180" s="10"/>
      <c r="L180" s="35">
        <f>VLOOKUP($C180,VK!$B$3:$CG$295,75,FALSE)</f>
        <v>6519.0478515625</v>
      </c>
      <c r="M180" s="56">
        <f>1-VLOOKUP(C180,VK!$B$3:$ID$295,237,FALSE)</f>
        <v>0.32656562448389459</v>
      </c>
      <c r="N180" s="35"/>
      <c r="O180" s="35"/>
      <c r="P180" s="36"/>
    </row>
    <row r="181" spans="1:16" hidden="1">
      <c r="A181" s="19">
        <v>171</v>
      </c>
      <c r="B181" s="31" t="str">
        <f t="shared" si="2"/>
        <v>***</v>
      </c>
      <c r="C181" t="str">
        <f>VLOOKUP(A181,VK!$IE$3:$IG$295,3,FALSE)</f>
        <v>Kemi</v>
      </c>
      <c r="D181" s="36">
        <f>VLOOKUP(C181,VK!$B$3:$CG$295,11,FALSE)</f>
        <v>183.60000610351563</v>
      </c>
      <c r="E181" s="36">
        <f>VLOOKUP($C181,VK!$B$3:$CG$295,18,FALSE)</f>
        <v>41</v>
      </c>
      <c r="F181" s="36">
        <f>VLOOKUP($C181,VK!$B$3:$CG$295,32,FALSE)</f>
        <v>0</v>
      </c>
      <c r="G181" s="36">
        <f>VLOOKUP($C181,VK!$B$3:$CG$295,37,FALSE)</f>
        <v>75.599999999999994</v>
      </c>
      <c r="H181" s="36">
        <f>VLOOKUP($C181,VK!$B$3:$CG$295,55,FALSE)</f>
        <v>100</v>
      </c>
      <c r="I181" s="40">
        <f>VLOOKUP($C181,VK!$B$3:$CG$295,59,FALSE)</f>
        <v>3.9284107685089111</v>
      </c>
      <c r="J181" s="35">
        <f>VLOOKUP($C181,VK!$B$3:$CG$295,65,FALSE)</f>
        <v>23244.4296875</v>
      </c>
      <c r="K181" s="10"/>
      <c r="L181" s="35">
        <f>VLOOKUP($C181,VK!$B$3:$CG$295,75,FALSE)</f>
        <v>8435.8740234375</v>
      </c>
      <c r="M181" s="56">
        <f>1-VLOOKUP(C181,VK!$B$3:$ID$295,237,FALSE)</f>
        <v>0.32588813987162657</v>
      </c>
      <c r="N181" s="35"/>
      <c r="O181" s="35"/>
      <c r="P181" s="36"/>
    </row>
    <row r="182" spans="1:16" hidden="1">
      <c r="A182" s="19">
        <v>172</v>
      </c>
      <c r="B182" s="31" t="str">
        <f t="shared" si="2"/>
        <v>***</v>
      </c>
      <c r="C182" t="str">
        <f>VLOOKUP(A182,VK!$IE$3:$IG$295,3,FALSE)</f>
        <v>Toivakka</v>
      </c>
      <c r="D182" s="36">
        <f>VLOOKUP(C182,VK!$B$3:$CG$295,11,FALSE)</f>
        <v>162.10000610351563</v>
      </c>
      <c r="E182" s="36">
        <f>VLOOKUP($C182,VK!$B$3:$CG$295,18,FALSE)</f>
        <v>136</v>
      </c>
      <c r="F182" s="36">
        <f>VLOOKUP($C182,VK!$B$3:$CG$295,32,FALSE)</f>
        <v>0</v>
      </c>
      <c r="G182" s="36">
        <f>VLOOKUP($C182,VK!$B$3:$CG$295,37,FALSE)</f>
        <v>72.599999999999994</v>
      </c>
      <c r="H182" s="36">
        <f>VLOOKUP($C182,VK!$B$3:$CG$295,55,FALSE)</f>
        <v>88.349517822265625</v>
      </c>
      <c r="I182" s="40">
        <f>VLOOKUP($C182,VK!$B$3:$CG$295,59,FALSE)</f>
        <v>4.4386935234069824</v>
      </c>
      <c r="J182" s="35">
        <f>VLOOKUP($C182,VK!$B$3:$CG$295,65,FALSE)</f>
        <v>21226.712890625</v>
      </c>
      <c r="K182" s="10"/>
      <c r="L182" s="35">
        <f>VLOOKUP($C182,VK!$B$3:$CG$295,75,FALSE)</f>
        <v>8013.69873046875</v>
      </c>
      <c r="M182" s="56">
        <f>1-VLOOKUP(C182,VK!$B$3:$ID$295,237,FALSE)</f>
        <v>0.32553040558654434</v>
      </c>
      <c r="N182" s="35"/>
      <c r="O182" s="35"/>
      <c r="P182" s="36"/>
    </row>
    <row r="183" spans="1:16" hidden="1">
      <c r="A183" s="19">
        <v>173</v>
      </c>
      <c r="B183" s="31" t="str">
        <f t="shared" si="2"/>
        <v>***</v>
      </c>
      <c r="C183" t="str">
        <f>VLOOKUP(A183,VK!$IE$3:$IG$295,3,FALSE)</f>
        <v>Savitaipale</v>
      </c>
      <c r="D183" s="36">
        <f>VLOOKUP(C183,VK!$B$3:$CG$295,11,FALSE)</f>
        <v>178.30000305175781</v>
      </c>
      <c r="E183" s="36">
        <f>VLOOKUP($C183,VK!$B$3:$CG$295,18,FALSE)</f>
        <v>202</v>
      </c>
      <c r="F183" s="36">
        <f>VLOOKUP($C183,VK!$B$3:$CG$295,32,FALSE)</f>
        <v>0</v>
      </c>
      <c r="G183" s="36">
        <f>VLOOKUP($C183,VK!$B$3:$CG$295,37,FALSE)</f>
        <v>72.3</v>
      </c>
      <c r="H183" s="36">
        <f>VLOOKUP($C183,VK!$B$3:$CG$295,55,FALSE)</f>
        <v>100</v>
      </c>
      <c r="I183" s="40">
        <f>VLOOKUP($C183,VK!$B$3:$CG$295,59,FALSE)</f>
        <v>2.5432162284851074</v>
      </c>
      <c r="J183" s="35">
        <f>VLOOKUP($C183,VK!$B$3:$CG$295,65,FALSE)</f>
        <v>21421.765625</v>
      </c>
      <c r="K183" s="10"/>
      <c r="L183" s="35">
        <f>VLOOKUP($C183,VK!$B$3:$CG$295,75,FALSE)</f>
        <v>9546.21875</v>
      </c>
      <c r="M183" s="56">
        <f>1-VLOOKUP(C183,VK!$B$3:$ID$295,237,FALSE)</f>
        <v>0.32028979858845086</v>
      </c>
      <c r="N183" s="35"/>
      <c r="O183" s="35"/>
      <c r="P183" s="36"/>
    </row>
    <row r="184" spans="1:16" hidden="1">
      <c r="A184" s="19">
        <v>174</v>
      </c>
      <c r="B184" s="31" t="str">
        <f t="shared" si="2"/>
        <v>***</v>
      </c>
      <c r="C184" t="str">
        <f>VLOOKUP(A184,VK!$IE$3:$IG$295,3,FALSE)</f>
        <v>Kurikka</v>
      </c>
      <c r="D184" s="36">
        <f>VLOOKUP(C184,VK!$B$3:$CG$295,11,FALSE)</f>
        <v>158</v>
      </c>
      <c r="E184" s="36">
        <f>VLOOKUP($C184,VK!$B$3:$CG$295,18,FALSE)</f>
        <v>607</v>
      </c>
      <c r="F184" s="36">
        <f>VLOOKUP($C184,VK!$B$3:$CG$295,32,FALSE)</f>
        <v>1</v>
      </c>
      <c r="G184" s="36">
        <f>VLOOKUP($C184,VK!$B$3:$CG$295,37,FALSE)</f>
        <v>69.900000000000006</v>
      </c>
      <c r="H184" s="36">
        <f>VLOOKUP($C184,VK!$B$3:$CG$295,55,FALSE)</f>
        <v>99.131515502929688</v>
      </c>
      <c r="I184" s="40">
        <f>VLOOKUP($C184,VK!$B$3:$CG$295,59,FALSE)</f>
        <v>3.8468999862670898</v>
      </c>
      <c r="J184" s="35">
        <f>VLOOKUP($C184,VK!$B$3:$CG$295,65,FALSE)</f>
        <v>21141.33984375</v>
      </c>
      <c r="K184" s="10"/>
      <c r="L184" s="35">
        <f>VLOOKUP($C184,VK!$B$3:$CG$295,75,FALSE)</f>
        <v>9881.37109375</v>
      </c>
      <c r="M184" s="56">
        <f>1-VLOOKUP(C184,VK!$B$3:$ID$295,237,FALSE)</f>
        <v>0.31630393039228133</v>
      </c>
      <c r="N184" s="35"/>
      <c r="O184" s="35"/>
      <c r="P184" s="36"/>
    </row>
    <row r="185" spans="1:16" hidden="1">
      <c r="A185" s="19">
        <v>175</v>
      </c>
      <c r="B185" s="31" t="str">
        <f t="shared" si="2"/>
        <v>***</v>
      </c>
      <c r="C185" t="str">
        <f>VLOOKUP(A185,VK!$IE$3:$IG$295,3,FALSE)</f>
        <v>Pyhäjärvi</v>
      </c>
      <c r="D185" s="36">
        <f>VLOOKUP(C185,VK!$B$3:$CG$295,11,FALSE)</f>
        <v>206.69999694824219</v>
      </c>
      <c r="E185" s="36">
        <f>VLOOKUP($C185,VK!$B$3:$CG$295,18,FALSE)</f>
        <v>348</v>
      </c>
      <c r="F185" s="36">
        <f>VLOOKUP($C185,VK!$B$3:$CG$295,32,FALSE)</f>
        <v>1</v>
      </c>
      <c r="G185" s="36">
        <f>VLOOKUP($C185,VK!$B$3:$CG$295,37,FALSE)</f>
        <v>57.5</v>
      </c>
      <c r="H185" s="36">
        <f>VLOOKUP($C185,VK!$B$3:$CG$295,55,FALSE)</f>
        <v>100</v>
      </c>
      <c r="I185" s="40">
        <f>VLOOKUP($C185,VK!$B$3:$CG$295,59,FALSE)</f>
        <v>3.0033133029937744</v>
      </c>
      <c r="J185" s="35">
        <f>VLOOKUP($C185,VK!$B$3:$CG$295,65,FALSE)</f>
        <v>21002.333984375</v>
      </c>
      <c r="K185" s="10"/>
      <c r="L185" s="35">
        <f>VLOOKUP($C185,VK!$B$3:$CG$295,75,FALSE)</f>
        <v>8298.5078125</v>
      </c>
      <c r="M185" s="56">
        <f>1-VLOOKUP(C185,VK!$B$3:$ID$295,237,FALSE)</f>
        <v>0.31347161194579187</v>
      </c>
      <c r="N185" s="35"/>
      <c r="O185" s="35"/>
      <c r="P185" s="36"/>
    </row>
    <row r="186" spans="1:16" hidden="1">
      <c r="A186" s="19">
        <v>176</v>
      </c>
      <c r="B186" s="31" t="str">
        <f t="shared" si="2"/>
        <v>***</v>
      </c>
      <c r="C186" t="str">
        <f>VLOOKUP(A186,VK!$IE$3:$IG$295,3,FALSE)</f>
        <v>Kalajoki</v>
      </c>
      <c r="D186" s="36">
        <f>VLOOKUP(C186,VK!$B$3:$CG$295,11,FALSE)</f>
        <v>147.69999694824219</v>
      </c>
      <c r="E186" s="36">
        <f>VLOOKUP($C186,VK!$B$3:$CG$295,18,FALSE)</f>
        <v>276</v>
      </c>
      <c r="F186" s="36">
        <f>VLOOKUP($C186,VK!$B$3:$CG$295,32,FALSE)</f>
        <v>0</v>
      </c>
      <c r="G186" s="36">
        <f>VLOOKUP($C186,VK!$B$3:$CG$295,37,FALSE)</f>
        <v>42.3</v>
      </c>
      <c r="H186" s="36">
        <f>VLOOKUP($C186,VK!$B$3:$CG$295,55,FALSE)</f>
        <v>64.5367431640625</v>
      </c>
      <c r="I186" s="40">
        <f>VLOOKUP($C186,VK!$B$3:$CG$295,59,FALSE)</f>
        <v>2.8443870544433594</v>
      </c>
      <c r="J186" s="35">
        <f>VLOOKUP($C186,VK!$B$3:$CG$295,65,FALSE)</f>
        <v>20765.92578125</v>
      </c>
      <c r="K186" s="10"/>
      <c r="L186" s="35">
        <f>VLOOKUP($C186,VK!$B$3:$CG$295,75,FALSE)</f>
        <v>7430.28857421875</v>
      </c>
      <c r="M186" s="56">
        <f>1-VLOOKUP(C186,VK!$B$3:$ID$295,237,FALSE)</f>
        <v>0.31177334320356875</v>
      </c>
      <c r="N186" s="35"/>
      <c r="O186" s="35"/>
      <c r="P186" s="36"/>
    </row>
    <row r="187" spans="1:16" hidden="1">
      <c r="A187" s="19">
        <v>177</v>
      </c>
      <c r="B187" s="31" t="str">
        <f t="shared" si="2"/>
        <v>***</v>
      </c>
      <c r="C187" t="str">
        <f>VLOOKUP(A187,VK!$IE$3:$IG$295,3,FALSE)</f>
        <v>Maalahti</v>
      </c>
      <c r="D187" s="36">
        <f>VLOOKUP(C187,VK!$B$3:$CG$295,11,FALSE)</f>
        <v>120.69999694824219</v>
      </c>
      <c r="E187" s="36">
        <f>VLOOKUP($C187,VK!$B$3:$CG$295,18,FALSE)</f>
        <v>170</v>
      </c>
      <c r="F187" s="36">
        <f>VLOOKUP($C187,VK!$B$3:$CG$295,32,FALSE)</f>
        <v>0</v>
      </c>
      <c r="G187" s="36">
        <f>VLOOKUP($C187,VK!$B$3:$CG$295,37,FALSE)</f>
        <v>79.5</v>
      </c>
      <c r="H187" s="36">
        <f>VLOOKUP($C187,VK!$B$3:$CG$295,55,FALSE)</f>
        <v>100</v>
      </c>
      <c r="I187" s="40">
        <f>VLOOKUP($C187,VK!$B$3:$CG$295,59,FALSE)</f>
        <v>4.4723286628723145</v>
      </c>
      <c r="J187" s="35">
        <f>VLOOKUP($C187,VK!$B$3:$CG$295,65,FALSE)</f>
        <v>22766.470703125</v>
      </c>
      <c r="K187" s="10"/>
      <c r="L187" s="35">
        <f>VLOOKUP($C187,VK!$B$3:$CG$295,75,FALSE)</f>
        <v>8831.1689453125</v>
      </c>
      <c r="M187" s="56">
        <f>1-VLOOKUP(C187,VK!$B$3:$ID$295,237,FALSE)</f>
        <v>0.3112583744828944</v>
      </c>
      <c r="N187" s="35"/>
      <c r="O187" s="35"/>
      <c r="P187" s="36"/>
    </row>
    <row r="188" spans="1:16" hidden="1">
      <c r="A188" s="19">
        <v>178</v>
      </c>
      <c r="B188" s="31" t="str">
        <f t="shared" si="2"/>
        <v>***</v>
      </c>
      <c r="C188" t="str">
        <f>VLOOKUP(A188,VK!$IE$3:$IG$295,3,FALSE)</f>
        <v>Hanko</v>
      </c>
      <c r="D188" s="36">
        <f>VLOOKUP(C188,VK!$B$3:$CG$295,11,FALSE)</f>
        <v>158.10000610351563</v>
      </c>
      <c r="E188" s="36">
        <f>VLOOKUP($C188,VK!$B$3:$CG$295,18,FALSE)</f>
        <v>52</v>
      </c>
      <c r="F188" s="36">
        <f>VLOOKUP($C188,VK!$B$3:$CG$295,32,FALSE)</f>
        <v>0</v>
      </c>
      <c r="G188" s="36">
        <f>VLOOKUP($C188,VK!$B$3:$CG$295,37,FALSE)</f>
        <v>83.5</v>
      </c>
      <c r="H188" s="36">
        <f>VLOOKUP($C188,VK!$B$3:$CG$295,55,FALSE)</f>
        <v>100</v>
      </c>
      <c r="I188" s="40">
        <f>VLOOKUP($C188,VK!$B$3:$CG$295,59,FALSE)</f>
        <v>3.3404073715209961</v>
      </c>
      <c r="J188" s="35">
        <f>VLOOKUP($C188,VK!$B$3:$CG$295,65,FALSE)</f>
        <v>25728.5625</v>
      </c>
      <c r="K188" s="10"/>
      <c r="L188" s="35">
        <f>VLOOKUP($C188,VK!$B$3:$CG$295,75,FALSE)</f>
        <v>11975.609375</v>
      </c>
      <c r="M188" s="56">
        <f>1-VLOOKUP(C188,VK!$B$3:$ID$295,237,FALSE)</f>
        <v>0.30824423930254286</v>
      </c>
      <c r="N188" s="35"/>
      <c r="O188" s="35"/>
      <c r="P188" s="36"/>
    </row>
    <row r="189" spans="1:16" hidden="1">
      <c r="A189" s="19">
        <v>179</v>
      </c>
      <c r="B189" s="31" t="str">
        <f t="shared" si="2"/>
        <v>***</v>
      </c>
      <c r="C189" t="str">
        <f>VLOOKUP(A189,VK!$IE$3:$IG$295,3,FALSE)</f>
        <v>Siuntio</v>
      </c>
      <c r="D189" s="36">
        <f>VLOOKUP(C189,VK!$B$3:$CG$295,11,FALSE)</f>
        <v>112.90000152587891</v>
      </c>
      <c r="E189" s="36">
        <f>VLOOKUP($C189,VK!$B$3:$CG$295,18,FALSE)</f>
        <v>113</v>
      </c>
      <c r="F189" s="36">
        <f>VLOOKUP($C189,VK!$B$3:$CG$295,32,FALSE)</f>
        <v>0</v>
      </c>
      <c r="G189" s="36">
        <f>VLOOKUP($C189,VK!$B$3:$CG$295,37,FALSE)</f>
        <v>48.9</v>
      </c>
      <c r="H189" s="36">
        <f>VLOOKUP($C189,VK!$B$3:$CG$295,55,FALSE)</f>
        <v>71.259841918945313</v>
      </c>
      <c r="I189" s="40">
        <f>VLOOKUP($C189,VK!$B$3:$CG$295,59,FALSE)</f>
        <v>2.9443447589874268</v>
      </c>
      <c r="J189" s="35">
        <f>VLOOKUP($C189,VK!$B$3:$CG$295,65,FALSE)</f>
        <v>27542.20703125</v>
      </c>
      <c r="K189" s="10"/>
      <c r="L189" s="35">
        <f>VLOOKUP($C189,VK!$B$3:$CG$295,75,FALSE)</f>
        <v>10316.2158203125</v>
      </c>
      <c r="M189" s="56">
        <f>1-VLOOKUP(C189,VK!$B$3:$ID$295,237,FALSE)</f>
        <v>0.30787325960210121</v>
      </c>
      <c r="N189" s="35"/>
      <c r="O189" s="35"/>
      <c r="P189" s="36"/>
    </row>
    <row r="190" spans="1:16" hidden="1">
      <c r="A190" s="19">
        <v>180</v>
      </c>
      <c r="B190" s="31" t="str">
        <f t="shared" si="2"/>
        <v>***</v>
      </c>
      <c r="C190" t="str">
        <f>VLOOKUP(A190,VK!$IE$3:$IG$295,3,FALSE)</f>
        <v>Mäntyharju</v>
      </c>
      <c r="D190" s="36">
        <f>VLOOKUP(C190,VK!$B$3:$CG$295,11,FALSE)</f>
        <v>190.5</v>
      </c>
      <c r="E190" s="36">
        <f>VLOOKUP($C190,VK!$B$3:$CG$295,18,FALSE)</f>
        <v>313</v>
      </c>
      <c r="F190" s="36">
        <f>VLOOKUP($C190,VK!$B$3:$CG$295,32,FALSE)</f>
        <v>1</v>
      </c>
      <c r="G190" s="36">
        <f>VLOOKUP($C190,VK!$B$3:$CG$295,37,FALSE)</f>
        <v>65.7</v>
      </c>
      <c r="H190" s="36">
        <f>VLOOKUP($C190,VK!$B$3:$CG$295,55,FALSE)</f>
        <v>100</v>
      </c>
      <c r="I190" s="40">
        <f>VLOOKUP($C190,VK!$B$3:$CG$295,59,FALSE)</f>
        <v>2.8136074542999268</v>
      </c>
      <c r="J190" s="35">
        <f>VLOOKUP($C190,VK!$B$3:$CG$295,65,FALSE)</f>
        <v>21685.095703125</v>
      </c>
      <c r="K190" s="10"/>
      <c r="L190" s="35">
        <f>VLOOKUP($C190,VK!$B$3:$CG$295,75,FALSE)</f>
        <v>7774.193359375</v>
      </c>
      <c r="M190" s="56">
        <f>1-VLOOKUP(C190,VK!$B$3:$ID$295,237,FALSE)</f>
        <v>0.30213222731805611</v>
      </c>
      <c r="N190" s="35"/>
      <c r="O190" s="35"/>
      <c r="P190" s="36"/>
    </row>
    <row r="191" spans="1:16" hidden="1">
      <c r="A191" s="19">
        <v>181</v>
      </c>
      <c r="B191" s="31" t="str">
        <f t="shared" si="2"/>
        <v>***</v>
      </c>
      <c r="C191" t="str">
        <f>VLOOKUP(A191,VK!$IE$3:$IG$295,3,FALSE)</f>
        <v>Kärsämäki</v>
      </c>
      <c r="D191" s="36">
        <f>VLOOKUP(C191,VK!$B$3:$CG$295,11,FALSE)</f>
        <v>184.60000610351563</v>
      </c>
      <c r="E191" s="36">
        <f>VLOOKUP($C191,VK!$B$3:$CG$295,18,FALSE)</f>
        <v>211</v>
      </c>
      <c r="F191" s="36">
        <f>VLOOKUP($C191,VK!$B$3:$CG$295,32,FALSE)</f>
        <v>0</v>
      </c>
      <c r="G191" s="36">
        <f>VLOOKUP($C191,VK!$B$3:$CG$295,37,FALSE)</f>
        <v>64.8</v>
      </c>
      <c r="H191" s="36">
        <f>VLOOKUP($C191,VK!$B$3:$CG$295,55,FALSE)</f>
        <v>100</v>
      </c>
      <c r="I191" s="40">
        <f>VLOOKUP($C191,VK!$B$3:$CG$295,59,FALSE)</f>
        <v>3.9996893405914307</v>
      </c>
      <c r="J191" s="35">
        <f>VLOOKUP($C191,VK!$B$3:$CG$295,65,FALSE)</f>
        <v>18299.41015625</v>
      </c>
      <c r="K191" s="10"/>
      <c r="L191" s="35">
        <f>VLOOKUP($C191,VK!$B$3:$CG$295,75,FALSE)</f>
        <v>9446.541015625</v>
      </c>
      <c r="M191" s="56">
        <f>1-VLOOKUP(C191,VK!$B$3:$ID$295,237,FALSE)</f>
        <v>0.29941088268351934</v>
      </c>
      <c r="N191" s="35"/>
      <c r="O191" s="35"/>
      <c r="P191" s="36"/>
    </row>
    <row r="192" spans="1:16" hidden="1">
      <c r="A192" s="19">
        <v>182</v>
      </c>
      <c r="B192" s="31" t="str">
        <f t="shared" si="2"/>
        <v>***</v>
      </c>
      <c r="C192" t="str">
        <f>VLOOKUP(A192,VK!$IE$3:$IG$295,3,FALSE)</f>
        <v>Askola</v>
      </c>
      <c r="D192" s="36">
        <f>VLOOKUP(C192,VK!$B$3:$CG$295,11,FALSE)</f>
        <v>122.09999847412109</v>
      </c>
      <c r="E192" s="36">
        <f>VLOOKUP($C192,VK!$B$3:$CG$295,18,FALSE)</f>
        <v>121</v>
      </c>
      <c r="F192" s="36">
        <f>VLOOKUP($C192,VK!$B$3:$CG$295,32,FALSE)</f>
        <v>1</v>
      </c>
      <c r="G192" s="36">
        <f>VLOOKUP($C192,VK!$B$3:$CG$295,37,FALSE)</f>
        <v>68.7</v>
      </c>
      <c r="H192" s="36">
        <f>VLOOKUP($C192,VK!$B$3:$CG$295,55,FALSE)</f>
        <v>92.366409301757813</v>
      </c>
      <c r="I192" s="40">
        <f>VLOOKUP($C192,VK!$B$3:$CG$295,59,FALSE)</f>
        <v>4.8366580009460449</v>
      </c>
      <c r="J192" s="35">
        <f>VLOOKUP($C192,VK!$B$3:$CG$295,65,FALSE)</f>
        <v>24276.240234375</v>
      </c>
      <c r="K192" s="10"/>
      <c r="L192" s="35">
        <f>VLOOKUP($C192,VK!$B$3:$CG$295,75,FALSE)</f>
        <v>7732.7587890625</v>
      </c>
      <c r="M192" s="56">
        <f>1-VLOOKUP(C192,VK!$B$3:$ID$295,237,FALSE)</f>
        <v>0.29368189852140347</v>
      </c>
      <c r="N192" s="35"/>
      <c r="O192" s="35"/>
      <c r="P192" s="36"/>
    </row>
    <row r="193" spans="1:16" hidden="1">
      <c r="A193" s="19">
        <v>183</v>
      </c>
      <c r="B193" s="31" t="str">
        <f t="shared" si="2"/>
        <v>***</v>
      </c>
      <c r="C193" t="str">
        <f>VLOOKUP(A193,VK!$IE$3:$IG$295,3,FALSE)</f>
        <v>Tohmajärvi</v>
      </c>
      <c r="D193" s="36">
        <f>VLOOKUP(C193,VK!$B$3:$CG$295,11,FALSE)</f>
        <v>196</v>
      </c>
      <c r="E193" s="36">
        <f>VLOOKUP($C193,VK!$B$3:$CG$295,18,FALSE)</f>
        <v>324</v>
      </c>
      <c r="F193" s="36">
        <f>VLOOKUP($C193,VK!$B$3:$CG$295,32,FALSE)</f>
        <v>0</v>
      </c>
      <c r="G193" s="36">
        <f>VLOOKUP($C193,VK!$B$3:$CG$295,37,FALSE)</f>
        <v>71.400000000000006</v>
      </c>
      <c r="H193" s="36">
        <f>VLOOKUP($C193,VK!$B$3:$CG$295,55,FALSE)</f>
        <v>100</v>
      </c>
      <c r="I193" s="40">
        <f>VLOOKUP($C193,VK!$B$3:$CG$295,59,FALSE)</f>
        <v>3.3235955238342285</v>
      </c>
      <c r="J193" s="35">
        <f>VLOOKUP($C193,VK!$B$3:$CG$295,65,FALSE)</f>
        <v>19858.052734375</v>
      </c>
      <c r="K193" s="10"/>
      <c r="L193" s="35">
        <f>VLOOKUP($C193,VK!$B$3:$CG$295,75,FALSE)</f>
        <v>9635.4677734375</v>
      </c>
      <c r="M193" s="56">
        <f>1-VLOOKUP(C193,VK!$B$3:$ID$295,237,FALSE)</f>
        <v>0.28698258816981748</v>
      </c>
      <c r="N193" s="35"/>
      <c r="O193" s="35"/>
      <c r="P193" s="36"/>
    </row>
    <row r="194" spans="1:16" hidden="1">
      <c r="A194" s="19">
        <v>184</v>
      </c>
      <c r="B194" s="31" t="str">
        <f t="shared" si="2"/>
        <v>***</v>
      </c>
      <c r="C194" t="str">
        <f>VLOOKUP(A194,VK!$IE$3:$IG$295,3,FALSE)</f>
        <v>Pieksämäki</v>
      </c>
      <c r="D194" s="36">
        <f>VLOOKUP(C194,VK!$B$3:$CG$295,11,FALSE)</f>
        <v>170.5</v>
      </c>
      <c r="E194" s="36">
        <f>VLOOKUP($C194,VK!$B$3:$CG$295,18,FALSE)</f>
        <v>552</v>
      </c>
      <c r="F194" s="36">
        <f>VLOOKUP($C194,VK!$B$3:$CG$295,32,FALSE)</f>
        <v>0</v>
      </c>
      <c r="G194" s="36">
        <f>VLOOKUP($C194,VK!$B$3:$CG$295,37,FALSE)</f>
        <v>53.1</v>
      </c>
      <c r="H194" s="36">
        <f>VLOOKUP($C194,VK!$B$3:$CG$295,55,FALSE)</f>
        <v>64.546897888183594</v>
      </c>
      <c r="I194" s="40">
        <f>VLOOKUP($C194,VK!$B$3:$CG$295,59,FALSE)</f>
        <v>2.2883272171020508</v>
      </c>
      <c r="J194" s="35">
        <f>VLOOKUP($C194,VK!$B$3:$CG$295,65,FALSE)</f>
        <v>21919.84375</v>
      </c>
      <c r="K194" s="10"/>
      <c r="L194" s="35">
        <f>VLOOKUP($C194,VK!$B$3:$CG$295,75,FALSE)</f>
        <v>9912.0732421875</v>
      </c>
      <c r="M194" s="56">
        <f>1-VLOOKUP(C194,VK!$B$3:$ID$295,237,FALSE)</f>
        <v>0.28661155660102111</v>
      </c>
      <c r="N194" s="35"/>
      <c r="O194" s="35"/>
      <c r="P194" s="36"/>
    </row>
    <row r="195" spans="1:16" hidden="1">
      <c r="A195" s="19">
        <v>185</v>
      </c>
      <c r="B195" s="31" t="str">
        <f t="shared" si="2"/>
        <v>***</v>
      </c>
      <c r="C195" t="str">
        <f>VLOOKUP(A195,VK!$IE$3:$IG$295,3,FALSE)</f>
        <v>Rusko</v>
      </c>
      <c r="D195" s="36">
        <f>VLOOKUP(C195,VK!$B$3:$CG$295,11,FALSE)</f>
        <v>109.80000305175781</v>
      </c>
      <c r="E195" s="36">
        <f>VLOOKUP($C195,VK!$B$3:$CG$295,18,FALSE)</f>
        <v>55</v>
      </c>
      <c r="F195" s="36">
        <f>VLOOKUP($C195,VK!$B$3:$CG$295,32,FALSE)</f>
        <v>1</v>
      </c>
      <c r="G195" s="36">
        <f>VLOOKUP($C195,VK!$B$3:$CG$295,37,FALSE)</f>
        <v>59.4</v>
      </c>
      <c r="H195" s="36">
        <f>VLOOKUP($C195,VK!$B$3:$CG$295,55,FALSE)</f>
        <v>70.460044860839844</v>
      </c>
      <c r="I195" s="40">
        <f>VLOOKUP($C195,VK!$B$3:$CG$295,59,FALSE)</f>
        <v>4.5815081596374512</v>
      </c>
      <c r="J195" s="35">
        <f>VLOOKUP($C195,VK!$B$3:$CG$295,65,FALSE)</f>
        <v>25276.353515625</v>
      </c>
      <c r="K195" s="10"/>
      <c r="L195" s="35">
        <f>VLOOKUP($C195,VK!$B$3:$CG$295,75,FALSE)</f>
        <v>10428.2783203125</v>
      </c>
      <c r="M195" s="56">
        <f>1-VLOOKUP(C195,VK!$B$3:$ID$295,237,FALSE)</f>
        <v>0.28582062383747708</v>
      </c>
      <c r="N195" s="35"/>
      <c r="O195" s="35"/>
      <c r="P195" s="36"/>
    </row>
    <row r="196" spans="1:16" hidden="1">
      <c r="A196" s="19">
        <v>186</v>
      </c>
      <c r="B196" s="31" t="str">
        <f t="shared" si="2"/>
        <v>***</v>
      </c>
      <c r="C196" t="str">
        <f>VLOOKUP(A196,VK!$IE$3:$IG$295,3,FALSE)</f>
        <v>Luumäki</v>
      </c>
      <c r="D196" s="36">
        <f>VLOOKUP(C196,VK!$B$3:$CG$295,11,FALSE)</f>
        <v>166.89999389648438</v>
      </c>
      <c r="E196" s="36">
        <f>VLOOKUP($C196,VK!$B$3:$CG$295,18,FALSE)</f>
        <v>264</v>
      </c>
      <c r="F196" s="36">
        <f>VLOOKUP($C196,VK!$B$3:$CG$295,32,FALSE)</f>
        <v>0</v>
      </c>
      <c r="G196" s="36">
        <f>VLOOKUP($C196,VK!$B$3:$CG$295,37,FALSE)</f>
        <v>85.7</v>
      </c>
      <c r="H196" s="36">
        <f>VLOOKUP($C196,VK!$B$3:$CG$295,55,FALSE)</f>
        <v>100</v>
      </c>
      <c r="I196" s="40">
        <f>VLOOKUP($C196,VK!$B$3:$CG$295,59,FALSE)</f>
        <v>3.3644089698791504</v>
      </c>
      <c r="J196" s="35">
        <f>VLOOKUP($C196,VK!$B$3:$CG$295,65,FALSE)</f>
        <v>21862.904296875</v>
      </c>
      <c r="K196" s="10"/>
      <c r="L196" s="35">
        <f>VLOOKUP($C196,VK!$B$3:$CG$295,75,FALSE)</f>
        <v>13956.0439453125</v>
      </c>
      <c r="M196" s="56">
        <f>1-VLOOKUP(C196,VK!$B$3:$ID$295,237,FALSE)</f>
        <v>0.28382977088616268</v>
      </c>
      <c r="N196" s="35"/>
      <c r="O196" s="35"/>
      <c r="P196" s="36"/>
    </row>
    <row r="197" spans="1:16" hidden="1">
      <c r="A197" s="19">
        <v>187</v>
      </c>
      <c r="B197" s="31" t="str">
        <f t="shared" si="2"/>
        <v>***</v>
      </c>
      <c r="C197" t="str">
        <f>VLOOKUP(A197,VK!$IE$3:$IG$295,3,FALSE)</f>
        <v>Haapavesi</v>
      </c>
      <c r="D197" s="36">
        <f>VLOOKUP(C197,VK!$B$3:$CG$295,11,FALSE)</f>
        <v>170.5</v>
      </c>
      <c r="E197" s="36">
        <f>VLOOKUP($C197,VK!$B$3:$CG$295,18,FALSE)</f>
        <v>294</v>
      </c>
      <c r="F197" s="36">
        <f>VLOOKUP($C197,VK!$B$3:$CG$295,32,FALSE)</f>
        <v>0</v>
      </c>
      <c r="G197" s="36">
        <f>VLOOKUP($C197,VK!$B$3:$CG$295,37,FALSE)</f>
        <v>47.6</v>
      </c>
      <c r="H197" s="36">
        <f>VLOOKUP($C197,VK!$B$3:$CG$295,55,FALSE)</f>
        <v>71.181556701660156</v>
      </c>
      <c r="I197" s="40">
        <f>VLOOKUP($C197,VK!$B$3:$CG$295,59,FALSE)</f>
        <v>3.65557861328125</v>
      </c>
      <c r="J197" s="35">
        <f>VLOOKUP($C197,VK!$B$3:$CG$295,65,FALSE)</f>
        <v>19371.4765625</v>
      </c>
      <c r="K197" s="10"/>
      <c r="L197" s="35">
        <f>VLOOKUP($C197,VK!$B$3:$CG$295,75,FALSE)</f>
        <v>7637.76513671875</v>
      </c>
      <c r="M197" s="56">
        <f>1-VLOOKUP(C197,VK!$B$3:$ID$295,237,FALSE)</f>
        <v>0.28140455500444561</v>
      </c>
      <c r="N197" s="35"/>
      <c r="O197" s="35"/>
      <c r="P197" s="36"/>
    </row>
    <row r="198" spans="1:16" hidden="1">
      <c r="A198" s="19">
        <v>188</v>
      </c>
      <c r="B198" s="31" t="str">
        <f t="shared" si="2"/>
        <v>***</v>
      </c>
      <c r="C198" t="str">
        <f>VLOOKUP(A198,VK!$IE$3:$IG$295,3,FALSE)</f>
        <v>Isokyrö</v>
      </c>
      <c r="D198" s="36">
        <f>VLOOKUP(C198,VK!$B$3:$CG$295,11,FALSE)</f>
        <v>149.89999389648438</v>
      </c>
      <c r="E198" s="36">
        <f>VLOOKUP($C198,VK!$B$3:$CG$295,18,FALSE)</f>
        <v>174</v>
      </c>
      <c r="F198" s="36">
        <f>VLOOKUP($C198,VK!$B$3:$CG$295,32,FALSE)</f>
        <v>0</v>
      </c>
      <c r="G198" s="36">
        <f>VLOOKUP($C198,VK!$B$3:$CG$295,37,FALSE)</f>
        <v>42.1</v>
      </c>
      <c r="H198" s="36">
        <f>VLOOKUP($C198,VK!$B$3:$CG$295,55,FALSE)</f>
        <v>62.790699005126953</v>
      </c>
      <c r="I198" s="40">
        <f>VLOOKUP($C198,VK!$B$3:$CG$295,59,FALSE)</f>
        <v>2.4113004207611084</v>
      </c>
      <c r="J198" s="35">
        <f>VLOOKUP($C198,VK!$B$3:$CG$295,65,FALSE)</f>
        <v>21745.953125</v>
      </c>
      <c r="K198" s="10"/>
      <c r="L198" s="35">
        <f>VLOOKUP($C198,VK!$B$3:$CG$295,75,FALSE)</f>
        <v>9138.99609375</v>
      </c>
      <c r="M198" s="56">
        <f>1-VLOOKUP(C198,VK!$B$3:$ID$295,237,FALSE)</f>
        <v>0.27878649040311254</v>
      </c>
      <c r="N198" s="35"/>
      <c r="O198" s="35"/>
      <c r="P198" s="36"/>
    </row>
    <row r="199" spans="1:16" hidden="1">
      <c r="A199" s="19">
        <v>189</v>
      </c>
      <c r="B199" s="31" t="str">
        <f t="shared" si="2"/>
        <v>***</v>
      </c>
      <c r="C199" t="str">
        <f>VLOOKUP(A199,VK!$IE$3:$IG$295,3,FALSE)</f>
        <v>Uusikaarlepyy</v>
      </c>
      <c r="D199" s="36">
        <f>VLOOKUP(C199,VK!$B$3:$CG$295,11,FALSE)</f>
        <v>124.5</v>
      </c>
      <c r="E199" s="36">
        <f>VLOOKUP($C199,VK!$B$3:$CG$295,18,FALSE)</f>
        <v>250</v>
      </c>
      <c r="F199" s="36">
        <f>VLOOKUP($C199,VK!$B$3:$CG$295,32,FALSE)</f>
        <v>0</v>
      </c>
      <c r="G199" s="36">
        <f>VLOOKUP($C199,VK!$B$3:$CG$295,37,FALSE)</f>
        <v>73.099999999999994</v>
      </c>
      <c r="H199" s="36">
        <f>VLOOKUP($C199,VK!$B$3:$CG$295,55,FALSE)</f>
        <v>100</v>
      </c>
      <c r="I199" s="40">
        <f>VLOOKUP($C199,VK!$B$3:$CG$295,59,FALSE)</f>
        <v>4.9164257049560547</v>
      </c>
      <c r="J199" s="35">
        <f>VLOOKUP($C199,VK!$B$3:$CG$295,65,FALSE)</f>
        <v>21195.26953125</v>
      </c>
      <c r="K199" s="10"/>
      <c r="L199" s="35">
        <f>VLOOKUP($C199,VK!$B$3:$CG$295,75,FALSE)</f>
        <v>8920.318359375</v>
      </c>
      <c r="M199" s="56">
        <f>1-VLOOKUP(C199,VK!$B$3:$ID$295,237,FALSE)</f>
        <v>0.27837539621154295</v>
      </c>
      <c r="N199" s="35"/>
      <c r="O199" s="35"/>
      <c r="P199" s="36"/>
    </row>
    <row r="200" spans="1:16" hidden="1">
      <c r="A200" s="19">
        <v>190</v>
      </c>
      <c r="B200" s="31" t="str">
        <f t="shared" si="2"/>
        <v>***</v>
      </c>
      <c r="C200" t="str">
        <f>VLOOKUP(A200,VK!$IE$3:$IG$295,3,FALSE)</f>
        <v>Nousiainen</v>
      </c>
      <c r="D200" s="36">
        <f>VLOOKUP(C200,VK!$B$3:$CG$295,11,FALSE)</f>
        <v>116.40000152587891</v>
      </c>
      <c r="E200" s="36">
        <f>VLOOKUP($C200,VK!$B$3:$CG$295,18,FALSE)</f>
        <v>121</v>
      </c>
      <c r="F200" s="36">
        <f>VLOOKUP($C200,VK!$B$3:$CG$295,32,FALSE)</f>
        <v>0</v>
      </c>
      <c r="G200" s="36">
        <f>VLOOKUP($C200,VK!$B$3:$CG$295,37,FALSE)</f>
        <v>73.2</v>
      </c>
      <c r="H200" s="36">
        <f>VLOOKUP($C200,VK!$B$3:$CG$295,55,FALSE)</f>
        <v>100</v>
      </c>
      <c r="I200" s="40">
        <f>VLOOKUP($C200,VK!$B$3:$CG$295,59,FALSE)</f>
        <v>5.0455989837646484</v>
      </c>
      <c r="J200" s="35">
        <f>VLOOKUP($C200,VK!$B$3:$CG$295,65,FALSE)</f>
        <v>23958.322265625</v>
      </c>
      <c r="K200" s="10"/>
      <c r="L200" s="35">
        <f>VLOOKUP($C200,VK!$B$3:$CG$295,75,FALSE)</f>
        <v>9516.9228515625</v>
      </c>
      <c r="M200" s="56">
        <f>1-VLOOKUP(C200,VK!$B$3:$ID$295,237,FALSE)</f>
        <v>0.27149364669897291</v>
      </c>
      <c r="N200" s="35"/>
      <c r="O200" s="35"/>
      <c r="P200" s="36"/>
    </row>
    <row r="201" spans="1:16" hidden="1">
      <c r="A201" s="19">
        <v>191</v>
      </c>
      <c r="B201" s="31" t="str">
        <f t="shared" si="2"/>
        <v>***</v>
      </c>
      <c r="C201" t="str">
        <f>VLOOKUP(A201,VK!$IE$3:$IG$295,3,FALSE)</f>
        <v>Reisjärvi</v>
      </c>
      <c r="D201" s="36">
        <f>VLOOKUP(C201,VK!$B$3:$CG$295,11,FALSE)</f>
        <v>165.80000305175781</v>
      </c>
      <c r="E201" s="36">
        <f>VLOOKUP($C201,VK!$B$3:$CG$295,18,FALSE)</f>
        <v>133</v>
      </c>
      <c r="F201" s="36">
        <f>VLOOKUP($C201,VK!$B$3:$CG$295,32,FALSE)</f>
        <v>0</v>
      </c>
      <c r="G201" s="36">
        <f>VLOOKUP($C201,VK!$B$3:$CG$295,37,FALSE)</f>
        <v>41.6</v>
      </c>
      <c r="H201" s="36">
        <f>VLOOKUP($C201,VK!$B$3:$CG$295,55,FALSE)</f>
        <v>100</v>
      </c>
      <c r="I201" s="40">
        <f>VLOOKUP($C201,VK!$B$3:$CG$295,59,FALSE)</f>
        <v>2.831493616104126</v>
      </c>
      <c r="J201" s="35">
        <f>VLOOKUP($C201,VK!$B$3:$CG$295,65,FALSE)</f>
        <v>19083.4921875</v>
      </c>
      <c r="K201" s="10"/>
      <c r="L201" s="35">
        <f>VLOOKUP($C201,VK!$B$3:$CG$295,75,FALSE)</f>
        <v>6675.67578125</v>
      </c>
      <c r="M201" s="56">
        <f>1-VLOOKUP(C201,VK!$B$3:$ID$295,237,FALSE)</f>
        <v>0.2688239160389706</v>
      </c>
      <c r="N201" s="35"/>
      <c r="O201" s="35"/>
      <c r="P201" s="36"/>
    </row>
    <row r="202" spans="1:16" hidden="1">
      <c r="A202" s="19">
        <v>192</v>
      </c>
      <c r="B202" s="31" t="str">
        <f t="shared" si="2"/>
        <v>***</v>
      </c>
      <c r="C202" t="str">
        <f>VLOOKUP(A202,VK!$IE$3:$IG$295,3,FALSE)</f>
        <v>Utsjoki</v>
      </c>
      <c r="D202" s="36">
        <f>VLOOKUP(C202,VK!$B$3:$CG$295,11,FALSE)</f>
        <v>154.5</v>
      </c>
      <c r="E202" s="36">
        <f>VLOOKUP($C202,VK!$B$3:$CG$295,18,FALSE)</f>
        <v>301</v>
      </c>
      <c r="F202" s="36">
        <f>VLOOKUP($C202,VK!$B$3:$CG$295,32,FALSE)</f>
        <v>0</v>
      </c>
      <c r="G202" s="36">
        <f>VLOOKUP($C202,VK!$B$3:$CG$295,37,FALSE)</f>
        <v>85.7</v>
      </c>
      <c r="H202" s="36">
        <f>VLOOKUP($C202,VK!$B$3:$CG$295,55,FALSE)</f>
        <v>100</v>
      </c>
      <c r="I202" s="40">
        <f>VLOOKUP($C202,VK!$B$3:$CG$295,59,FALSE)</f>
        <v>3.9597361087799072</v>
      </c>
      <c r="J202" s="35">
        <f>VLOOKUP($C202,VK!$B$3:$CG$295,65,FALSE)</f>
        <v>22593.1328125</v>
      </c>
      <c r="K202" s="10"/>
      <c r="L202" s="35">
        <f>VLOOKUP($C202,VK!$B$3:$CG$295,75,FALSE)</f>
        <v>7946.4287109375</v>
      </c>
      <c r="M202" s="56">
        <f>1-VLOOKUP(C202,VK!$B$3:$ID$295,237,FALSE)</f>
        <v>0.26881392077387278</v>
      </c>
      <c r="N202" s="35"/>
      <c r="O202" s="35"/>
      <c r="P202" s="36"/>
    </row>
    <row r="203" spans="1:16" hidden="1">
      <c r="A203" s="19">
        <v>193</v>
      </c>
      <c r="B203" s="31" t="str">
        <f t="shared" si="2"/>
        <v>***</v>
      </c>
      <c r="C203" t="str">
        <f>VLOOKUP(A203,VK!$IE$3:$IG$295,3,FALSE)</f>
        <v>Viitasaari</v>
      </c>
      <c r="D203" s="36">
        <f>VLOOKUP(C203,VK!$B$3:$CG$295,11,FALSE)</f>
        <v>188.30000305175781</v>
      </c>
      <c r="E203" s="36">
        <f>VLOOKUP($C203,VK!$B$3:$CG$295,18,FALSE)</f>
        <v>390</v>
      </c>
      <c r="F203" s="36">
        <f>VLOOKUP($C203,VK!$B$3:$CG$295,32,FALSE)</f>
        <v>0</v>
      </c>
      <c r="G203" s="36">
        <f>VLOOKUP($C203,VK!$B$3:$CG$295,37,FALSE)</f>
        <v>52.7</v>
      </c>
      <c r="H203" s="36">
        <f>VLOOKUP($C203,VK!$B$3:$CG$295,55,FALSE)</f>
        <v>100</v>
      </c>
      <c r="I203" s="40">
        <f>VLOOKUP($C203,VK!$B$3:$CG$295,59,FALSE)</f>
        <v>2.2527203559875488</v>
      </c>
      <c r="J203" s="35">
        <f>VLOOKUP($C203,VK!$B$3:$CG$295,65,FALSE)</f>
        <v>20398.38671875</v>
      </c>
      <c r="K203" s="10"/>
      <c r="L203" s="35">
        <f>VLOOKUP($C203,VK!$B$3:$CG$295,75,FALSE)</f>
        <v>8723.484375</v>
      </c>
      <c r="M203" s="56">
        <f>1-VLOOKUP(C203,VK!$B$3:$ID$295,237,FALSE)</f>
        <v>0.26511534350228116</v>
      </c>
      <c r="N203" s="35"/>
      <c r="O203" s="35"/>
      <c r="P203" s="36"/>
    </row>
    <row r="204" spans="1:16" hidden="1">
      <c r="A204" s="19">
        <v>194</v>
      </c>
      <c r="B204" s="31" t="str">
        <f t="shared" ref="B204:B267" si="3">IF(M204&lt;0,"*",IF(M204&lt;0.25,"**",IF(M204&lt;0.5,"***",IF(M204&lt;0.75,"****","*****"))))</f>
        <v>***</v>
      </c>
      <c r="C204" t="str">
        <f>VLOOKUP(A204,VK!$IE$3:$IG$295,3,FALSE)</f>
        <v>Pello</v>
      </c>
      <c r="D204" s="36">
        <f>VLOOKUP(C204,VK!$B$3:$CG$295,11,FALSE)</f>
        <v>204</v>
      </c>
      <c r="E204" s="36">
        <f>VLOOKUP($C204,VK!$B$3:$CG$295,18,FALSE)</f>
        <v>337</v>
      </c>
      <c r="F204" s="36">
        <f>VLOOKUP($C204,VK!$B$3:$CG$295,32,FALSE)</f>
        <v>0</v>
      </c>
      <c r="G204" s="36">
        <f>VLOOKUP($C204,VK!$B$3:$CG$295,37,FALSE)</f>
        <v>65.8</v>
      </c>
      <c r="H204" s="36">
        <f>VLOOKUP($C204,VK!$B$3:$CG$295,55,FALSE)</f>
        <v>100</v>
      </c>
      <c r="I204" s="40">
        <f>VLOOKUP($C204,VK!$B$3:$CG$295,59,FALSE)</f>
        <v>2.3409428596496582</v>
      </c>
      <c r="J204" s="35">
        <f>VLOOKUP($C204,VK!$B$3:$CG$295,65,FALSE)</f>
        <v>21826.759765625</v>
      </c>
      <c r="K204" s="10"/>
      <c r="L204" s="35">
        <f>VLOOKUP($C204,VK!$B$3:$CG$295,75,FALSE)</f>
        <v>9908.3330078125</v>
      </c>
      <c r="M204" s="56">
        <f>1-VLOOKUP(C204,VK!$B$3:$ID$295,237,FALSE)</f>
        <v>0.26037698932594056</v>
      </c>
      <c r="N204" s="35"/>
      <c r="O204" s="35"/>
      <c r="P204" s="36"/>
    </row>
    <row r="205" spans="1:16" hidden="1">
      <c r="A205" s="19">
        <v>195</v>
      </c>
      <c r="B205" s="31" t="str">
        <f t="shared" si="3"/>
        <v>***</v>
      </c>
      <c r="C205" t="str">
        <f>VLOOKUP(A205,VK!$IE$3:$IG$295,3,FALSE)</f>
        <v>Nurmijärvi</v>
      </c>
      <c r="D205" s="36">
        <f>VLOOKUP(C205,VK!$B$3:$CG$295,11,FALSE)</f>
        <v>110.90000152587891</v>
      </c>
      <c r="E205" s="36">
        <f>VLOOKUP($C205,VK!$B$3:$CG$295,18,FALSE)</f>
        <v>265</v>
      </c>
      <c r="F205" s="36">
        <f>VLOOKUP($C205,VK!$B$3:$CG$295,32,FALSE)</f>
        <v>1</v>
      </c>
      <c r="G205" s="36">
        <f>VLOOKUP($C205,VK!$B$3:$CG$295,37,FALSE)</f>
        <v>55.9</v>
      </c>
      <c r="H205" s="36">
        <f>VLOOKUP($C205,VK!$B$3:$CG$295,55,FALSE)</f>
        <v>75.519126892089844</v>
      </c>
      <c r="I205" s="40">
        <f>VLOOKUP($C205,VK!$B$3:$CG$295,59,FALSE)</f>
        <v>4.061861515045166</v>
      </c>
      <c r="J205" s="35">
        <f>VLOOKUP($C205,VK!$B$3:$CG$295,65,FALSE)</f>
        <v>27530.9609375</v>
      </c>
      <c r="K205" s="10"/>
      <c r="L205" s="35">
        <f>VLOOKUP($C205,VK!$B$3:$CG$295,75,FALSE)</f>
        <v>11475.0322265625</v>
      </c>
      <c r="M205" s="56">
        <f>1-VLOOKUP(C205,VK!$B$3:$ID$295,237,FALSE)</f>
        <v>0.25782570085492729</v>
      </c>
      <c r="N205" s="35"/>
      <c r="O205" s="35"/>
      <c r="P205" s="36"/>
    </row>
    <row r="206" spans="1:16" hidden="1">
      <c r="A206" s="19">
        <v>196</v>
      </c>
      <c r="B206" s="31" t="str">
        <f t="shared" si="3"/>
        <v>***</v>
      </c>
      <c r="C206" t="str">
        <f>VLOOKUP(A206,VK!$IE$3:$IG$295,3,FALSE)</f>
        <v>Loppi</v>
      </c>
      <c r="D206" s="36">
        <f>VLOOKUP(C206,VK!$B$3:$CG$295,11,FALSE)</f>
        <v>137.60000610351563</v>
      </c>
      <c r="E206" s="36">
        <f>VLOOKUP($C206,VK!$B$3:$CG$295,18,FALSE)</f>
        <v>233</v>
      </c>
      <c r="F206" s="36">
        <f>VLOOKUP($C206,VK!$B$3:$CG$295,32,FALSE)</f>
        <v>1</v>
      </c>
      <c r="G206" s="36">
        <f>VLOOKUP($C206,VK!$B$3:$CG$295,37,FALSE)</f>
        <v>81.599999999999994</v>
      </c>
      <c r="H206" s="36">
        <f>VLOOKUP($C206,VK!$B$3:$CG$295,55,FALSE)</f>
        <v>93.565681457519531</v>
      </c>
      <c r="I206" s="40">
        <f>VLOOKUP($C206,VK!$B$3:$CG$295,59,FALSE)</f>
        <v>4.4719467163085938</v>
      </c>
      <c r="J206" s="35">
        <f>VLOOKUP($C206,VK!$B$3:$CG$295,65,FALSE)</f>
        <v>23031.73828125</v>
      </c>
      <c r="K206" s="10"/>
      <c r="L206" s="35">
        <f>VLOOKUP($C206,VK!$B$3:$CG$295,75,FALSE)</f>
        <v>9158.5078125</v>
      </c>
      <c r="M206" s="56">
        <f>1-VLOOKUP(C206,VK!$B$3:$ID$295,237,FALSE)</f>
        <v>0.25699040317724697</v>
      </c>
      <c r="N206" s="35"/>
      <c r="O206" s="35"/>
      <c r="P206" s="36"/>
    </row>
    <row r="207" spans="1:16" hidden="1">
      <c r="A207" s="19">
        <v>197</v>
      </c>
      <c r="B207" s="31" t="str">
        <f t="shared" si="3"/>
        <v>***</v>
      </c>
      <c r="C207" t="str">
        <f>VLOOKUP(A207,VK!$IE$3:$IG$295,3,FALSE)</f>
        <v>Liperi</v>
      </c>
      <c r="D207" s="36">
        <f>VLOOKUP(C207,VK!$B$3:$CG$295,11,FALSE)</f>
        <v>140.60000610351563</v>
      </c>
      <c r="E207" s="36">
        <f>VLOOKUP($C207,VK!$B$3:$CG$295,18,FALSE)</f>
        <v>323</v>
      </c>
      <c r="F207" s="36">
        <f>VLOOKUP($C207,VK!$B$3:$CG$295,32,FALSE)</f>
        <v>0</v>
      </c>
      <c r="G207" s="36">
        <f>VLOOKUP($C207,VK!$B$3:$CG$295,37,FALSE)</f>
        <v>75.599999999999994</v>
      </c>
      <c r="H207" s="36">
        <f>VLOOKUP($C207,VK!$B$3:$CG$295,55,FALSE)</f>
        <v>95.295906066894531</v>
      </c>
      <c r="I207" s="40">
        <f>VLOOKUP($C207,VK!$B$3:$CG$295,59,FALSE)</f>
        <v>5.2051639556884766</v>
      </c>
      <c r="J207" s="35">
        <f>VLOOKUP($C207,VK!$B$3:$CG$295,65,FALSE)</f>
        <v>21416.72265625</v>
      </c>
      <c r="K207" s="10"/>
      <c r="L207" s="35">
        <f>VLOOKUP($C207,VK!$B$3:$CG$295,75,FALSE)</f>
        <v>7959.134765625</v>
      </c>
      <c r="M207" s="56">
        <f>1-VLOOKUP(C207,VK!$B$3:$ID$295,237,FALSE)</f>
        <v>0.25617394674164706</v>
      </c>
      <c r="N207" s="35"/>
      <c r="O207" s="35"/>
      <c r="P207" s="36"/>
    </row>
    <row r="208" spans="1:16" hidden="1">
      <c r="A208" s="19">
        <v>198</v>
      </c>
      <c r="B208" s="31" t="str">
        <f t="shared" si="3"/>
        <v>***</v>
      </c>
      <c r="C208" t="str">
        <f>VLOOKUP(A208,VK!$IE$3:$IG$295,3,FALSE)</f>
        <v>Ristijärvi</v>
      </c>
      <c r="D208" s="36">
        <f>VLOOKUP(C208,VK!$B$3:$CG$295,11,FALSE)</f>
        <v>175.80000305175781</v>
      </c>
      <c r="E208" s="36">
        <f>VLOOKUP($C208,VK!$B$3:$CG$295,18,FALSE)</f>
        <v>234</v>
      </c>
      <c r="F208" s="36">
        <f>VLOOKUP($C208,VK!$B$3:$CG$295,32,FALSE)</f>
        <v>1</v>
      </c>
      <c r="G208" s="36">
        <f>VLOOKUP($C208,VK!$B$3:$CG$295,37,FALSE)</f>
        <v>74.5</v>
      </c>
      <c r="H208" s="36">
        <f>VLOOKUP($C208,VK!$B$3:$CG$295,55,FALSE)</f>
        <v>100</v>
      </c>
      <c r="I208" s="40">
        <f>VLOOKUP($C208,VK!$B$3:$CG$295,59,FALSE)</f>
        <v>2.9870281219482422</v>
      </c>
      <c r="J208" s="35">
        <f>VLOOKUP($C208,VK!$B$3:$CG$295,65,FALSE)</f>
        <v>21386.779296875</v>
      </c>
      <c r="K208" s="10"/>
      <c r="L208" s="35">
        <f>VLOOKUP($C208,VK!$B$3:$CG$295,75,FALSE)</f>
        <v>11529.412109375</v>
      </c>
      <c r="M208" s="56">
        <f>1-VLOOKUP(C208,VK!$B$3:$ID$295,237,FALSE)</f>
        <v>0.25434436428476548</v>
      </c>
      <c r="N208" s="35"/>
      <c r="O208" s="35"/>
      <c r="P208" s="36"/>
    </row>
    <row r="209" spans="1:16" hidden="1">
      <c r="A209" s="19">
        <v>199</v>
      </c>
      <c r="B209" s="31" t="str">
        <f t="shared" si="3"/>
        <v>***</v>
      </c>
      <c r="C209" t="str">
        <f>VLOOKUP(A209,VK!$IE$3:$IG$295,3,FALSE)</f>
        <v>Sodankylä</v>
      </c>
      <c r="D209" s="36">
        <f>VLOOKUP(C209,VK!$B$3:$CG$295,11,FALSE)</f>
        <v>131.5</v>
      </c>
      <c r="E209" s="36">
        <f>VLOOKUP($C209,VK!$B$3:$CG$295,18,FALSE)</f>
        <v>652</v>
      </c>
      <c r="F209" s="36">
        <f>VLOOKUP($C209,VK!$B$3:$CG$295,32,FALSE)</f>
        <v>1</v>
      </c>
      <c r="G209" s="36">
        <f>VLOOKUP($C209,VK!$B$3:$CG$295,37,FALSE)</f>
        <v>76.599999999999994</v>
      </c>
      <c r="H209" s="36">
        <f>VLOOKUP($C209,VK!$B$3:$CG$295,55,FALSE)</f>
        <v>100</v>
      </c>
      <c r="I209" s="40">
        <f>VLOOKUP($C209,VK!$B$3:$CG$295,59,FALSE)</f>
        <v>3.9393231868743896</v>
      </c>
      <c r="J209" s="35">
        <f>VLOOKUP($C209,VK!$B$3:$CG$295,65,FALSE)</f>
        <v>24508.681640625</v>
      </c>
      <c r="K209" s="10"/>
      <c r="L209" s="35">
        <f>VLOOKUP($C209,VK!$B$3:$CG$295,75,FALSE)</f>
        <v>11145.19921875</v>
      </c>
      <c r="M209" s="56">
        <f>1-VLOOKUP(C209,VK!$B$3:$ID$295,237,FALSE)</f>
        <v>0.25370179448401053</v>
      </c>
      <c r="N209" s="35"/>
      <c r="O209" s="35"/>
      <c r="P209" s="36"/>
    </row>
    <row r="210" spans="1:16" hidden="1">
      <c r="A210" s="19">
        <v>200</v>
      </c>
      <c r="B210" s="31" t="str">
        <f t="shared" si="3"/>
        <v>**</v>
      </c>
      <c r="C210" t="str">
        <f>VLOOKUP(A210,VK!$IE$3:$IG$295,3,FALSE)</f>
        <v>Savonlinna</v>
      </c>
      <c r="D210" s="36">
        <f>VLOOKUP(C210,VK!$B$3:$CG$295,11,FALSE)</f>
        <v>173.39999389648438</v>
      </c>
      <c r="E210" s="36">
        <f>VLOOKUP($C210,VK!$B$3:$CG$295,18,FALSE)</f>
        <v>740</v>
      </c>
      <c r="F210" s="36">
        <f>VLOOKUP($C210,VK!$B$3:$CG$295,32,FALSE)</f>
        <v>0</v>
      </c>
      <c r="G210" s="36">
        <f>VLOOKUP($C210,VK!$B$3:$CG$295,37,FALSE)</f>
        <v>78.599999999999994</v>
      </c>
      <c r="H210" s="36">
        <f>VLOOKUP($C210,VK!$B$3:$CG$295,55,FALSE)</f>
        <v>80.353202819824219</v>
      </c>
      <c r="I210" s="40">
        <f>VLOOKUP($C210,VK!$B$3:$CG$295,59,FALSE)</f>
        <v>3.3443260192871094</v>
      </c>
      <c r="J210" s="35">
        <f>VLOOKUP($C210,VK!$B$3:$CG$295,65,FALSE)</f>
        <v>22193.228515625</v>
      </c>
      <c r="K210" s="10"/>
      <c r="L210" s="35">
        <f>VLOOKUP($C210,VK!$B$3:$CG$295,75,FALSE)</f>
        <v>9568.068359375</v>
      </c>
      <c r="M210" s="56">
        <f>1-VLOOKUP(C210,VK!$B$3:$ID$295,237,FALSE)</f>
        <v>0.24897850435320601</v>
      </c>
      <c r="N210" s="35"/>
      <c r="O210" s="35"/>
      <c r="P210" s="36"/>
    </row>
    <row r="211" spans="1:16" hidden="1">
      <c r="A211" s="19">
        <v>201</v>
      </c>
      <c r="B211" s="31" t="str">
        <f t="shared" si="3"/>
        <v>**</v>
      </c>
      <c r="C211" t="str">
        <f>VLOOKUP(A211,VK!$IE$3:$IG$295,3,FALSE)</f>
        <v>Utajärvi</v>
      </c>
      <c r="D211" s="36">
        <f>VLOOKUP(C211,VK!$B$3:$CG$295,11,FALSE)</f>
        <v>192.69999694824219</v>
      </c>
      <c r="E211" s="36">
        <f>VLOOKUP($C211,VK!$B$3:$CG$295,18,FALSE)</f>
        <v>267</v>
      </c>
      <c r="F211" s="36">
        <f>VLOOKUP($C211,VK!$B$3:$CG$295,32,FALSE)</f>
        <v>1</v>
      </c>
      <c r="G211" s="36">
        <f>VLOOKUP($C211,VK!$B$3:$CG$295,37,FALSE)</f>
        <v>67.400000000000006</v>
      </c>
      <c r="H211" s="36">
        <f>VLOOKUP($C211,VK!$B$3:$CG$295,55,FALSE)</f>
        <v>100</v>
      </c>
      <c r="I211" s="40">
        <f>VLOOKUP($C211,VK!$B$3:$CG$295,59,FALSE)</f>
        <v>3.2491030693054199</v>
      </c>
      <c r="J211" s="35">
        <f>VLOOKUP($C211,VK!$B$3:$CG$295,65,FALSE)</f>
        <v>19525.181640625</v>
      </c>
      <c r="K211" s="10"/>
      <c r="L211" s="35">
        <f>VLOOKUP($C211,VK!$B$3:$CG$295,75,FALSE)</f>
        <v>10294.5732421875</v>
      </c>
      <c r="M211" s="56">
        <f>1-VLOOKUP(C211,VK!$B$3:$ID$295,237,FALSE)</f>
        <v>0.2479499832367984</v>
      </c>
      <c r="N211" s="35"/>
      <c r="O211" s="35"/>
      <c r="P211" s="36"/>
    </row>
    <row r="212" spans="1:16" hidden="1">
      <c r="A212" s="19">
        <v>202</v>
      </c>
      <c r="B212" s="31" t="str">
        <f t="shared" si="3"/>
        <v>**</v>
      </c>
      <c r="C212" t="str">
        <f>VLOOKUP(A212,VK!$IE$3:$IG$295,3,FALSE)</f>
        <v>Kyyjärvi</v>
      </c>
      <c r="D212" s="36">
        <f>VLOOKUP(C212,VK!$B$3:$CG$295,11,FALSE)</f>
        <v>192.60000610351563</v>
      </c>
      <c r="E212" s="36">
        <f>VLOOKUP($C212,VK!$B$3:$CG$295,18,FALSE)</f>
        <v>121</v>
      </c>
      <c r="F212" s="36">
        <f>VLOOKUP($C212,VK!$B$3:$CG$295,32,FALSE)</f>
        <v>0</v>
      </c>
      <c r="G212" s="36">
        <f>VLOOKUP($C212,VK!$B$3:$CG$295,37,FALSE)</f>
        <v>67.5</v>
      </c>
      <c r="H212" s="36">
        <f>VLOOKUP($C212,VK!$B$3:$CG$295,55,FALSE)</f>
        <v>100</v>
      </c>
      <c r="I212" s="40">
        <f>VLOOKUP($C212,VK!$B$3:$CG$295,59,FALSE)</f>
        <v>4.1127190589904785</v>
      </c>
      <c r="J212" s="35">
        <f>VLOOKUP($C212,VK!$B$3:$CG$295,65,FALSE)</f>
        <v>19417.958984375</v>
      </c>
      <c r="K212" s="10"/>
      <c r="L212" s="35">
        <f>VLOOKUP($C212,VK!$B$3:$CG$295,75,FALSE)</f>
        <v>8512.5</v>
      </c>
      <c r="M212" s="56">
        <f>1-VLOOKUP(C212,VK!$B$3:$ID$295,237,FALSE)</f>
        <v>0.2479434674566654</v>
      </c>
      <c r="N212" s="35"/>
      <c r="O212" s="35"/>
      <c r="P212" s="36"/>
    </row>
    <row r="213" spans="1:16" hidden="1">
      <c r="A213" s="19">
        <v>203</v>
      </c>
      <c r="B213" s="31" t="str">
        <f t="shared" si="3"/>
        <v>**</v>
      </c>
      <c r="C213" t="str">
        <f>VLOOKUP(A213,VK!$IE$3:$IG$295,3,FALSE)</f>
        <v>Inari</v>
      </c>
      <c r="D213" s="36">
        <f>VLOOKUP(C213,VK!$B$3:$CG$295,11,FALSE)</f>
        <v>124.40000152587891</v>
      </c>
      <c r="E213" s="36">
        <f>VLOOKUP($C213,VK!$B$3:$CG$295,18,FALSE)</f>
        <v>727</v>
      </c>
      <c r="F213" s="36">
        <f>VLOOKUP($C213,VK!$B$3:$CG$295,32,FALSE)</f>
        <v>1</v>
      </c>
      <c r="G213" s="36">
        <f>VLOOKUP($C213,VK!$B$3:$CG$295,37,FALSE)</f>
        <v>80</v>
      </c>
      <c r="H213" s="36">
        <f>VLOOKUP($C213,VK!$B$3:$CG$295,55,FALSE)</f>
        <v>100</v>
      </c>
      <c r="I213" s="40">
        <f>VLOOKUP($C213,VK!$B$3:$CG$295,59,FALSE)</f>
        <v>3.5905601978302002</v>
      </c>
      <c r="J213" s="35">
        <f>VLOOKUP($C213,VK!$B$3:$CG$295,65,FALSE)</f>
        <v>23556.201171875</v>
      </c>
      <c r="K213" s="10"/>
      <c r="L213" s="35">
        <f>VLOOKUP($C213,VK!$B$3:$CG$295,75,FALSE)</f>
        <v>12070.9677734375</v>
      </c>
      <c r="M213" s="56">
        <f>1-VLOOKUP(C213,VK!$B$3:$ID$295,237,FALSE)</f>
        <v>0.24702649105616792</v>
      </c>
      <c r="N213" s="35"/>
      <c r="O213" s="35"/>
      <c r="P213" s="36"/>
    </row>
    <row r="214" spans="1:16" hidden="1">
      <c r="A214" s="19">
        <v>204</v>
      </c>
      <c r="B214" s="31" t="str">
        <f t="shared" si="3"/>
        <v>**</v>
      </c>
      <c r="C214" t="str">
        <f>VLOOKUP(A214,VK!$IE$3:$IG$295,3,FALSE)</f>
        <v>Parikkala</v>
      </c>
      <c r="D214" s="36">
        <f>VLOOKUP(C214,VK!$B$3:$CG$295,11,FALSE)</f>
        <v>197.39999389648438</v>
      </c>
      <c r="E214" s="36">
        <f>VLOOKUP($C214,VK!$B$3:$CG$295,18,FALSE)</f>
        <v>284</v>
      </c>
      <c r="F214" s="36">
        <f>VLOOKUP($C214,VK!$B$3:$CG$295,32,FALSE)</f>
        <v>1</v>
      </c>
      <c r="G214" s="36">
        <f>VLOOKUP($C214,VK!$B$3:$CG$295,37,FALSE)</f>
        <v>61.8</v>
      </c>
      <c r="H214" s="36">
        <f>VLOOKUP($C214,VK!$B$3:$CG$295,55,FALSE)</f>
        <v>100</v>
      </c>
      <c r="I214" s="40">
        <f>VLOOKUP($C214,VK!$B$3:$CG$295,59,FALSE)</f>
        <v>2.4281368255615234</v>
      </c>
      <c r="J214" s="35">
        <f>VLOOKUP($C214,VK!$B$3:$CG$295,65,FALSE)</f>
        <v>21059.431640625</v>
      </c>
      <c r="K214" s="10"/>
      <c r="L214" s="35">
        <f>VLOOKUP($C214,VK!$B$3:$CG$295,75,FALSE)</f>
        <v>8397.849609375</v>
      </c>
      <c r="M214" s="56">
        <f>1-VLOOKUP(C214,VK!$B$3:$ID$295,237,FALSE)</f>
        <v>0.24577409259666594</v>
      </c>
      <c r="N214" s="35"/>
      <c r="O214" s="35"/>
      <c r="P214" s="36"/>
    </row>
    <row r="215" spans="1:16" hidden="1">
      <c r="A215" s="19">
        <v>205</v>
      </c>
      <c r="B215" s="31" t="str">
        <f t="shared" si="3"/>
        <v>**</v>
      </c>
      <c r="C215" t="str">
        <f>VLOOKUP(A215,VK!$IE$3:$IG$295,3,FALSE)</f>
        <v>Sievi</v>
      </c>
      <c r="D215" s="36">
        <f>VLOOKUP(C215,VK!$B$3:$CG$295,11,FALSE)</f>
        <v>177</v>
      </c>
      <c r="E215" s="36">
        <f>VLOOKUP($C215,VK!$B$3:$CG$295,18,FALSE)</f>
        <v>159</v>
      </c>
      <c r="F215" s="36">
        <f>VLOOKUP($C215,VK!$B$3:$CG$295,32,FALSE)</f>
        <v>0</v>
      </c>
      <c r="G215" s="36">
        <f>VLOOKUP($C215,VK!$B$3:$CG$295,37,FALSE)</f>
        <v>53</v>
      </c>
      <c r="H215" s="36">
        <f>VLOOKUP($C215,VK!$B$3:$CG$295,55,FALSE)</f>
        <v>93.9271240234375</v>
      </c>
      <c r="I215" s="40">
        <f>VLOOKUP($C215,VK!$B$3:$CG$295,59,FALSE)</f>
        <v>4.684725284576416</v>
      </c>
      <c r="J215" s="35">
        <f>VLOOKUP($C215,VK!$B$3:$CG$295,65,FALSE)</f>
        <v>18408.013671875</v>
      </c>
      <c r="K215" s="10"/>
      <c r="L215" s="35">
        <f>VLOOKUP($C215,VK!$B$3:$CG$295,75,FALSE)</f>
        <v>6423.962890625</v>
      </c>
      <c r="M215" s="56">
        <f>1-VLOOKUP(C215,VK!$B$3:$ID$295,237,FALSE)</f>
        <v>0.24549619808852596</v>
      </c>
      <c r="N215" s="35"/>
      <c r="O215" s="35"/>
      <c r="P215" s="36"/>
    </row>
    <row r="216" spans="1:16" hidden="1">
      <c r="A216" s="19">
        <v>206</v>
      </c>
      <c r="B216" s="31" t="str">
        <f t="shared" si="3"/>
        <v>**</v>
      </c>
      <c r="C216" t="str">
        <f>VLOOKUP(A216,VK!$IE$3:$IG$295,3,FALSE)</f>
        <v>Oripää</v>
      </c>
      <c r="D216" s="36">
        <f>VLOOKUP(C216,VK!$B$3:$CG$295,11,FALSE)</f>
        <v>152.60000610351563</v>
      </c>
      <c r="E216" s="36">
        <f>VLOOKUP($C216,VK!$B$3:$CG$295,18,FALSE)</f>
        <v>70</v>
      </c>
      <c r="F216" s="36">
        <f>VLOOKUP($C216,VK!$B$3:$CG$295,32,FALSE)</f>
        <v>0</v>
      </c>
      <c r="G216" s="36">
        <f>VLOOKUP($C216,VK!$B$3:$CG$295,37,FALSE)</f>
        <v>81.7</v>
      </c>
      <c r="H216" s="36">
        <f>VLOOKUP($C216,VK!$B$3:$CG$295,55,FALSE)</f>
        <v>100</v>
      </c>
      <c r="I216" s="40">
        <f>VLOOKUP($C216,VK!$B$3:$CG$295,59,FALSE)</f>
        <v>4.3647103309631348</v>
      </c>
      <c r="J216" s="35">
        <f>VLOOKUP($C216,VK!$B$3:$CG$295,65,FALSE)</f>
        <v>21513.78125</v>
      </c>
      <c r="K216" s="10"/>
      <c r="L216" s="35">
        <f>VLOOKUP($C216,VK!$B$3:$CG$295,75,FALSE)</f>
        <v>8042.25341796875</v>
      </c>
      <c r="M216" s="56">
        <f>1-VLOOKUP(C216,VK!$B$3:$ID$295,237,FALSE)</f>
        <v>0.24245795157703787</v>
      </c>
      <c r="N216" s="35"/>
      <c r="O216" s="35"/>
      <c r="P216" s="36"/>
    </row>
    <row r="217" spans="1:16" hidden="1">
      <c r="A217" s="19">
        <v>207</v>
      </c>
      <c r="B217" s="31" t="str">
        <f t="shared" si="3"/>
        <v>**</v>
      </c>
      <c r="C217" t="str">
        <f>VLOOKUP(A217,VK!$IE$3:$IG$295,3,FALSE)</f>
        <v>Ii</v>
      </c>
      <c r="D217" s="36">
        <f>VLOOKUP(C217,VK!$B$3:$CG$295,11,FALSE)</f>
        <v>166.89999389648438</v>
      </c>
      <c r="E217" s="36">
        <f>VLOOKUP($C217,VK!$B$3:$CG$295,18,FALSE)</f>
        <v>348</v>
      </c>
      <c r="F217" s="36">
        <f>VLOOKUP($C217,VK!$B$3:$CG$295,32,FALSE)</f>
        <v>0</v>
      </c>
      <c r="G217" s="36">
        <f>VLOOKUP($C217,VK!$B$3:$CG$295,37,FALSE)</f>
        <v>43</v>
      </c>
      <c r="H217" s="36">
        <f>VLOOKUP($C217,VK!$B$3:$CG$295,55,FALSE)</f>
        <v>68.4014892578125</v>
      </c>
      <c r="I217" s="40">
        <f>VLOOKUP($C217,VK!$B$3:$CG$295,59,FALSE)</f>
        <v>3.7172896862030029</v>
      </c>
      <c r="J217" s="35">
        <f>VLOOKUP($C217,VK!$B$3:$CG$295,65,FALSE)</f>
        <v>20520.875</v>
      </c>
      <c r="K217" s="10"/>
      <c r="L217" s="35">
        <f>VLOOKUP($C217,VK!$B$3:$CG$295,75,FALSE)</f>
        <v>7965.92236328125</v>
      </c>
      <c r="M217" s="56">
        <f>1-VLOOKUP(C217,VK!$B$3:$ID$295,237,FALSE)</f>
        <v>0.2374386968558807</v>
      </c>
      <c r="N217" s="35"/>
      <c r="O217" s="35"/>
      <c r="P217" s="36"/>
    </row>
    <row r="218" spans="1:16" hidden="1">
      <c r="A218" s="19">
        <v>208</v>
      </c>
      <c r="B218" s="31" t="str">
        <f t="shared" si="3"/>
        <v>**</v>
      </c>
      <c r="C218" t="str">
        <f>VLOOKUP(A218,VK!$IE$3:$IG$295,3,FALSE)</f>
        <v>Uurainen</v>
      </c>
      <c r="D218" s="36">
        <f>VLOOKUP(C218,VK!$B$3:$CG$295,11,FALSE)</f>
        <v>158.39999389648438</v>
      </c>
      <c r="E218" s="36">
        <f>VLOOKUP($C218,VK!$B$3:$CG$295,18,FALSE)</f>
        <v>120</v>
      </c>
      <c r="F218" s="36">
        <f>VLOOKUP($C218,VK!$B$3:$CG$295,32,FALSE)</f>
        <v>0</v>
      </c>
      <c r="G218" s="36">
        <f>VLOOKUP($C218,VK!$B$3:$CG$295,37,FALSE)</f>
        <v>53.9</v>
      </c>
      <c r="H218" s="36">
        <f>VLOOKUP($C218,VK!$B$3:$CG$295,55,FALSE)</f>
        <v>73.408241271972656</v>
      </c>
      <c r="I218" s="40">
        <f>VLOOKUP($C218,VK!$B$3:$CG$295,59,FALSE)</f>
        <v>5.2421083450317383</v>
      </c>
      <c r="J218" s="35">
        <f>VLOOKUP($C218,VK!$B$3:$CG$295,65,FALSE)</f>
        <v>20001.970703125</v>
      </c>
      <c r="K218" s="10"/>
      <c r="L218" s="35">
        <f>VLOOKUP($C218,VK!$B$3:$CG$295,75,FALSE)</f>
        <v>7256.9833984375</v>
      </c>
      <c r="M218" s="56">
        <f>1-VLOOKUP(C218,VK!$B$3:$ID$295,237,FALSE)</f>
        <v>0.23715732598850414</v>
      </c>
      <c r="N218" s="35"/>
      <c r="O218" s="35"/>
      <c r="P218" s="36"/>
    </row>
    <row r="219" spans="1:16" hidden="1">
      <c r="A219" s="19">
        <v>209</v>
      </c>
      <c r="B219" s="31" t="str">
        <f t="shared" si="3"/>
        <v>**</v>
      </c>
      <c r="C219" t="str">
        <f>VLOOKUP(A219,VK!$IE$3:$IG$295,3,FALSE)</f>
        <v>Sipoo</v>
      </c>
      <c r="D219" s="36">
        <f>VLOOKUP(C219,VK!$B$3:$CG$295,11,FALSE)</f>
        <v>104</v>
      </c>
      <c r="E219" s="36">
        <f>VLOOKUP($C219,VK!$B$3:$CG$295,18,FALSE)</f>
        <v>192</v>
      </c>
      <c r="F219" s="36">
        <f>VLOOKUP($C219,VK!$B$3:$CG$295,32,FALSE)</f>
        <v>1</v>
      </c>
      <c r="G219" s="36">
        <f>VLOOKUP($C219,VK!$B$3:$CG$295,37,FALSE)</f>
        <v>55.6</v>
      </c>
      <c r="H219" s="36">
        <f>VLOOKUP($C219,VK!$B$3:$CG$295,55,FALSE)</f>
        <v>72.591209411621094</v>
      </c>
      <c r="I219" s="40">
        <f>VLOOKUP($C219,VK!$B$3:$CG$295,59,FALSE)</f>
        <v>3.6453850269317627</v>
      </c>
      <c r="J219" s="35">
        <f>VLOOKUP($C219,VK!$B$3:$CG$295,65,FALSE)</f>
        <v>28743.888671875</v>
      </c>
      <c r="K219" s="10"/>
      <c r="L219" s="35">
        <f>VLOOKUP($C219,VK!$B$3:$CG$295,75,FALSE)</f>
        <v>10687.3203125</v>
      </c>
      <c r="M219" s="56">
        <f>1-VLOOKUP(C219,VK!$B$3:$ID$295,237,FALSE)</f>
        <v>0.23682086211534603</v>
      </c>
      <c r="N219" s="35"/>
      <c r="O219" s="35"/>
      <c r="P219" s="36"/>
    </row>
    <row r="220" spans="1:16" hidden="1">
      <c r="A220" s="19">
        <v>210</v>
      </c>
      <c r="B220" s="31" t="str">
        <f t="shared" si="3"/>
        <v>**</v>
      </c>
      <c r="C220" t="str">
        <f>VLOOKUP(A220,VK!$IE$3:$IG$295,3,FALSE)</f>
        <v>Ranua</v>
      </c>
      <c r="D220" s="36">
        <f>VLOOKUP(C220,VK!$B$3:$CG$295,11,FALSE)</f>
        <v>212.19999694824219</v>
      </c>
      <c r="E220" s="36">
        <f>VLOOKUP($C220,VK!$B$3:$CG$295,18,FALSE)</f>
        <v>541</v>
      </c>
      <c r="F220" s="36">
        <f>VLOOKUP($C220,VK!$B$3:$CG$295,32,FALSE)</f>
        <v>0</v>
      </c>
      <c r="G220" s="36">
        <f>VLOOKUP($C220,VK!$B$3:$CG$295,37,FALSE)</f>
        <v>62.2</v>
      </c>
      <c r="H220" s="36">
        <f>VLOOKUP($C220,VK!$B$3:$CG$295,55,FALSE)</f>
        <v>100</v>
      </c>
      <c r="I220" s="40">
        <f>VLOOKUP($C220,VK!$B$3:$CG$295,59,FALSE)</f>
        <v>3.5679090023040771</v>
      </c>
      <c r="J220" s="35">
        <f>VLOOKUP($C220,VK!$B$3:$CG$295,65,FALSE)</f>
        <v>18732.609375</v>
      </c>
      <c r="K220" s="10"/>
      <c r="L220" s="35">
        <f>VLOOKUP($C220,VK!$B$3:$CG$295,75,FALSE)</f>
        <v>6622.11962890625</v>
      </c>
      <c r="M220" s="56">
        <f>1-VLOOKUP(C220,VK!$B$3:$ID$295,237,FALSE)</f>
        <v>0.23433184389055772</v>
      </c>
      <c r="N220" s="35"/>
      <c r="O220" s="35"/>
      <c r="P220" s="36"/>
    </row>
    <row r="221" spans="1:16" hidden="1">
      <c r="A221" s="19">
        <v>211</v>
      </c>
      <c r="B221" s="31" t="str">
        <f t="shared" si="3"/>
        <v>**</v>
      </c>
      <c r="C221" t="str">
        <f>VLOOKUP(A221,VK!$IE$3:$IG$295,3,FALSE)</f>
        <v>Laukaa</v>
      </c>
      <c r="D221" s="36">
        <f>VLOOKUP(C221,VK!$B$3:$CG$295,11,FALSE)</f>
        <v>147.30000305175781</v>
      </c>
      <c r="E221" s="36">
        <f>VLOOKUP($C221,VK!$B$3:$CG$295,18,FALSE)</f>
        <v>270</v>
      </c>
      <c r="F221" s="36">
        <f>VLOOKUP($C221,VK!$B$3:$CG$295,32,FALSE)</f>
        <v>0</v>
      </c>
      <c r="G221" s="36">
        <f>VLOOKUP($C221,VK!$B$3:$CG$295,37,FALSE)</f>
        <v>36.1</v>
      </c>
      <c r="H221" s="36">
        <f>VLOOKUP($C221,VK!$B$3:$CG$295,55,FALSE)</f>
        <v>50.553504943847656</v>
      </c>
      <c r="I221" s="40">
        <f>VLOOKUP($C221,VK!$B$3:$CG$295,59,FALSE)</f>
        <v>3.1148018836975098</v>
      </c>
      <c r="J221" s="35">
        <f>VLOOKUP($C221,VK!$B$3:$CG$295,65,FALSE)</f>
        <v>21664.03515625</v>
      </c>
      <c r="K221" s="10"/>
      <c r="L221" s="35">
        <f>VLOOKUP($C221,VK!$B$3:$CG$295,75,FALSE)</f>
        <v>7493.56201171875</v>
      </c>
      <c r="M221" s="56">
        <f>1-VLOOKUP(C221,VK!$B$3:$ID$295,237,FALSE)</f>
        <v>0.23327260389148541</v>
      </c>
      <c r="N221" s="35"/>
      <c r="O221" s="35"/>
      <c r="P221" s="36"/>
    </row>
    <row r="222" spans="1:16" hidden="1">
      <c r="A222" s="19">
        <v>212</v>
      </c>
      <c r="B222" s="31" t="str">
        <f t="shared" si="3"/>
        <v>**</v>
      </c>
      <c r="C222" t="str">
        <f>VLOOKUP(A222,VK!$IE$3:$IG$295,3,FALSE)</f>
        <v>Kangasniemi</v>
      </c>
      <c r="D222" s="36">
        <f>VLOOKUP(C222,VK!$B$3:$CG$295,11,FALSE)</f>
        <v>189.19999694824219</v>
      </c>
      <c r="E222" s="36">
        <f>VLOOKUP($C222,VK!$B$3:$CG$295,18,FALSE)</f>
        <v>378</v>
      </c>
      <c r="F222" s="36">
        <f>VLOOKUP($C222,VK!$B$3:$CG$295,32,FALSE)</f>
        <v>0</v>
      </c>
      <c r="G222" s="36">
        <f>VLOOKUP($C222,VK!$B$3:$CG$295,37,FALSE)</f>
        <v>75.3</v>
      </c>
      <c r="H222" s="36">
        <f>VLOOKUP($C222,VK!$B$3:$CG$295,55,FALSE)</f>
        <v>100</v>
      </c>
      <c r="I222" s="40">
        <f>VLOOKUP($C222,VK!$B$3:$CG$295,59,FALSE)</f>
        <v>3.1351568698883057</v>
      </c>
      <c r="J222" s="35">
        <f>VLOOKUP($C222,VK!$B$3:$CG$295,65,FALSE)</f>
        <v>20361.076171875</v>
      </c>
      <c r="K222" s="10"/>
      <c r="L222" s="35">
        <f>VLOOKUP($C222,VK!$B$3:$CG$295,75,FALSE)</f>
        <v>7421.52490234375</v>
      </c>
      <c r="M222" s="56">
        <f>1-VLOOKUP(C222,VK!$B$3:$ID$295,237,FALSE)</f>
        <v>0.23214734077288224</v>
      </c>
      <c r="N222" s="35"/>
      <c r="O222" s="35"/>
      <c r="P222" s="36"/>
    </row>
    <row r="223" spans="1:16" hidden="1">
      <c r="A223" s="19">
        <v>213</v>
      </c>
      <c r="B223" s="31" t="str">
        <f t="shared" si="3"/>
        <v>**</v>
      </c>
      <c r="C223" t="str">
        <f>VLOOKUP(A223,VK!$IE$3:$IG$295,3,FALSE)</f>
        <v>Hattula</v>
      </c>
      <c r="D223" s="36">
        <f>VLOOKUP(C223,VK!$B$3:$CG$295,11,FALSE)</f>
        <v>127.09999847412109</v>
      </c>
      <c r="E223" s="36">
        <f>VLOOKUP($C223,VK!$B$3:$CG$295,18,FALSE)</f>
        <v>142</v>
      </c>
      <c r="F223" s="36">
        <f>VLOOKUP($C223,VK!$B$3:$CG$295,32,FALSE)</f>
        <v>1</v>
      </c>
      <c r="G223" s="36">
        <f>VLOOKUP($C223,VK!$B$3:$CG$295,37,FALSE)</f>
        <v>74.099999999999994</v>
      </c>
      <c r="H223" s="36">
        <f>VLOOKUP($C223,VK!$B$3:$CG$295,55,FALSE)</f>
        <v>94.5606689453125</v>
      </c>
      <c r="I223" s="40">
        <f>VLOOKUP($C223,VK!$B$3:$CG$295,59,FALSE)</f>
        <v>4.797389030456543</v>
      </c>
      <c r="J223" s="35">
        <f>VLOOKUP($C223,VK!$B$3:$CG$295,65,FALSE)</f>
        <v>24773.673828125</v>
      </c>
      <c r="K223" s="10"/>
      <c r="L223" s="35">
        <f>VLOOKUP($C223,VK!$B$3:$CG$295,75,FALSE)</f>
        <v>9314.75390625</v>
      </c>
      <c r="M223" s="56">
        <f>1-VLOOKUP(C223,VK!$B$3:$ID$295,237,FALSE)</f>
        <v>0.22196395560531901</v>
      </c>
      <c r="N223" s="35"/>
      <c r="O223" s="35"/>
      <c r="P223" s="36"/>
    </row>
    <row r="224" spans="1:16" hidden="1">
      <c r="A224" s="19">
        <v>214</v>
      </c>
      <c r="B224" s="31" t="str">
        <f t="shared" si="3"/>
        <v>**</v>
      </c>
      <c r="C224" t="str">
        <f>VLOOKUP(A224,VK!$IE$3:$IG$295,3,FALSE)</f>
        <v>Rautjärvi</v>
      </c>
      <c r="D224" s="36">
        <f>VLOOKUP(C224,VK!$B$3:$CG$295,11,FALSE)</f>
        <v>214.89999389648438</v>
      </c>
      <c r="E224" s="36">
        <f>VLOOKUP($C224,VK!$B$3:$CG$295,18,FALSE)</f>
        <v>188</v>
      </c>
      <c r="F224" s="36">
        <f>VLOOKUP($C224,VK!$B$3:$CG$295,32,FALSE)</f>
        <v>0</v>
      </c>
      <c r="G224" s="36">
        <f>VLOOKUP($C224,VK!$B$3:$CG$295,37,FALSE)</f>
        <v>65.7</v>
      </c>
      <c r="H224" s="36">
        <f>VLOOKUP($C224,VK!$B$3:$CG$295,55,FALSE)</f>
        <v>100</v>
      </c>
      <c r="I224" s="40">
        <f>VLOOKUP($C224,VK!$B$3:$CG$295,59,FALSE)</f>
        <v>2.016211986541748</v>
      </c>
      <c r="J224" s="35">
        <f>VLOOKUP($C224,VK!$B$3:$CG$295,65,FALSE)</f>
        <v>22728.4765625</v>
      </c>
      <c r="K224" s="10"/>
      <c r="L224" s="35">
        <f>VLOOKUP($C224,VK!$B$3:$CG$295,75,FALSE)</f>
        <v>10191.9189453125</v>
      </c>
      <c r="M224" s="56">
        <f>1-VLOOKUP(C224,VK!$B$3:$ID$295,237,FALSE)</f>
        <v>0.22072221057154928</v>
      </c>
      <c r="N224" s="35"/>
      <c r="O224" s="35"/>
      <c r="P224" s="36"/>
    </row>
    <row r="225" spans="1:16" hidden="1">
      <c r="A225" s="19">
        <v>215</v>
      </c>
      <c r="B225" s="31" t="str">
        <f t="shared" si="3"/>
        <v>**</v>
      </c>
      <c r="C225" t="str">
        <f>VLOOKUP(A225,VK!$IE$3:$IG$295,3,FALSE)</f>
        <v>Enonkoski</v>
      </c>
      <c r="D225" s="36">
        <f>VLOOKUP(C225,VK!$B$3:$CG$295,11,FALSE)</f>
        <v>191.5</v>
      </c>
      <c r="E225" s="36">
        <f>VLOOKUP($C225,VK!$B$3:$CG$295,18,FALSE)</f>
        <v>101</v>
      </c>
      <c r="F225" s="36">
        <f>VLOOKUP($C225,VK!$B$3:$CG$295,32,FALSE)</f>
        <v>0</v>
      </c>
      <c r="G225" s="36">
        <f>VLOOKUP($C225,VK!$B$3:$CG$295,37,FALSE)</f>
        <v>78.599999999999994</v>
      </c>
      <c r="H225" s="36">
        <f>VLOOKUP($C225,VK!$B$3:$CG$295,55,FALSE)</f>
        <v>100</v>
      </c>
      <c r="I225" s="40">
        <f>VLOOKUP($C225,VK!$B$3:$CG$295,59,FALSE)</f>
        <v>3.2340924739837646</v>
      </c>
      <c r="J225" s="35">
        <f>VLOOKUP($C225,VK!$B$3:$CG$295,65,FALSE)</f>
        <v>20383.705078125</v>
      </c>
      <c r="K225" s="10"/>
      <c r="L225" s="35">
        <f>VLOOKUP($C225,VK!$B$3:$CG$295,75,FALSE)</f>
        <v>9517.857421875</v>
      </c>
      <c r="M225" s="56">
        <f>1-VLOOKUP(C225,VK!$B$3:$ID$295,237,FALSE)</f>
        <v>0.21546893755739782</v>
      </c>
      <c r="N225" s="35"/>
      <c r="O225" s="35"/>
      <c r="P225" s="36"/>
    </row>
    <row r="226" spans="1:16" hidden="1">
      <c r="A226" s="19">
        <v>216</v>
      </c>
      <c r="B226" s="31" t="str">
        <f t="shared" si="3"/>
        <v>**</v>
      </c>
      <c r="C226" t="str">
        <f>VLOOKUP(A226,VK!$IE$3:$IG$295,3,FALSE)</f>
        <v>Kannonkoski</v>
      </c>
      <c r="D226" s="36">
        <f>VLOOKUP(C226,VK!$B$3:$CG$295,11,FALSE)</f>
        <v>208.19999694824219</v>
      </c>
      <c r="E226" s="36">
        <f>VLOOKUP($C226,VK!$B$3:$CG$295,18,FALSE)</f>
        <v>135</v>
      </c>
      <c r="F226" s="36">
        <f>VLOOKUP($C226,VK!$B$3:$CG$295,32,FALSE)</f>
        <v>0</v>
      </c>
      <c r="G226" s="36">
        <f>VLOOKUP($C226,VK!$B$3:$CG$295,37,FALSE)</f>
        <v>62.7</v>
      </c>
      <c r="H226" s="36">
        <f>VLOOKUP($C226,VK!$B$3:$CG$295,55,FALSE)</f>
        <v>100</v>
      </c>
      <c r="I226" s="40">
        <f>VLOOKUP($C226,VK!$B$3:$CG$295,59,FALSE)</f>
        <v>2.3881254196166992</v>
      </c>
      <c r="J226" s="35">
        <f>VLOOKUP($C226,VK!$B$3:$CG$295,65,FALSE)</f>
        <v>19096.091796875</v>
      </c>
      <c r="K226" s="10"/>
      <c r="L226" s="35">
        <f>VLOOKUP($C226,VK!$B$3:$CG$295,75,FALSE)</f>
        <v>6411.7646484375</v>
      </c>
      <c r="M226" s="56">
        <f>1-VLOOKUP(C226,VK!$B$3:$ID$295,237,FALSE)</f>
        <v>0.21107334228225783</v>
      </c>
      <c r="N226" s="35"/>
      <c r="O226" s="35"/>
      <c r="P226" s="36"/>
    </row>
    <row r="227" spans="1:16" hidden="1">
      <c r="A227" s="19">
        <v>217</v>
      </c>
      <c r="B227" s="31" t="str">
        <f t="shared" si="3"/>
        <v>**</v>
      </c>
      <c r="C227" t="str">
        <f>VLOOKUP(A227,VK!$IE$3:$IG$295,3,FALSE)</f>
        <v>Korsnäs</v>
      </c>
      <c r="D227" s="36">
        <f>VLOOKUP(C227,VK!$B$3:$CG$295,11,FALSE)</f>
        <v>127.90000152587891</v>
      </c>
      <c r="E227" s="36">
        <f>VLOOKUP($C227,VK!$B$3:$CG$295,18,FALSE)</f>
        <v>84</v>
      </c>
      <c r="F227" s="36">
        <f>VLOOKUP($C227,VK!$B$3:$CG$295,32,FALSE)</f>
        <v>0</v>
      </c>
      <c r="G227" s="36">
        <f>VLOOKUP($C227,VK!$B$3:$CG$295,37,FALSE)</f>
        <v>80.5</v>
      </c>
      <c r="H227" s="36">
        <f>VLOOKUP($C227,VK!$B$3:$CG$295,55,FALSE)</f>
        <v>100</v>
      </c>
      <c r="I227" s="40">
        <f>VLOOKUP($C227,VK!$B$3:$CG$295,59,FALSE)</f>
        <v>4.573422908782959</v>
      </c>
      <c r="J227" s="35">
        <f>VLOOKUP($C227,VK!$B$3:$CG$295,65,FALSE)</f>
        <v>20704.62890625</v>
      </c>
      <c r="K227" s="10"/>
      <c r="L227" s="35">
        <f>VLOOKUP($C227,VK!$B$3:$CG$295,75,FALSE)</f>
        <v>11559.322265625</v>
      </c>
      <c r="M227" s="56">
        <f>1-VLOOKUP(C227,VK!$B$3:$ID$295,237,FALSE)</f>
        <v>0.20890668316468963</v>
      </c>
      <c r="N227" s="35"/>
      <c r="O227" s="35"/>
      <c r="P227" s="36"/>
    </row>
    <row r="228" spans="1:16" hidden="1">
      <c r="A228" s="19">
        <v>218</v>
      </c>
      <c r="B228" s="31" t="str">
        <f t="shared" si="3"/>
        <v>**</v>
      </c>
      <c r="C228" t="str">
        <f>VLOOKUP(A228,VK!$IE$3:$IG$295,3,FALSE)</f>
        <v>Tervo</v>
      </c>
      <c r="D228" s="36">
        <f>VLOOKUP(C228,VK!$B$3:$CG$295,11,FALSE)</f>
        <v>190.69999694824219</v>
      </c>
      <c r="E228" s="36">
        <f>VLOOKUP($C228,VK!$B$3:$CG$295,18,FALSE)</f>
        <v>142</v>
      </c>
      <c r="F228" s="36">
        <f>VLOOKUP($C228,VK!$B$3:$CG$295,32,FALSE)</f>
        <v>0</v>
      </c>
      <c r="G228" s="36">
        <f>VLOOKUP($C228,VK!$B$3:$CG$295,37,FALSE)</f>
        <v>70</v>
      </c>
      <c r="H228" s="36">
        <f>VLOOKUP($C228,VK!$B$3:$CG$295,55,FALSE)</f>
        <v>100</v>
      </c>
      <c r="I228" s="40">
        <f>VLOOKUP($C228,VK!$B$3:$CG$295,59,FALSE)</f>
        <v>2.3026316165924072</v>
      </c>
      <c r="J228" s="35">
        <f>VLOOKUP($C228,VK!$B$3:$CG$295,65,FALSE)</f>
        <v>20183.599609375</v>
      </c>
      <c r="K228" s="10"/>
      <c r="L228" s="35">
        <f>VLOOKUP($C228,VK!$B$3:$CG$295,75,FALSE)</f>
        <v>10220</v>
      </c>
      <c r="M228" s="56">
        <f>1-VLOOKUP(C228,VK!$B$3:$ID$295,237,FALSE)</f>
        <v>0.20743697021311147</v>
      </c>
      <c r="N228" s="35"/>
      <c r="O228" s="35"/>
      <c r="P228" s="36"/>
    </row>
    <row r="229" spans="1:16" hidden="1">
      <c r="A229" s="19">
        <v>219</v>
      </c>
      <c r="B229" s="31" t="str">
        <f t="shared" si="3"/>
        <v>**</v>
      </c>
      <c r="C229" t="str">
        <f>VLOOKUP(A229,VK!$IE$3:$IG$295,3,FALSE)</f>
        <v>Pudasjärvi</v>
      </c>
      <c r="D229" s="36">
        <f>VLOOKUP(C229,VK!$B$3:$CG$295,11,FALSE)</f>
        <v>209.30000305175781</v>
      </c>
      <c r="E229" s="36">
        <f>VLOOKUP($C229,VK!$B$3:$CG$295,18,FALSE)</f>
        <v>834</v>
      </c>
      <c r="F229" s="36">
        <f>VLOOKUP($C229,VK!$B$3:$CG$295,32,FALSE)</f>
        <v>0</v>
      </c>
      <c r="G229" s="36">
        <f>VLOOKUP($C229,VK!$B$3:$CG$295,37,FALSE)</f>
        <v>61.1</v>
      </c>
      <c r="H229" s="36">
        <f>VLOOKUP($C229,VK!$B$3:$CG$295,55,FALSE)</f>
        <v>85.294120788574219</v>
      </c>
      <c r="I229" s="40">
        <f>VLOOKUP($C229,VK!$B$3:$CG$295,59,FALSE)</f>
        <v>3.4923157691955566</v>
      </c>
      <c r="J229" s="35">
        <f>VLOOKUP($C229,VK!$B$3:$CG$295,65,FALSE)</f>
        <v>18852.416015625</v>
      </c>
      <c r="K229" s="10"/>
      <c r="L229" s="35">
        <f>VLOOKUP($C229,VK!$B$3:$CG$295,75,FALSE)</f>
        <v>7246.66650390625</v>
      </c>
      <c r="M229" s="56">
        <f>1-VLOOKUP(C229,VK!$B$3:$ID$295,237,FALSE)</f>
        <v>0.19956515445629774</v>
      </c>
      <c r="N229" s="35"/>
      <c r="O229" s="35"/>
      <c r="P229" s="36"/>
    </row>
    <row r="230" spans="1:16" hidden="1">
      <c r="A230" s="19">
        <v>220</v>
      </c>
      <c r="B230" s="31" t="str">
        <f t="shared" si="3"/>
        <v>**</v>
      </c>
      <c r="C230" t="str">
        <f>VLOOKUP(A230,VK!$IE$3:$IG$295,3,FALSE)</f>
        <v>Iisalmi</v>
      </c>
      <c r="D230" s="36">
        <f>VLOOKUP(C230,VK!$B$3:$CG$295,11,FALSE)</f>
        <v>154.19999694824219</v>
      </c>
      <c r="E230" s="36">
        <f>VLOOKUP($C230,VK!$B$3:$CG$295,18,FALSE)</f>
        <v>371</v>
      </c>
      <c r="F230" s="36">
        <f>VLOOKUP($C230,VK!$B$3:$CG$295,32,FALSE)</f>
        <v>0</v>
      </c>
      <c r="G230" s="36">
        <f>VLOOKUP($C230,VK!$B$3:$CG$295,37,FALSE)</f>
        <v>42</v>
      </c>
      <c r="H230" s="36">
        <f>VLOOKUP($C230,VK!$B$3:$CG$295,55,FALSE)</f>
        <v>51.1241455078125</v>
      </c>
      <c r="I230" s="40">
        <f>VLOOKUP($C230,VK!$B$3:$CG$295,59,FALSE)</f>
        <v>2.468738317489624</v>
      </c>
      <c r="J230" s="35">
        <f>VLOOKUP($C230,VK!$B$3:$CG$295,65,FALSE)</f>
        <v>21991.015625</v>
      </c>
      <c r="K230" s="10"/>
      <c r="L230" s="35">
        <f>VLOOKUP($C230,VK!$B$3:$CG$295,75,FALSE)</f>
        <v>11000</v>
      </c>
      <c r="M230" s="56">
        <f>1-VLOOKUP(C230,VK!$B$3:$ID$295,237,FALSE)</f>
        <v>0.18658734125203413</v>
      </c>
      <c r="N230" s="35"/>
      <c r="O230" s="35"/>
      <c r="P230" s="36"/>
    </row>
    <row r="231" spans="1:16" hidden="1">
      <c r="A231" s="19">
        <v>221</v>
      </c>
      <c r="B231" s="31" t="str">
        <f t="shared" si="3"/>
        <v>**</v>
      </c>
      <c r="C231" t="str">
        <f>VLOOKUP(A231,VK!$IE$3:$IG$295,3,FALSE)</f>
        <v>Vantaa</v>
      </c>
      <c r="D231" s="36">
        <f>VLOOKUP(C231,VK!$B$3:$CG$295,11,FALSE)</f>
        <v>104.80000305175781</v>
      </c>
      <c r="E231" s="36">
        <f>VLOOKUP($C231,VK!$B$3:$CG$295,18,FALSE)</f>
        <v>135</v>
      </c>
      <c r="F231" s="36">
        <f>VLOOKUP($C231,VK!$B$3:$CG$295,32,FALSE)</f>
        <v>1</v>
      </c>
      <c r="G231" s="36">
        <f>VLOOKUP($C231,VK!$B$3:$CG$295,37,FALSE)</f>
        <v>65.5</v>
      </c>
      <c r="H231" s="36">
        <f>VLOOKUP($C231,VK!$B$3:$CG$295,55,FALSE)</f>
        <v>84.758956909179688</v>
      </c>
      <c r="I231" s="40">
        <f>VLOOKUP($C231,VK!$B$3:$CG$295,59,FALSE)</f>
        <v>4.5448637008666992</v>
      </c>
      <c r="J231" s="35">
        <f>VLOOKUP($C231,VK!$B$3:$CG$295,65,FALSE)</f>
        <v>26407.376953125</v>
      </c>
      <c r="K231" s="10"/>
      <c r="L231" s="35">
        <f>VLOOKUP($C231,VK!$B$3:$CG$295,75,FALSE)</f>
        <v>10134.88671875</v>
      </c>
      <c r="M231" s="56">
        <f>1-VLOOKUP(C231,VK!$B$3:$ID$295,237,FALSE)</f>
        <v>0.18590629968425854</v>
      </c>
      <c r="N231" s="35"/>
      <c r="O231" s="35"/>
      <c r="P231" s="36"/>
    </row>
    <row r="232" spans="1:16" hidden="1">
      <c r="A232" s="19">
        <v>222</v>
      </c>
      <c r="B232" s="31" t="str">
        <f t="shared" si="3"/>
        <v>**</v>
      </c>
      <c r="C232" t="str">
        <f>VLOOKUP(A232,VK!$IE$3:$IG$295,3,FALSE)</f>
        <v>Pyhäjoki</v>
      </c>
      <c r="D232" s="36">
        <f>VLOOKUP(C232,VK!$B$3:$CG$295,11,FALSE)</f>
        <v>173.30000305175781</v>
      </c>
      <c r="E232" s="36">
        <f>VLOOKUP($C232,VK!$B$3:$CG$295,18,FALSE)</f>
        <v>122</v>
      </c>
      <c r="F232" s="36">
        <f>VLOOKUP($C232,VK!$B$3:$CG$295,32,FALSE)</f>
        <v>0</v>
      </c>
      <c r="G232" s="36">
        <f>VLOOKUP($C232,VK!$B$3:$CG$295,37,FALSE)</f>
        <v>76.400000000000006</v>
      </c>
      <c r="H232" s="36">
        <f>VLOOKUP($C232,VK!$B$3:$CG$295,55,FALSE)</f>
        <v>100</v>
      </c>
      <c r="I232" s="40">
        <f>VLOOKUP($C232,VK!$B$3:$CG$295,59,FALSE)</f>
        <v>4.841728687286377</v>
      </c>
      <c r="J232" s="35">
        <f>VLOOKUP($C232,VK!$B$3:$CG$295,65,FALSE)</f>
        <v>22114.9765625</v>
      </c>
      <c r="K232" s="10"/>
      <c r="L232" s="35">
        <f>VLOOKUP($C232,VK!$B$3:$CG$295,75,FALSE)</f>
        <v>7974.35888671875</v>
      </c>
      <c r="M232" s="56">
        <f>1-VLOOKUP(C232,VK!$B$3:$ID$295,237,FALSE)</f>
        <v>0.18500357899458064</v>
      </c>
      <c r="N232" s="35"/>
      <c r="O232" s="35"/>
      <c r="P232" s="36"/>
    </row>
    <row r="233" spans="1:16" hidden="1">
      <c r="A233" s="19">
        <v>223</v>
      </c>
      <c r="B233" s="31" t="str">
        <f t="shared" si="3"/>
        <v>**</v>
      </c>
      <c r="C233" t="str">
        <f>VLOOKUP(A233,VK!$IE$3:$IG$295,3,FALSE)</f>
        <v>Kinnula</v>
      </c>
      <c r="D233" s="36">
        <f>VLOOKUP(C233,VK!$B$3:$CG$295,11,FALSE)</f>
        <v>211.80000305175781</v>
      </c>
      <c r="E233" s="36">
        <f>VLOOKUP($C233,VK!$B$3:$CG$295,18,FALSE)</f>
        <v>81</v>
      </c>
      <c r="F233" s="36">
        <f>VLOOKUP($C233,VK!$B$3:$CG$295,32,FALSE)</f>
        <v>0</v>
      </c>
      <c r="G233" s="36">
        <f>VLOOKUP($C233,VK!$B$3:$CG$295,37,FALSE)</f>
        <v>58.3</v>
      </c>
      <c r="H233" s="36">
        <f>VLOOKUP($C233,VK!$B$3:$CG$295,55,FALSE)</f>
        <v>100</v>
      </c>
      <c r="I233" s="40">
        <f>VLOOKUP($C233,VK!$B$3:$CG$295,59,FALSE)</f>
        <v>4.3185186386108398</v>
      </c>
      <c r="J233" s="35">
        <f>VLOOKUP($C233,VK!$B$3:$CG$295,65,FALSE)</f>
        <v>17965.00390625</v>
      </c>
      <c r="K233" s="10"/>
      <c r="L233" s="35">
        <f>VLOOKUP($C233,VK!$B$3:$CG$295,75,FALSE)</f>
        <v>5858.33349609375</v>
      </c>
      <c r="M233" s="56">
        <f>1-VLOOKUP(C233,VK!$B$3:$ID$295,237,FALSE)</f>
        <v>0.18477671001221518</v>
      </c>
      <c r="N233" s="35"/>
      <c r="O233" s="35"/>
      <c r="P233" s="36"/>
    </row>
    <row r="234" spans="1:16" hidden="1">
      <c r="A234" s="19">
        <v>224</v>
      </c>
      <c r="B234" s="31" t="str">
        <f t="shared" si="3"/>
        <v>**</v>
      </c>
      <c r="C234" t="str">
        <f>VLOOKUP(A234,VK!$IE$3:$IG$295,3,FALSE)</f>
        <v>Kiuruvesi</v>
      </c>
      <c r="D234" s="36">
        <f>VLOOKUP(C234,VK!$B$3:$CG$295,11,FALSE)</f>
        <v>178.5</v>
      </c>
      <c r="E234" s="36">
        <f>VLOOKUP($C234,VK!$B$3:$CG$295,18,FALSE)</f>
        <v>467</v>
      </c>
      <c r="F234" s="36">
        <f>VLOOKUP($C234,VK!$B$3:$CG$295,32,FALSE)</f>
        <v>0</v>
      </c>
      <c r="G234" s="36">
        <f>VLOOKUP($C234,VK!$B$3:$CG$295,37,FALSE)</f>
        <v>72.8</v>
      </c>
      <c r="H234" s="36">
        <f>VLOOKUP($C234,VK!$B$3:$CG$295,55,FALSE)</f>
        <v>83.155082702636719</v>
      </c>
      <c r="I234" s="40">
        <f>VLOOKUP($C234,VK!$B$3:$CG$295,59,FALSE)</f>
        <v>3.9139785766601563</v>
      </c>
      <c r="J234" s="35">
        <f>VLOOKUP($C234,VK!$B$3:$CG$295,65,FALSE)</f>
        <v>19683.87890625</v>
      </c>
      <c r="K234" s="10"/>
      <c r="L234" s="35">
        <f>VLOOKUP($C234,VK!$B$3:$CG$295,75,FALSE)</f>
        <v>10983.720703125</v>
      </c>
      <c r="M234" s="56">
        <f>1-VLOOKUP(C234,VK!$B$3:$ID$295,237,FALSE)</f>
        <v>0.17808985247914422</v>
      </c>
      <c r="N234" s="35"/>
      <c r="O234" s="35"/>
      <c r="P234" s="36"/>
    </row>
    <row r="235" spans="1:16" hidden="1">
      <c r="A235" s="19">
        <v>225</v>
      </c>
      <c r="B235" s="31" t="str">
        <f t="shared" si="3"/>
        <v>**</v>
      </c>
      <c r="C235" t="str">
        <f>VLOOKUP(A235,VK!$IE$3:$IG$295,3,FALSE)</f>
        <v>Luoto</v>
      </c>
      <c r="D235" s="36">
        <f>VLOOKUP(C235,VK!$B$3:$CG$295,11,FALSE)</f>
        <v>127.69999694824219</v>
      </c>
      <c r="E235" s="36">
        <f>VLOOKUP($C235,VK!$B$3:$CG$295,18,FALSE)</f>
        <v>47</v>
      </c>
      <c r="F235" s="36">
        <f>VLOOKUP($C235,VK!$B$3:$CG$295,32,FALSE)</f>
        <v>0</v>
      </c>
      <c r="G235" s="36">
        <f>VLOOKUP($C235,VK!$B$3:$CG$295,37,FALSE)</f>
        <v>42.4</v>
      </c>
      <c r="H235" s="36">
        <f>VLOOKUP($C235,VK!$B$3:$CG$295,55,FALSE)</f>
        <v>98.566307067871094</v>
      </c>
      <c r="I235" s="40">
        <f>VLOOKUP($C235,VK!$B$3:$CG$295,59,FALSE)</f>
        <v>5.1189956665039063</v>
      </c>
      <c r="J235" s="35">
        <f>VLOOKUP($C235,VK!$B$3:$CG$295,65,FALSE)</f>
        <v>20101.85546875</v>
      </c>
      <c r="K235" s="10"/>
      <c r="L235" s="35">
        <f>VLOOKUP($C235,VK!$B$3:$CG$295,75,FALSE)</f>
        <v>5758.40966796875</v>
      </c>
      <c r="M235" s="56">
        <f>1-VLOOKUP(C235,VK!$B$3:$ID$295,237,FALSE)</f>
        <v>0.17743275751863175</v>
      </c>
      <c r="N235" s="35"/>
      <c r="O235" s="35"/>
      <c r="P235" s="36"/>
    </row>
    <row r="236" spans="1:16" hidden="1">
      <c r="A236" s="19">
        <v>226</v>
      </c>
      <c r="B236" s="31" t="str">
        <f t="shared" si="3"/>
        <v>**</v>
      </c>
      <c r="C236" t="str">
        <f>VLOOKUP(A236,VK!$IE$3:$IG$295,3,FALSE)</f>
        <v>Kaustinen</v>
      </c>
      <c r="D236" s="36">
        <f>VLOOKUP(C236,VK!$B$3:$CG$295,11,FALSE)</f>
        <v>126.40000152587891</v>
      </c>
      <c r="E236" s="36">
        <f>VLOOKUP($C236,VK!$B$3:$CG$295,18,FALSE)</f>
        <v>95</v>
      </c>
      <c r="F236" s="36">
        <f>VLOOKUP($C236,VK!$B$3:$CG$295,32,FALSE)</f>
        <v>1</v>
      </c>
      <c r="G236" s="36">
        <f>VLOOKUP($C236,VK!$B$3:$CG$295,37,FALSE)</f>
        <v>69.900000000000006</v>
      </c>
      <c r="H236" s="36">
        <f>VLOOKUP($C236,VK!$B$3:$CG$295,55,FALSE)</f>
        <v>100</v>
      </c>
      <c r="I236" s="40">
        <f>VLOOKUP($C236,VK!$B$3:$CG$295,59,FALSE)</f>
        <v>5.233067512512207</v>
      </c>
      <c r="J236" s="35">
        <f>VLOOKUP($C236,VK!$B$3:$CG$295,65,FALSE)</f>
        <v>20838.849609375</v>
      </c>
      <c r="K236" s="10"/>
      <c r="L236" s="35">
        <f>VLOOKUP($C236,VK!$B$3:$CG$295,75,FALSE)</f>
        <v>7981.19140625</v>
      </c>
      <c r="M236" s="56">
        <f>1-VLOOKUP(C236,VK!$B$3:$ID$295,237,FALSE)</f>
        <v>0.1716440805530397</v>
      </c>
      <c r="N236" s="35"/>
      <c r="O236" s="35"/>
      <c r="P236" s="36"/>
    </row>
    <row r="237" spans="1:16" hidden="1">
      <c r="A237" s="19">
        <v>227</v>
      </c>
      <c r="B237" s="31" t="str">
        <f t="shared" si="3"/>
        <v>**</v>
      </c>
      <c r="C237" t="str">
        <f>VLOOKUP(A237,VK!$IE$3:$IG$295,3,FALSE)</f>
        <v>Multia</v>
      </c>
      <c r="D237" s="36">
        <f>VLOOKUP(C237,VK!$B$3:$CG$295,11,FALSE)</f>
        <v>202.89999389648438</v>
      </c>
      <c r="E237" s="36">
        <f>VLOOKUP($C237,VK!$B$3:$CG$295,18,FALSE)</f>
        <v>176</v>
      </c>
      <c r="F237" s="36">
        <f>VLOOKUP($C237,VK!$B$3:$CG$295,32,FALSE)</f>
        <v>0</v>
      </c>
      <c r="G237" s="36">
        <f>VLOOKUP($C237,VK!$B$3:$CG$295,37,FALSE)</f>
        <v>51.4</v>
      </c>
      <c r="H237" s="36">
        <f>VLOOKUP($C237,VK!$B$3:$CG$295,55,FALSE)</f>
        <v>100</v>
      </c>
      <c r="I237" s="40">
        <f>VLOOKUP($C237,VK!$B$3:$CG$295,59,FALSE)</f>
        <v>2.2975733280181885</v>
      </c>
      <c r="J237" s="35">
        <f>VLOOKUP($C237,VK!$B$3:$CG$295,65,FALSE)</f>
        <v>19366.31640625</v>
      </c>
      <c r="K237" s="10"/>
      <c r="L237" s="35">
        <f>VLOOKUP($C237,VK!$B$3:$CG$295,75,FALSE)</f>
        <v>8128.5712890625</v>
      </c>
      <c r="M237" s="56">
        <f>1-VLOOKUP(C237,VK!$B$3:$ID$295,237,FALSE)</f>
        <v>0.17149681908207948</v>
      </c>
      <c r="N237" s="35"/>
      <c r="O237" s="35"/>
      <c r="P237" s="36"/>
    </row>
    <row r="238" spans="1:16" hidden="1">
      <c r="A238" s="19">
        <v>228</v>
      </c>
      <c r="B238" s="31" t="str">
        <f t="shared" si="3"/>
        <v>**</v>
      </c>
      <c r="C238" t="str">
        <f>VLOOKUP(A238,VK!$IE$3:$IG$295,3,FALSE)</f>
        <v>Kirkkonummi</v>
      </c>
      <c r="D238" s="36">
        <f>VLOOKUP(C238,VK!$B$3:$CG$295,11,FALSE)</f>
        <v>113.5</v>
      </c>
      <c r="E238" s="36">
        <f>VLOOKUP($C238,VK!$B$3:$CG$295,18,FALSE)</f>
        <v>192</v>
      </c>
      <c r="F238" s="36">
        <f>VLOOKUP($C238,VK!$B$3:$CG$295,32,FALSE)</f>
        <v>1</v>
      </c>
      <c r="G238" s="36">
        <f>VLOOKUP($C238,VK!$B$3:$CG$295,37,FALSE)</f>
        <v>61.9</v>
      </c>
      <c r="H238" s="36">
        <f>VLOOKUP($C238,VK!$B$3:$CG$295,55,FALSE)</f>
        <v>76.532005310058594</v>
      </c>
      <c r="I238" s="40">
        <f>VLOOKUP($C238,VK!$B$3:$CG$295,59,FALSE)</f>
        <v>4.2641663551330566</v>
      </c>
      <c r="J238" s="35">
        <f>VLOOKUP($C238,VK!$B$3:$CG$295,65,FALSE)</f>
        <v>29425.033203125</v>
      </c>
      <c r="K238" s="10"/>
      <c r="L238" s="35">
        <f>VLOOKUP($C238,VK!$B$3:$CG$295,75,FALSE)</f>
        <v>11327.099609375</v>
      </c>
      <c r="M238" s="56">
        <f>1-VLOOKUP(C238,VK!$B$3:$ID$295,237,FALSE)</f>
        <v>0.16500099970520044</v>
      </c>
      <c r="N238" s="35"/>
      <c r="O238" s="35"/>
      <c r="P238" s="36"/>
    </row>
    <row r="239" spans="1:16" hidden="1">
      <c r="A239" s="19">
        <v>229</v>
      </c>
      <c r="B239" s="31" t="str">
        <f t="shared" si="3"/>
        <v>**</v>
      </c>
      <c r="C239" t="str">
        <f>VLOOKUP(A239,VK!$IE$3:$IG$295,3,FALSE)</f>
        <v>Siikainen</v>
      </c>
      <c r="D239" s="36">
        <f>VLOOKUP(C239,VK!$B$3:$CG$295,11,FALSE)</f>
        <v>210.19999694824219</v>
      </c>
      <c r="E239" s="36">
        <f>VLOOKUP($C239,VK!$B$3:$CG$295,18,FALSE)</f>
        <v>125</v>
      </c>
      <c r="F239" s="36">
        <f>VLOOKUP($C239,VK!$B$3:$CG$295,32,FALSE)</f>
        <v>0</v>
      </c>
      <c r="G239" s="36">
        <f>VLOOKUP($C239,VK!$B$3:$CG$295,37,FALSE)</f>
        <v>55</v>
      </c>
      <c r="H239" s="36">
        <f>VLOOKUP($C239,VK!$B$3:$CG$295,55,FALSE)</f>
        <v>100</v>
      </c>
      <c r="I239" s="40">
        <f>VLOOKUP($C239,VK!$B$3:$CG$295,59,FALSE)</f>
        <v>2.2964508533477783</v>
      </c>
      <c r="J239" s="35">
        <f>VLOOKUP($C239,VK!$B$3:$CG$295,65,FALSE)</f>
        <v>18507.77734375</v>
      </c>
      <c r="K239" s="10"/>
      <c r="L239" s="35">
        <f>VLOOKUP($C239,VK!$B$3:$CG$295,75,FALSE)</f>
        <v>8550</v>
      </c>
      <c r="M239" s="56">
        <f>1-VLOOKUP(C239,VK!$B$3:$ID$295,237,FALSE)</f>
        <v>0.15793444302634574</v>
      </c>
      <c r="N239" s="35"/>
      <c r="O239" s="35"/>
      <c r="P239" s="36"/>
    </row>
    <row r="240" spans="1:16" hidden="1">
      <c r="A240" s="19">
        <v>230</v>
      </c>
      <c r="B240" s="31" t="str">
        <f t="shared" si="3"/>
        <v>**</v>
      </c>
      <c r="C240" t="str">
        <f>VLOOKUP(A240,VK!$IE$3:$IG$295,3,FALSE)</f>
        <v>Ylitornio</v>
      </c>
      <c r="D240" s="36">
        <f>VLOOKUP(C240,VK!$B$3:$CG$295,11,FALSE)</f>
        <v>194</v>
      </c>
      <c r="E240" s="36">
        <f>VLOOKUP($C240,VK!$B$3:$CG$295,18,FALSE)</f>
        <v>382</v>
      </c>
      <c r="F240" s="36">
        <f>VLOOKUP($C240,VK!$B$3:$CG$295,32,FALSE)</f>
        <v>0</v>
      </c>
      <c r="G240" s="36">
        <f>VLOOKUP($C240,VK!$B$3:$CG$295,37,FALSE)</f>
        <v>78.099999999999994</v>
      </c>
      <c r="H240" s="36">
        <f>VLOOKUP($C240,VK!$B$3:$CG$295,55,FALSE)</f>
        <v>100</v>
      </c>
      <c r="I240" s="40">
        <f>VLOOKUP($C240,VK!$B$3:$CG$295,59,FALSE)</f>
        <v>2.7309086322784424</v>
      </c>
      <c r="J240" s="35">
        <f>VLOOKUP($C240,VK!$B$3:$CG$295,65,FALSE)</f>
        <v>21876.326171875</v>
      </c>
      <c r="K240" s="10"/>
      <c r="L240" s="35">
        <f>VLOOKUP($C240,VK!$B$3:$CG$295,75,FALSE)</f>
        <v>9503.6494140625</v>
      </c>
      <c r="M240" s="56">
        <f>1-VLOOKUP(C240,VK!$B$3:$ID$295,237,FALSE)</f>
        <v>0.15604320922008996</v>
      </c>
      <c r="N240" s="35"/>
      <c r="O240" s="35"/>
      <c r="P240" s="36"/>
    </row>
    <row r="241" spans="1:16" hidden="1">
      <c r="A241" s="19">
        <v>231</v>
      </c>
      <c r="B241" s="31" t="str">
        <f t="shared" si="3"/>
        <v>**</v>
      </c>
      <c r="C241" t="str">
        <f>VLOOKUP(A241,VK!$IE$3:$IG$295,3,FALSE)</f>
        <v>Joutsa</v>
      </c>
      <c r="D241" s="36">
        <f>VLOOKUP(C241,VK!$B$3:$CG$295,11,FALSE)</f>
        <v>191.39999389648438</v>
      </c>
      <c r="E241" s="36">
        <f>VLOOKUP($C241,VK!$B$3:$CG$295,18,FALSE)</f>
        <v>266</v>
      </c>
      <c r="F241" s="36">
        <f>VLOOKUP($C241,VK!$B$3:$CG$295,32,FALSE)</f>
        <v>0</v>
      </c>
      <c r="G241" s="36">
        <f>VLOOKUP($C241,VK!$B$3:$CG$295,37,FALSE)</f>
        <v>76.3</v>
      </c>
      <c r="H241" s="36">
        <f>VLOOKUP($C241,VK!$B$3:$CG$295,55,FALSE)</f>
        <v>100</v>
      </c>
      <c r="I241" s="40">
        <f>VLOOKUP($C241,VK!$B$3:$CG$295,59,FALSE)</f>
        <v>2.6496686935424805</v>
      </c>
      <c r="J241" s="35">
        <f>VLOOKUP($C241,VK!$B$3:$CG$295,65,FALSE)</f>
        <v>20678.435546875</v>
      </c>
      <c r="K241" s="10"/>
      <c r="L241" s="35">
        <f>VLOOKUP($C241,VK!$B$3:$CG$295,75,FALSE)</f>
        <v>8282.89453125</v>
      </c>
      <c r="M241" s="56">
        <f>1-VLOOKUP(C241,VK!$B$3:$ID$295,237,FALSE)</f>
        <v>0.15536177992001998</v>
      </c>
      <c r="N241" s="35"/>
      <c r="O241" s="35"/>
      <c r="P241" s="36"/>
    </row>
    <row r="242" spans="1:16" hidden="1">
      <c r="A242" s="19">
        <v>232</v>
      </c>
      <c r="B242" s="31" t="str">
        <f t="shared" si="3"/>
        <v>**</v>
      </c>
      <c r="C242" t="str">
        <f>VLOOKUP(A242,VK!$IE$3:$IG$295,3,FALSE)</f>
        <v>Padasjoki</v>
      </c>
      <c r="D242" s="36">
        <f>VLOOKUP(C242,VK!$B$3:$CG$295,11,FALSE)</f>
        <v>201.69999694824219</v>
      </c>
      <c r="E242" s="36">
        <f>VLOOKUP($C242,VK!$B$3:$CG$295,18,FALSE)</f>
        <v>195</v>
      </c>
      <c r="F242" s="36">
        <f>VLOOKUP($C242,VK!$B$3:$CG$295,32,FALSE)</f>
        <v>0</v>
      </c>
      <c r="G242" s="36">
        <f>VLOOKUP($C242,VK!$B$3:$CG$295,37,FALSE)</f>
        <v>69.8</v>
      </c>
      <c r="H242" s="36">
        <f>VLOOKUP($C242,VK!$B$3:$CG$295,55,FALSE)</f>
        <v>100</v>
      </c>
      <c r="I242" s="40">
        <f>VLOOKUP($C242,VK!$B$3:$CG$295,59,FALSE)</f>
        <v>2.0727901458740234</v>
      </c>
      <c r="J242" s="35">
        <f>VLOOKUP($C242,VK!$B$3:$CG$295,65,FALSE)</f>
        <v>21035.3046875</v>
      </c>
      <c r="K242" s="10"/>
      <c r="L242" s="35">
        <f>VLOOKUP($C242,VK!$B$3:$CG$295,75,FALSE)</f>
        <v>9953.48828125</v>
      </c>
      <c r="M242" s="56">
        <f>1-VLOOKUP(C242,VK!$B$3:$ID$295,237,FALSE)</f>
        <v>0.14712226293658393</v>
      </c>
      <c r="N242" s="35"/>
      <c r="O242" s="35"/>
      <c r="P242" s="36"/>
    </row>
    <row r="243" spans="1:16" hidden="1">
      <c r="A243" s="19">
        <v>233</v>
      </c>
      <c r="B243" s="31" t="str">
        <f t="shared" si="3"/>
        <v>**</v>
      </c>
      <c r="C243" t="str">
        <f>VLOOKUP(A243,VK!$IE$3:$IG$295,3,FALSE)</f>
        <v>Vaala</v>
      </c>
      <c r="D243" s="36">
        <f>VLOOKUP(C243,VK!$B$3:$CG$295,11,FALSE)</f>
        <v>216.69999694824219</v>
      </c>
      <c r="E243" s="36">
        <f>VLOOKUP($C243,VK!$B$3:$CG$295,18,FALSE)</f>
        <v>318</v>
      </c>
      <c r="F243" s="36">
        <f>VLOOKUP($C243,VK!$B$3:$CG$295,32,FALSE)</f>
        <v>0</v>
      </c>
      <c r="G243" s="36">
        <f>VLOOKUP($C243,VK!$B$3:$CG$295,37,FALSE)</f>
        <v>72</v>
      </c>
      <c r="H243" s="36">
        <f>VLOOKUP($C243,VK!$B$3:$CG$295,55,FALSE)</f>
        <v>100</v>
      </c>
      <c r="I243" s="40">
        <f>VLOOKUP($C243,VK!$B$3:$CG$295,59,FALSE)</f>
        <v>3.0429799556732178</v>
      </c>
      <c r="J243" s="35">
        <f>VLOOKUP($C243,VK!$B$3:$CG$295,65,FALSE)</f>
        <v>20241.83203125</v>
      </c>
      <c r="K243" s="10"/>
      <c r="L243" s="35">
        <f>VLOOKUP($C243,VK!$B$3:$CG$295,75,FALSE)</f>
        <v>9415.25390625</v>
      </c>
      <c r="M243" s="56">
        <f>1-VLOOKUP(C243,VK!$B$3:$ID$295,237,FALSE)</f>
        <v>0.14091487469913189</v>
      </c>
      <c r="N243" s="35"/>
      <c r="O243" s="35"/>
      <c r="P243" s="36"/>
    </row>
    <row r="244" spans="1:16" hidden="1">
      <c r="A244" s="19">
        <v>234</v>
      </c>
      <c r="B244" s="31" t="str">
        <f t="shared" si="3"/>
        <v>**</v>
      </c>
      <c r="C244" t="str">
        <f>VLOOKUP(A244,VK!$IE$3:$IG$295,3,FALSE)</f>
        <v>Kustavi</v>
      </c>
      <c r="D244" s="36">
        <f>VLOOKUP(C244,VK!$B$3:$CG$295,11,FALSE)</f>
        <v>166.10000610351563</v>
      </c>
      <c r="E244" s="36">
        <f>VLOOKUP($C244,VK!$B$3:$CG$295,18,FALSE)</f>
        <v>81</v>
      </c>
      <c r="F244" s="36">
        <f>VLOOKUP($C244,VK!$B$3:$CG$295,32,FALSE)</f>
        <v>0</v>
      </c>
      <c r="G244" s="36">
        <f>VLOOKUP($C244,VK!$B$3:$CG$295,37,FALSE)</f>
        <v>94.1</v>
      </c>
      <c r="H244" s="36">
        <f>VLOOKUP($C244,VK!$B$3:$CG$295,55,FALSE)</f>
        <v>100</v>
      </c>
      <c r="I244" s="40">
        <f>VLOOKUP($C244,VK!$B$3:$CG$295,59,FALSE)</f>
        <v>3.3713381290435791</v>
      </c>
      <c r="J244" s="35">
        <f>VLOOKUP($C244,VK!$B$3:$CG$295,65,FALSE)</f>
        <v>24460.447265625</v>
      </c>
      <c r="K244" s="10"/>
      <c r="L244" s="35">
        <f>VLOOKUP($C244,VK!$B$3:$CG$295,75,FALSE)</f>
        <v>10235.2939453125</v>
      </c>
      <c r="M244" s="56">
        <f>1-VLOOKUP(C244,VK!$B$3:$ID$295,237,FALSE)</f>
        <v>0.13905097782060061</v>
      </c>
      <c r="N244" s="35"/>
      <c r="O244" s="35"/>
      <c r="P244" s="36"/>
    </row>
    <row r="245" spans="1:16" hidden="1">
      <c r="A245" s="19">
        <v>235</v>
      </c>
      <c r="B245" s="31" t="str">
        <f t="shared" si="3"/>
        <v>**</v>
      </c>
      <c r="C245" t="str">
        <f>VLOOKUP(A245,VK!$IE$3:$IG$295,3,FALSE)</f>
        <v>Sonkajärvi</v>
      </c>
      <c r="D245" s="36">
        <f>VLOOKUP(C245,VK!$B$3:$CG$295,11,FALSE)</f>
        <v>187.89999389648438</v>
      </c>
      <c r="E245" s="36">
        <f>VLOOKUP($C245,VK!$B$3:$CG$295,18,FALSE)</f>
        <v>360</v>
      </c>
      <c r="F245" s="36">
        <f>VLOOKUP($C245,VK!$B$3:$CG$295,32,FALSE)</f>
        <v>1</v>
      </c>
      <c r="G245" s="36">
        <f>VLOOKUP($C245,VK!$B$3:$CG$295,37,FALSE)</f>
        <v>75.7</v>
      </c>
      <c r="H245" s="36">
        <f>VLOOKUP($C245,VK!$B$3:$CG$295,55,FALSE)</f>
        <v>100</v>
      </c>
      <c r="I245" s="40">
        <f>VLOOKUP($C245,VK!$B$3:$CG$295,59,FALSE)</f>
        <v>3.2828586101531982</v>
      </c>
      <c r="J245" s="35">
        <f>VLOOKUP($C245,VK!$B$3:$CG$295,65,FALSE)</f>
        <v>20081.84765625</v>
      </c>
      <c r="K245" s="10"/>
      <c r="L245" s="35">
        <f>VLOOKUP($C245,VK!$B$3:$CG$295,75,FALSE)</f>
        <v>9911.2421875</v>
      </c>
      <c r="M245" s="56">
        <f>1-VLOOKUP(C245,VK!$B$3:$ID$295,237,FALSE)</f>
        <v>0.13895789010053539</v>
      </c>
      <c r="N245" s="35"/>
      <c r="O245" s="35"/>
      <c r="P245" s="36"/>
    </row>
    <row r="246" spans="1:16" hidden="1">
      <c r="A246" s="19">
        <v>236</v>
      </c>
      <c r="B246" s="31" t="str">
        <f t="shared" si="3"/>
        <v>**</v>
      </c>
      <c r="C246" t="str">
        <f>VLOOKUP(A246,VK!$IE$3:$IG$295,3,FALSE)</f>
        <v>Joroinen</v>
      </c>
      <c r="D246" s="36">
        <f>VLOOKUP(C246,VK!$B$3:$CG$295,11,FALSE)</f>
        <v>159.30000305175781</v>
      </c>
      <c r="E246" s="36">
        <f>VLOOKUP($C246,VK!$B$3:$CG$295,18,FALSE)</f>
        <v>219</v>
      </c>
      <c r="F246" s="36">
        <f>VLOOKUP($C246,VK!$B$3:$CG$295,32,FALSE)</f>
        <v>0</v>
      </c>
      <c r="G246" s="36">
        <f>VLOOKUP($C246,VK!$B$3:$CG$295,37,FALSE)</f>
        <v>88.3</v>
      </c>
      <c r="H246" s="36">
        <f>VLOOKUP($C246,VK!$B$3:$CG$295,55,FALSE)</f>
        <v>99.0338134765625</v>
      </c>
      <c r="I246" s="40">
        <f>VLOOKUP($C246,VK!$B$3:$CG$295,59,FALSE)</f>
        <v>4.2603311538696289</v>
      </c>
      <c r="J246" s="35">
        <f>VLOOKUP($C246,VK!$B$3:$CG$295,65,FALSE)</f>
        <v>21970.896484375</v>
      </c>
      <c r="K246" s="10"/>
      <c r="L246" s="35">
        <f>VLOOKUP($C246,VK!$B$3:$CG$295,75,FALSE)</f>
        <v>9508.6953125</v>
      </c>
      <c r="M246" s="56">
        <f>1-VLOOKUP(C246,VK!$B$3:$ID$295,237,FALSE)</f>
        <v>0.13841220866337423</v>
      </c>
      <c r="N246" s="35"/>
      <c r="O246" s="35"/>
      <c r="P246" s="36"/>
    </row>
    <row r="247" spans="1:16" hidden="1">
      <c r="A247" s="19">
        <v>237</v>
      </c>
      <c r="B247" s="31" t="str">
        <f t="shared" si="3"/>
        <v>**</v>
      </c>
      <c r="C247" t="str">
        <f>VLOOKUP(A247,VK!$IE$3:$IG$295,3,FALSE)</f>
        <v>Naantali</v>
      </c>
      <c r="D247" s="36">
        <f>VLOOKUP(C247,VK!$B$3:$CG$295,11,FALSE)</f>
        <v>130.89999389648438</v>
      </c>
      <c r="E247" s="36">
        <f>VLOOKUP($C247,VK!$B$3:$CG$295,18,FALSE)</f>
        <v>105</v>
      </c>
      <c r="F247" s="36">
        <f>VLOOKUP($C247,VK!$B$3:$CG$295,32,FALSE)</f>
        <v>1</v>
      </c>
      <c r="G247" s="36">
        <f>VLOOKUP($C247,VK!$B$3:$CG$295,37,FALSE)</f>
        <v>78.900000000000006</v>
      </c>
      <c r="H247" s="36">
        <f>VLOOKUP($C247,VK!$B$3:$CG$295,55,FALSE)</f>
        <v>97.108436584472656</v>
      </c>
      <c r="I247" s="40">
        <f>VLOOKUP($C247,VK!$B$3:$CG$295,59,FALSE)</f>
        <v>4.1627368927001953</v>
      </c>
      <c r="J247" s="35">
        <f>VLOOKUP($C247,VK!$B$3:$CG$295,65,FALSE)</f>
        <v>27506.033203125</v>
      </c>
      <c r="K247" s="10"/>
      <c r="L247" s="35">
        <f>VLOOKUP($C247,VK!$B$3:$CG$295,75,FALSE)</f>
        <v>10349.3623046875</v>
      </c>
      <c r="M247" s="56">
        <f>1-VLOOKUP(C247,VK!$B$3:$ID$295,237,FALSE)</f>
        <v>0.13751706363246052</v>
      </c>
      <c r="N247" s="35"/>
      <c r="O247" s="35"/>
      <c r="P247" s="36"/>
    </row>
    <row r="248" spans="1:16" hidden="1">
      <c r="A248" s="19">
        <v>238</v>
      </c>
      <c r="B248" s="31" t="str">
        <f t="shared" si="3"/>
        <v>**</v>
      </c>
      <c r="C248" t="str">
        <f>VLOOKUP(A248,VK!$IE$3:$IG$295,3,FALSE)</f>
        <v>Parainen</v>
      </c>
      <c r="D248" s="36">
        <f>VLOOKUP(C248,VK!$B$3:$CG$295,11,FALSE)</f>
        <v>138.19999694824219</v>
      </c>
      <c r="E248" s="36">
        <f>VLOOKUP($C248,VK!$B$3:$CG$295,18,FALSE)</f>
        <v>322</v>
      </c>
      <c r="F248" s="36">
        <f>VLOOKUP($C248,VK!$B$3:$CG$295,32,FALSE)</f>
        <v>0</v>
      </c>
      <c r="G248" s="36">
        <f>VLOOKUP($C248,VK!$B$3:$CG$295,37,FALSE)</f>
        <v>86</v>
      </c>
      <c r="H248" s="36">
        <f>VLOOKUP($C248,VK!$B$3:$CG$295,55,FALSE)</f>
        <v>99.2957763671875</v>
      </c>
      <c r="I248" s="40">
        <f>VLOOKUP($C248,VK!$B$3:$CG$295,59,FALSE)</f>
        <v>4.5864396095275879</v>
      </c>
      <c r="J248" s="35">
        <f>VLOOKUP($C248,VK!$B$3:$CG$295,65,FALSE)</f>
        <v>25737.853515625</v>
      </c>
      <c r="K248" s="10"/>
      <c r="L248" s="35">
        <f>VLOOKUP($C248,VK!$B$3:$CG$295,75,FALSE)</f>
        <v>12532.837890625</v>
      </c>
      <c r="M248" s="56">
        <f>1-VLOOKUP(C248,VK!$B$3:$ID$295,237,FALSE)</f>
        <v>0.13158215270984097</v>
      </c>
      <c r="N248" s="35"/>
      <c r="O248" s="35"/>
      <c r="P248" s="36"/>
    </row>
    <row r="249" spans="1:16" hidden="1">
      <c r="A249" s="19">
        <v>239</v>
      </c>
      <c r="B249" s="31" t="str">
        <f t="shared" si="3"/>
        <v>**</v>
      </c>
      <c r="C249" t="str">
        <f>VLOOKUP(A249,VK!$IE$3:$IG$295,3,FALSE)</f>
        <v>Kitee</v>
      </c>
      <c r="D249" s="36">
        <f>VLOOKUP(C249,VK!$B$3:$CG$295,11,FALSE)</f>
        <v>202.10000610351563</v>
      </c>
      <c r="E249" s="36">
        <f>VLOOKUP($C249,VK!$B$3:$CG$295,18,FALSE)</f>
        <v>516</v>
      </c>
      <c r="F249" s="36">
        <f>VLOOKUP($C249,VK!$B$3:$CG$295,32,FALSE)</f>
        <v>0</v>
      </c>
      <c r="G249" s="36">
        <f>VLOOKUP($C249,VK!$B$3:$CG$295,37,FALSE)</f>
        <v>77.5</v>
      </c>
      <c r="H249" s="36">
        <f>VLOOKUP($C249,VK!$B$3:$CG$295,55,FALSE)</f>
        <v>100</v>
      </c>
      <c r="I249" s="40">
        <f>VLOOKUP($C249,VK!$B$3:$CG$295,59,FALSE)</f>
        <v>3.2572019100189209</v>
      </c>
      <c r="J249" s="35">
        <f>VLOOKUP($C249,VK!$B$3:$CG$295,65,FALSE)</f>
        <v>20424.048828125</v>
      </c>
      <c r="K249" s="10"/>
      <c r="L249" s="35">
        <f>VLOOKUP($C249,VK!$B$3:$CG$295,75,FALSE)</f>
        <v>9180.7509765625</v>
      </c>
      <c r="M249" s="56">
        <f>1-VLOOKUP(C249,VK!$B$3:$ID$295,237,FALSE)</f>
        <v>0.12458604625834746</v>
      </c>
      <c r="N249" s="35"/>
      <c r="O249" s="35"/>
      <c r="P249" s="36"/>
    </row>
    <row r="250" spans="1:16" hidden="1">
      <c r="A250" s="19">
        <v>240</v>
      </c>
      <c r="B250" s="31" t="str">
        <f t="shared" si="3"/>
        <v>**</v>
      </c>
      <c r="C250" t="str">
        <f>VLOOKUP(A250,VK!$IE$3:$IG$295,3,FALSE)</f>
        <v>Hartola</v>
      </c>
      <c r="D250" s="36">
        <f>VLOOKUP(C250,VK!$B$3:$CG$295,11,FALSE)</f>
        <v>191.39999389648438</v>
      </c>
      <c r="E250" s="36">
        <f>VLOOKUP($C250,VK!$B$3:$CG$295,18,FALSE)</f>
        <v>213</v>
      </c>
      <c r="F250" s="36">
        <f>VLOOKUP($C250,VK!$B$3:$CG$295,32,FALSE)</f>
        <v>1</v>
      </c>
      <c r="G250" s="36">
        <f>VLOOKUP($C250,VK!$B$3:$CG$295,37,FALSE)</f>
        <v>70.8</v>
      </c>
      <c r="H250" s="36">
        <f>VLOOKUP($C250,VK!$B$3:$CG$295,55,FALSE)</f>
        <v>100</v>
      </c>
      <c r="I250" s="40">
        <f>VLOOKUP($C250,VK!$B$3:$CG$295,59,FALSE)</f>
        <v>2.5201334953308105</v>
      </c>
      <c r="J250" s="35">
        <f>VLOOKUP($C250,VK!$B$3:$CG$295,65,FALSE)</f>
        <v>20465.96484375</v>
      </c>
      <c r="K250" s="10"/>
      <c r="L250" s="35">
        <f>VLOOKUP($C250,VK!$B$3:$CG$295,75,FALSE)</f>
        <v>9552.0830078125</v>
      </c>
      <c r="M250" s="56">
        <f>1-VLOOKUP(C250,VK!$B$3:$ID$295,237,FALSE)</f>
        <v>0.12103727547902776</v>
      </c>
      <c r="N250" s="35"/>
      <c r="O250" s="35"/>
      <c r="P250" s="36"/>
    </row>
    <row r="251" spans="1:16" hidden="1">
      <c r="A251" s="19">
        <v>241</v>
      </c>
      <c r="B251" s="31" t="str">
        <f t="shared" si="3"/>
        <v>**</v>
      </c>
      <c r="C251" t="str">
        <f>VLOOKUP(A251,VK!$IE$3:$IG$295,3,FALSE)</f>
        <v>Liminka</v>
      </c>
      <c r="D251" s="36">
        <f>VLOOKUP(C251,VK!$B$3:$CG$295,11,FALSE)</f>
        <v>148.5</v>
      </c>
      <c r="E251" s="36">
        <f>VLOOKUP($C251,VK!$B$3:$CG$295,18,FALSE)</f>
        <v>168</v>
      </c>
      <c r="F251" s="36">
        <f>VLOOKUP($C251,VK!$B$3:$CG$295,32,FALSE)</f>
        <v>0</v>
      </c>
      <c r="G251" s="36">
        <f>VLOOKUP($C251,VK!$B$3:$CG$295,37,FALSE)</f>
        <v>43.9</v>
      </c>
      <c r="H251" s="36">
        <f>VLOOKUP($C251,VK!$B$3:$CG$295,55,FALSE)</f>
        <v>62.877872467041016</v>
      </c>
      <c r="I251" s="40">
        <f>VLOOKUP($C251,VK!$B$3:$CG$295,59,FALSE)</f>
        <v>5.0788049697875977</v>
      </c>
      <c r="J251" s="35">
        <f>VLOOKUP($C251,VK!$B$3:$CG$295,65,FALSE)</f>
        <v>20495.33203125</v>
      </c>
      <c r="K251" s="10"/>
      <c r="L251" s="35">
        <f>VLOOKUP($C251,VK!$B$3:$CG$295,75,FALSE)</f>
        <v>7054.283203125</v>
      </c>
      <c r="M251" s="56">
        <f>1-VLOOKUP(C251,VK!$B$3:$ID$295,237,FALSE)</f>
        <v>0.11991040680826881</v>
      </c>
      <c r="N251" s="35"/>
      <c r="O251" s="35"/>
      <c r="P251" s="36"/>
    </row>
    <row r="252" spans="1:16" hidden="1">
      <c r="A252" s="19">
        <v>242</v>
      </c>
      <c r="B252" s="31" t="str">
        <f t="shared" si="3"/>
        <v>**</v>
      </c>
      <c r="C252" t="str">
        <f>VLOOKUP(A252,VK!$IE$3:$IG$295,3,FALSE)</f>
        <v>Keitele</v>
      </c>
      <c r="D252" s="36">
        <f>VLOOKUP(C252,VK!$B$3:$CG$295,11,FALSE)</f>
        <v>185.10000610351563</v>
      </c>
      <c r="E252" s="36">
        <f>VLOOKUP($C252,VK!$B$3:$CG$295,18,FALSE)</f>
        <v>169</v>
      </c>
      <c r="F252" s="36">
        <f>VLOOKUP($C252,VK!$B$3:$CG$295,32,FALSE)</f>
        <v>1</v>
      </c>
      <c r="G252" s="36">
        <f>VLOOKUP($C252,VK!$B$3:$CG$295,37,FALSE)</f>
        <v>80.2</v>
      </c>
      <c r="H252" s="36">
        <f>VLOOKUP($C252,VK!$B$3:$CG$295,55,FALSE)</f>
        <v>100</v>
      </c>
      <c r="I252" s="40">
        <f>VLOOKUP($C252,VK!$B$3:$CG$295,59,FALSE)</f>
        <v>3.496457576751709</v>
      </c>
      <c r="J252" s="35">
        <f>VLOOKUP($C252,VK!$B$3:$CG$295,65,FALSE)</f>
        <v>20658.744140625</v>
      </c>
      <c r="K252" s="10"/>
      <c r="L252" s="35">
        <f>VLOOKUP($C252,VK!$B$3:$CG$295,75,FALSE)</f>
        <v>8500</v>
      </c>
      <c r="M252" s="56">
        <f>1-VLOOKUP(C252,VK!$B$3:$ID$295,237,FALSE)</f>
        <v>0.11984066915868463</v>
      </c>
      <c r="N252" s="35"/>
      <c r="O252" s="35"/>
      <c r="P252" s="36"/>
    </row>
    <row r="253" spans="1:16" hidden="1">
      <c r="A253" s="19">
        <v>243</v>
      </c>
      <c r="B253" s="31" t="str">
        <f t="shared" si="3"/>
        <v>**</v>
      </c>
      <c r="C253" t="str">
        <f>VLOOKUP(A253,VK!$IE$3:$IG$295,3,FALSE)</f>
        <v>Harjavalta</v>
      </c>
      <c r="D253" s="36">
        <f>VLOOKUP(C253,VK!$B$3:$CG$295,11,FALSE)</f>
        <v>176</v>
      </c>
      <c r="E253" s="36">
        <f>VLOOKUP($C253,VK!$B$3:$CG$295,18,FALSE)</f>
        <v>55</v>
      </c>
      <c r="F253" s="36">
        <f>VLOOKUP($C253,VK!$B$3:$CG$295,32,FALSE)</f>
        <v>0</v>
      </c>
      <c r="G253" s="36">
        <f>VLOOKUP($C253,VK!$B$3:$CG$295,37,FALSE)</f>
        <v>83.6</v>
      </c>
      <c r="H253" s="36">
        <f>VLOOKUP($C253,VK!$B$3:$CG$295,55,FALSE)</f>
        <v>100</v>
      </c>
      <c r="I253" s="40">
        <f>VLOOKUP($C253,VK!$B$3:$CG$295,59,FALSE)</f>
        <v>4.474909782409668</v>
      </c>
      <c r="J253" s="35">
        <f>VLOOKUP($C253,VK!$B$3:$CG$295,65,FALSE)</f>
        <v>23499.572265625</v>
      </c>
      <c r="K253" s="10"/>
      <c r="L253" s="35">
        <f>VLOOKUP($C253,VK!$B$3:$CG$295,75,FALSE)</f>
        <v>9315.3642578125</v>
      </c>
      <c r="M253" s="56">
        <f>1-VLOOKUP(C253,VK!$B$3:$ID$295,237,FALSE)</f>
        <v>0.11952572146059381</v>
      </c>
      <c r="N253" s="35"/>
      <c r="O253" s="35"/>
      <c r="P253" s="36"/>
    </row>
    <row r="254" spans="1:16" hidden="1">
      <c r="A254" s="19">
        <v>244</v>
      </c>
      <c r="B254" s="31" t="str">
        <f t="shared" si="3"/>
        <v>**</v>
      </c>
      <c r="C254" t="str">
        <f>VLOOKUP(A254,VK!$IE$3:$IG$295,3,FALSE)</f>
        <v>Kaskinen</v>
      </c>
      <c r="D254" s="36">
        <f>VLOOKUP(C254,VK!$B$3:$CG$295,11,FALSE)</f>
        <v>180.39999389648438</v>
      </c>
      <c r="E254" s="36">
        <f>VLOOKUP($C254,VK!$B$3:$CG$295,18,FALSE)</f>
        <v>6</v>
      </c>
      <c r="F254" s="36">
        <f>VLOOKUP($C254,VK!$B$3:$CG$295,32,FALSE)</f>
        <v>0</v>
      </c>
      <c r="G254" s="36">
        <f>VLOOKUP($C254,VK!$B$3:$CG$295,37,FALSE)</f>
        <v>84.2</v>
      </c>
      <c r="H254" s="36">
        <f>VLOOKUP($C254,VK!$B$3:$CG$295,55,FALSE)</f>
        <v>100</v>
      </c>
      <c r="I254" s="40">
        <f>VLOOKUP($C254,VK!$B$3:$CG$295,59,FALSE)</f>
        <v>3.8518459796905518</v>
      </c>
      <c r="J254" s="35">
        <f>VLOOKUP($C254,VK!$B$3:$CG$295,65,FALSE)</f>
        <v>25077.607421875</v>
      </c>
      <c r="K254" s="10"/>
      <c r="L254" s="35">
        <f>VLOOKUP($C254,VK!$B$3:$CG$295,75,FALSE)</f>
        <v>9877.193359375</v>
      </c>
      <c r="M254" s="56">
        <f>1-VLOOKUP(C254,VK!$B$3:$ID$295,237,FALSE)</f>
        <v>0.11381909684989255</v>
      </c>
      <c r="N254" s="35"/>
      <c r="O254" s="35"/>
      <c r="P254" s="36"/>
    </row>
    <row r="255" spans="1:16" hidden="1">
      <c r="A255" s="19">
        <v>245</v>
      </c>
      <c r="B255" s="31" t="str">
        <f t="shared" si="3"/>
        <v>**</v>
      </c>
      <c r="C255" t="str">
        <f>VLOOKUP(A255,VK!$IE$3:$IG$295,3,FALSE)</f>
        <v>Kaavi</v>
      </c>
      <c r="D255" s="36">
        <f>VLOOKUP(C255,VK!$B$3:$CG$295,11,FALSE)</f>
        <v>222.5</v>
      </c>
      <c r="E255" s="36">
        <f>VLOOKUP($C255,VK!$B$3:$CG$295,18,FALSE)</f>
        <v>185</v>
      </c>
      <c r="F255" s="36">
        <f>VLOOKUP($C255,VK!$B$3:$CG$295,32,FALSE)</f>
        <v>0</v>
      </c>
      <c r="G255" s="36">
        <f>VLOOKUP($C255,VK!$B$3:$CG$295,37,FALSE)</f>
        <v>70.900000000000006</v>
      </c>
      <c r="H255" s="36">
        <f>VLOOKUP($C255,VK!$B$3:$CG$295,55,FALSE)</f>
        <v>100</v>
      </c>
      <c r="I255" s="40">
        <f>VLOOKUP($C255,VK!$B$3:$CG$295,59,FALSE)</f>
        <v>2.8673696517944336</v>
      </c>
      <c r="J255" s="35">
        <f>VLOOKUP($C255,VK!$B$3:$CG$295,65,FALSE)</f>
        <v>19765.91015625</v>
      </c>
      <c r="K255" s="10"/>
      <c r="L255" s="35">
        <f>VLOOKUP($C255,VK!$B$3:$CG$295,75,FALSE)</f>
        <v>8846.154296875</v>
      </c>
      <c r="M255" s="56">
        <f>1-VLOOKUP(C255,VK!$B$3:$ID$295,237,FALSE)</f>
        <v>0.10497104969008586</v>
      </c>
      <c r="N255" s="35"/>
      <c r="O255" s="35"/>
      <c r="P255" s="36"/>
    </row>
    <row r="256" spans="1:16" hidden="1">
      <c r="A256" s="19">
        <v>246</v>
      </c>
      <c r="B256" s="31" t="str">
        <f t="shared" si="3"/>
        <v>**</v>
      </c>
      <c r="C256" t="str">
        <f>VLOOKUP(A256,VK!$IE$3:$IG$295,3,FALSE)</f>
        <v>Närpiö</v>
      </c>
      <c r="D256" s="36">
        <f>VLOOKUP(C256,VK!$B$3:$CG$295,11,FALSE)</f>
        <v>123.5</v>
      </c>
      <c r="E256" s="36">
        <f>VLOOKUP($C256,VK!$B$3:$CG$295,18,FALSE)</f>
        <v>399</v>
      </c>
      <c r="F256" s="36">
        <f>VLOOKUP($C256,VK!$B$3:$CG$295,32,FALSE)</f>
        <v>0</v>
      </c>
      <c r="G256" s="36">
        <f>VLOOKUP($C256,VK!$B$3:$CG$295,37,FALSE)</f>
        <v>80</v>
      </c>
      <c r="H256" s="36">
        <f>VLOOKUP($C256,VK!$B$3:$CG$295,55,FALSE)</f>
        <v>95.660751342773438</v>
      </c>
      <c r="I256" s="40">
        <f>VLOOKUP($C256,VK!$B$3:$CG$295,59,FALSE)</f>
        <v>5.1397829055786133</v>
      </c>
      <c r="J256" s="35">
        <f>VLOOKUP($C256,VK!$B$3:$CG$295,65,FALSE)</f>
        <v>21254.837890625</v>
      </c>
      <c r="K256" s="10"/>
      <c r="L256" s="35">
        <f>VLOOKUP($C256,VK!$B$3:$CG$295,75,FALSE)</f>
        <v>9825.9443359375</v>
      </c>
      <c r="M256" s="56">
        <f>1-VLOOKUP(C256,VK!$B$3:$ID$295,237,FALSE)</f>
        <v>0.10165729698413539</v>
      </c>
      <c r="N256" s="35"/>
      <c r="O256" s="35"/>
      <c r="P256" s="36"/>
    </row>
    <row r="257" spans="1:16" hidden="1">
      <c r="A257" s="19">
        <v>247</v>
      </c>
      <c r="B257" s="31" t="str">
        <f t="shared" si="3"/>
        <v>**</v>
      </c>
      <c r="C257" t="str">
        <f>VLOOKUP(A257,VK!$IE$3:$IG$295,3,FALSE)</f>
        <v>Raisio</v>
      </c>
      <c r="D257" s="36">
        <f>VLOOKUP(C257,VK!$B$3:$CG$295,11,FALSE)</f>
        <v>124.80000305175781</v>
      </c>
      <c r="E257" s="36">
        <f>VLOOKUP($C257,VK!$B$3:$CG$295,18,FALSE)</f>
        <v>34</v>
      </c>
      <c r="F257" s="36">
        <f>VLOOKUP($C257,VK!$B$3:$CG$295,32,FALSE)</f>
        <v>0</v>
      </c>
      <c r="G257" s="36">
        <f>VLOOKUP($C257,VK!$B$3:$CG$295,37,FALSE)</f>
        <v>80.099999999999994</v>
      </c>
      <c r="H257" s="36">
        <f>VLOOKUP($C257,VK!$B$3:$CG$295,55,FALSE)</f>
        <v>84.108802795410156</v>
      </c>
      <c r="I257" s="40">
        <f>VLOOKUP($C257,VK!$B$3:$CG$295,59,FALSE)</f>
        <v>4.8847150802612305</v>
      </c>
      <c r="J257" s="35">
        <f>VLOOKUP($C257,VK!$B$3:$CG$295,65,FALSE)</f>
        <v>25549.232421875</v>
      </c>
      <c r="K257" s="10"/>
      <c r="L257" s="35">
        <f>VLOOKUP($C257,VK!$B$3:$CG$295,75,FALSE)</f>
        <v>10323.7900390625</v>
      </c>
      <c r="M257" s="56">
        <f>1-VLOOKUP(C257,VK!$B$3:$ID$295,237,FALSE)</f>
        <v>9.67863925234691E-2</v>
      </c>
      <c r="N257" s="35"/>
      <c r="O257" s="35"/>
      <c r="P257" s="36"/>
    </row>
    <row r="258" spans="1:16" hidden="1">
      <c r="A258" s="19">
        <v>248</v>
      </c>
      <c r="B258" s="31" t="str">
        <f t="shared" si="3"/>
        <v>**</v>
      </c>
      <c r="C258" t="str">
        <f>VLOOKUP(A258,VK!$IE$3:$IG$295,3,FALSE)</f>
        <v>Miehikkälä</v>
      </c>
      <c r="D258" s="36">
        <f>VLOOKUP(C258,VK!$B$3:$CG$295,11,FALSE)</f>
        <v>188.30000305175781</v>
      </c>
      <c r="E258" s="36">
        <f>VLOOKUP($C258,VK!$B$3:$CG$295,18,FALSE)</f>
        <v>134</v>
      </c>
      <c r="F258" s="36">
        <f>VLOOKUP($C258,VK!$B$3:$CG$295,32,FALSE)</f>
        <v>0</v>
      </c>
      <c r="G258" s="36">
        <f>VLOOKUP($C258,VK!$B$3:$CG$295,37,FALSE)</f>
        <v>78.2</v>
      </c>
      <c r="H258" s="36">
        <f>VLOOKUP($C258,VK!$B$3:$CG$295,55,FALSE)</f>
        <v>100</v>
      </c>
      <c r="I258" s="40">
        <f>VLOOKUP($C258,VK!$B$3:$CG$295,59,FALSE)</f>
        <v>2.31610107421875</v>
      </c>
      <c r="J258" s="35">
        <f>VLOOKUP($C258,VK!$B$3:$CG$295,65,FALSE)</f>
        <v>20504.158203125</v>
      </c>
      <c r="K258" s="10"/>
      <c r="L258" s="35">
        <f>VLOOKUP($C258,VK!$B$3:$CG$295,75,FALSE)</f>
        <v>12054.5458984375</v>
      </c>
      <c r="M258" s="56">
        <f>1-VLOOKUP(C258,VK!$B$3:$ID$295,237,FALSE)</f>
        <v>9.0637354675453863E-2</v>
      </c>
      <c r="N258" s="35"/>
      <c r="O258" s="35"/>
      <c r="P258" s="36"/>
    </row>
    <row r="259" spans="1:16" hidden="1">
      <c r="A259" s="19">
        <v>249</v>
      </c>
      <c r="B259" s="31" t="str">
        <f t="shared" si="3"/>
        <v>**</v>
      </c>
      <c r="C259" t="str">
        <f>VLOOKUP(A259,VK!$IE$3:$IG$295,3,FALSE)</f>
        <v>Nurmes</v>
      </c>
      <c r="D259" s="36">
        <f>VLOOKUP(C259,VK!$B$3:$CG$295,11,FALSE)</f>
        <v>197.19999694824219</v>
      </c>
      <c r="E259" s="36">
        <f>VLOOKUP($C259,VK!$B$3:$CG$295,18,FALSE)</f>
        <v>565</v>
      </c>
      <c r="F259" s="36">
        <f>VLOOKUP($C259,VK!$B$3:$CG$295,32,FALSE)</f>
        <v>1</v>
      </c>
      <c r="G259" s="36">
        <f>VLOOKUP($C259,VK!$B$3:$CG$295,37,FALSE)</f>
        <v>71.099999999999994</v>
      </c>
      <c r="H259" s="36">
        <f>VLOOKUP($C259,VK!$B$3:$CG$295,55,FALSE)</f>
        <v>100</v>
      </c>
      <c r="I259" s="40">
        <f>VLOOKUP($C259,VK!$B$3:$CG$295,59,FALSE)</f>
        <v>3.0146040916442871</v>
      </c>
      <c r="J259" s="35">
        <f>VLOOKUP($C259,VK!$B$3:$CG$295,65,FALSE)</f>
        <v>20134.900390625</v>
      </c>
      <c r="K259" s="10"/>
      <c r="L259" s="35">
        <f>VLOOKUP($C259,VK!$B$3:$CG$295,75,FALSE)</f>
        <v>10755.5556640625</v>
      </c>
      <c r="M259" s="56">
        <f>1-VLOOKUP(C259,VK!$B$3:$ID$295,237,FALSE)</f>
        <v>8.7503782084015658E-2</v>
      </c>
      <c r="N259" s="35"/>
      <c r="O259" s="35"/>
      <c r="P259" s="36"/>
    </row>
    <row r="260" spans="1:16" hidden="1">
      <c r="A260" s="19">
        <v>250</v>
      </c>
      <c r="B260" s="31" t="str">
        <f t="shared" si="3"/>
        <v>**</v>
      </c>
      <c r="C260" t="str">
        <f>VLOOKUP(A260,VK!$IE$3:$IG$295,3,FALSE)</f>
        <v>Lumijoki</v>
      </c>
      <c r="D260" s="36">
        <f>VLOOKUP(C260,VK!$B$3:$CG$295,11,FALSE)</f>
        <v>187.80000305175781</v>
      </c>
      <c r="E260" s="36">
        <f>VLOOKUP($C260,VK!$B$3:$CG$295,18,FALSE)</f>
        <v>47</v>
      </c>
      <c r="F260" s="36">
        <f>VLOOKUP($C260,VK!$B$3:$CG$295,32,FALSE)</f>
        <v>0</v>
      </c>
      <c r="G260" s="36">
        <f>VLOOKUP($C260,VK!$B$3:$CG$295,37,FALSE)</f>
        <v>34.700000000000003</v>
      </c>
      <c r="H260" s="36">
        <f>VLOOKUP($C260,VK!$B$3:$CG$295,55,FALSE)</f>
        <v>86.2244873046875</v>
      </c>
      <c r="I260" s="40">
        <f>VLOOKUP($C260,VK!$B$3:$CG$295,59,FALSE)</f>
        <v>3.3153960704803467</v>
      </c>
      <c r="J260" s="35">
        <f>VLOOKUP($C260,VK!$B$3:$CG$295,65,FALSE)</f>
        <v>19188.916015625</v>
      </c>
      <c r="K260" s="10"/>
      <c r="L260" s="35">
        <f>VLOOKUP($C260,VK!$B$3:$CG$295,75,FALSE)</f>
        <v>5663.21240234375</v>
      </c>
      <c r="M260" s="56">
        <f>1-VLOOKUP(C260,VK!$B$3:$ID$295,237,FALSE)</f>
        <v>8.2503061060890226E-2</v>
      </c>
      <c r="N260" s="35"/>
      <c r="O260" s="35"/>
      <c r="P260" s="36"/>
    </row>
    <row r="261" spans="1:16" hidden="1">
      <c r="A261" s="19">
        <v>251</v>
      </c>
      <c r="B261" s="31" t="str">
        <f t="shared" si="3"/>
        <v>**</v>
      </c>
      <c r="C261" t="str">
        <f>VLOOKUP(A261,VK!$IE$3:$IG$295,3,FALSE)</f>
        <v>Petäjävesi</v>
      </c>
      <c r="D261" s="36">
        <f>VLOOKUP(C261,VK!$B$3:$CG$295,11,FALSE)</f>
        <v>158.10000610351563</v>
      </c>
      <c r="E261" s="36">
        <f>VLOOKUP($C261,VK!$B$3:$CG$295,18,FALSE)</f>
        <v>153</v>
      </c>
      <c r="F261" s="36">
        <f>VLOOKUP($C261,VK!$B$3:$CG$295,32,FALSE)</f>
        <v>0</v>
      </c>
      <c r="G261" s="36">
        <f>VLOOKUP($C261,VK!$B$3:$CG$295,37,FALSE)</f>
        <v>79.8</v>
      </c>
      <c r="H261" s="36">
        <f>VLOOKUP($C261,VK!$B$3:$CG$295,55,FALSE)</f>
        <v>99.526069641113281</v>
      </c>
      <c r="I261" s="40">
        <f>VLOOKUP($C261,VK!$B$3:$CG$295,59,FALSE)</f>
        <v>5.3601665496826172</v>
      </c>
      <c r="J261" s="35">
        <f>VLOOKUP($C261,VK!$B$3:$CG$295,65,FALSE)</f>
        <v>20914.8984375</v>
      </c>
      <c r="K261" s="10"/>
      <c r="L261" s="35">
        <f>VLOOKUP($C261,VK!$B$3:$CG$295,75,FALSE)</f>
        <v>10387.5966796875</v>
      </c>
      <c r="M261" s="56">
        <f>1-VLOOKUP(C261,VK!$B$3:$ID$295,237,FALSE)</f>
        <v>6.5193346750423209E-2</v>
      </c>
      <c r="N261" s="35"/>
      <c r="O261" s="35"/>
      <c r="P261" s="36"/>
    </row>
    <row r="262" spans="1:16" hidden="1">
      <c r="A262" s="19">
        <v>252</v>
      </c>
      <c r="B262" s="31" t="str">
        <f t="shared" si="3"/>
        <v>**</v>
      </c>
      <c r="C262" t="str">
        <f>VLOOKUP(A262,VK!$IE$3:$IG$295,3,FALSE)</f>
        <v>Salla</v>
      </c>
      <c r="D262" s="36">
        <f>VLOOKUP(C262,VK!$B$3:$CG$295,11,FALSE)</f>
        <v>203</v>
      </c>
      <c r="E262" s="36">
        <f>VLOOKUP($C262,VK!$B$3:$CG$295,18,FALSE)</f>
        <v>576</v>
      </c>
      <c r="F262" s="36">
        <f>VLOOKUP($C262,VK!$B$3:$CG$295,32,FALSE)</f>
        <v>0</v>
      </c>
      <c r="G262" s="36">
        <f>VLOOKUP($C262,VK!$B$3:$CG$295,37,FALSE)</f>
        <v>72.900000000000006</v>
      </c>
      <c r="H262" s="36">
        <f>VLOOKUP($C262,VK!$B$3:$CG$295,55,FALSE)</f>
        <v>100</v>
      </c>
      <c r="I262" s="40">
        <f>VLOOKUP($C262,VK!$B$3:$CG$295,59,FALSE)</f>
        <v>2.294205904006958</v>
      </c>
      <c r="J262" s="35">
        <f>VLOOKUP($C262,VK!$B$3:$CG$295,65,FALSE)</f>
        <v>21080.736328125</v>
      </c>
      <c r="K262" s="10"/>
      <c r="L262" s="35">
        <f>VLOOKUP($C262,VK!$B$3:$CG$295,75,FALSE)</f>
        <v>10616.822265625</v>
      </c>
      <c r="M262" s="56">
        <f>1-VLOOKUP(C262,VK!$B$3:$ID$295,237,FALSE)</f>
        <v>5.0881652449743853E-2</v>
      </c>
      <c r="N262" s="35"/>
      <c r="O262" s="35"/>
      <c r="P262" s="36"/>
    </row>
    <row r="263" spans="1:16" hidden="1">
      <c r="A263" s="19">
        <v>253</v>
      </c>
      <c r="B263" s="31" t="str">
        <f t="shared" si="3"/>
        <v>**</v>
      </c>
      <c r="C263" t="str">
        <f>VLOOKUP(A263,VK!$IE$3:$IG$295,3,FALSE)</f>
        <v>Kemijärvi</v>
      </c>
      <c r="D263" s="36">
        <f>VLOOKUP(C263,VK!$B$3:$CG$295,11,FALSE)</f>
        <v>202.89999389648438</v>
      </c>
      <c r="E263" s="36">
        <f>VLOOKUP($C263,VK!$B$3:$CG$295,18,FALSE)</f>
        <v>513</v>
      </c>
      <c r="F263" s="36">
        <f>VLOOKUP($C263,VK!$B$3:$CG$295,32,FALSE)</f>
        <v>0</v>
      </c>
      <c r="G263" s="36">
        <f>VLOOKUP($C263,VK!$B$3:$CG$295,37,FALSE)</f>
        <v>82</v>
      </c>
      <c r="H263" s="36">
        <f>VLOOKUP($C263,VK!$B$3:$CG$295,55,FALSE)</f>
        <v>100</v>
      </c>
      <c r="I263" s="40">
        <f>VLOOKUP($C263,VK!$B$3:$CG$295,59,FALSE)</f>
        <v>2.7618916034698486</v>
      </c>
      <c r="J263" s="35">
        <f>VLOOKUP($C263,VK!$B$3:$CG$295,65,FALSE)</f>
        <v>22513.318359375</v>
      </c>
      <c r="K263" s="10"/>
      <c r="L263" s="35">
        <f>VLOOKUP($C263,VK!$B$3:$CG$295,75,FALSE)</f>
        <v>13187.7548828125</v>
      </c>
      <c r="M263" s="56">
        <f>1-VLOOKUP(C263,VK!$B$3:$ID$295,237,FALSE)</f>
        <v>5.0491046908691994E-2</v>
      </c>
      <c r="N263" s="35"/>
      <c r="O263" s="35"/>
      <c r="P263" s="36"/>
    </row>
    <row r="264" spans="1:16" hidden="1">
      <c r="A264" s="19">
        <v>254</v>
      </c>
      <c r="B264" s="31" t="str">
        <f t="shared" si="3"/>
        <v>**</v>
      </c>
      <c r="C264" t="str">
        <f>VLOOKUP(A264,VK!$IE$3:$IG$295,3,FALSE)</f>
        <v>Ilmajoki</v>
      </c>
      <c r="D264" s="36">
        <f>VLOOKUP(C264,VK!$B$3:$CG$295,11,FALSE)</f>
        <v>131.69999694824219</v>
      </c>
      <c r="E264" s="36">
        <f>VLOOKUP($C264,VK!$B$3:$CG$295,18,FALSE)</f>
        <v>259</v>
      </c>
      <c r="F264" s="36">
        <f>VLOOKUP($C264,VK!$B$3:$CG$295,32,FALSE)</f>
        <v>0</v>
      </c>
      <c r="G264" s="36">
        <f>VLOOKUP($C264,VK!$B$3:$CG$295,37,FALSE)</f>
        <v>80.099999999999994</v>
      </c>
      <c r="H264" s="36">
        <f>VLOOKUP($C264,VK!$B$3:$CG$295,55,FALSE)</f>
        <v>100</v>
      </c>
      <c r="I264" s="40">
        <f>VLOOKUP($C264,VK!$B$3:$CG$295,59,FALSE)</f>
        <v>5.8823132514953613</v>
      </c>
      <c r="J264" s="35">
        <f>VLOOKUP($C264,VK!$B$3:$CG$295,65,FALSE)</f>
        <v>21746.40234375</v>
      </c>
      <c r="K264" s="10"/>
      <c r="L264" s="35">
        <f>VLOOKUP($C264,VK!$B$3:$CG$295,75,FALSE)</f>
        <v>10244.1728515625</v>
      </c>
      <c r="M264" s="56">
        <f>1-VLOOKUP(C264,VK!$B$3:$ID$295,237,FALSE)</f>
        <v>4.6494468748792706E-2</v>
      </c>
      <c r="N264" s="35"/>
      <c r="O264" s="35"/>
      <c r="P264" s="36"/>
    </row>
    <row r="265" spans="1:16" hidden="1">
      <c r="A265" s="19">
        <v>255</v>
      </c>
      <c r="B265" s="31" t="str">
        <f t="shared" si="3"/>
        <v>**</v>
      </c>
      <c r="C265" t="str">
        <f>VLOOKUP(A265,VK!$IE$3:$IG$295,3,FALSE)</f>
        <v>Puumala</v>
      </c>
      <c r="D265" s="36">
        <f>VLOOKUP(C265,VK!$B$3:$CG$295,11,FALSE)</f>
        <v>191.39999389648438</v>
      </c>
      <c r="E265" s="36">
        <f>VLOOKUP($C265,VK!$B$3:$CG$295,18,FALSE)</f>
        <v>249</v>
      </c>
      <c r="F265" s="36">
        <f>VLOOKUP($C265,VK!$B$3:$CG$295,32,FALSE)</f>
        <v>1</v>
      </c>
      <c r="G265" s="36">
        <f>VLOOKUP($C265,VK!$B$3:$CG$295,37,FALSE)</f>
        <v>65</v>
      </c>
      <c r="H265" s="36">
        <f>VLOOKUP($C265,VK!$B$3:$CG$295,55,FALSE)</f>
        <v>100</v>
      </c>
      <c r="I265" s="40">
        <f>VLOOKUP($C265,VK!$B$3:$CG$295,59,FALSE)</f>
        <v>1.2087401151657104</v>
      </c>
      <c r="J265" s="35">
        <f>VLOOKUP($C265,VK!$B$3:$CG$295,65,FALSE)</f>
        <v>21609.634765625</v>
      </c>
      <c r="K265" s="10"/>
      <c r="L265" s="35">
        <f>VLOOKUP($C265,VK!$B$3:$CG$295,75,FALSE)</f>
        <v>13775</v>
      </c>
      <c r="M265" s="56">
        <f>1-VLOOKUP(C265,VK!$B$3:$ID$295,237,FALSE)</f>
        <v>3.9155499022736406E-2</v>
      </c>
      <c r="N265" s="35"/>
      <c r="O265" s="35"/>
      <c r="P265" s="36"/>
    </row>
    <row r="266" spans="1:16" hidden="1">
      <c r="A266" s="19">
        <v>256</v>
      </c>
      <c r="B266" s="31" t="str">
        <f t="shared" si="3"/>
        <v>**</v>
      </c>
      <c r="C266" t="str">
        <f>VLOOKUP(A266,VK!$IE$3:$IG$295,3,FALSE)</f>
        <v>Tuusula</v>
      </c>
      <c r="D266" s="36">
        <f>VLOOKUP(C266,VK!$B$3:$CG$295,11,FALSE)</f>
        <v>109.40000152587891</v>
      </c>
      <c r="E266" s="36">
        <f>VLOOKUP($C266,VK!$B$3:$CG$295,18,FALSE)</f>
        <v>154</v>
      </c>
      <c r="F266" s="36">
        <f>VLOOKUP($C266,VK!$B$3:$CG$295,32,FALSE)</f>
        <v>1</v>
      </c>
      <c r="G266" s="36">
        <f>VLOOKUP($C266,VK!$B$3:$CG$295,37,FALSE)</f>
        <v>68.3</v>
      </c>
      <c r="H266" s="36">
        <f>VLOOKUP($C266,VK!$B$3:$CG$295,55,FALSE)</f>
        <v>76.509750366210938</v>
      </c>
      <c r="I266" s="40">
        <f>VLOOKUP($C266,VK!$B$3:$CG$295,59,FALSE)</f>
        <v>4.3210601806640625</v>
      </c>
      <c r="J266" s="35">
        <f>VLOOKUP($C266,VK!$B$3:$CG$295,65,FALSE)</f>
        <v>29274.181640625</v>
      </c>
      <c r="K266" s="10"/>
      <c r="L266" s="35">
        <f>VLOOKUP($C266,VK!$B$3:$CG$295,75,FALSE)</f>
        <v>11240.376953125</v>
      </c>
      <c r="M266" s="56">
        <f>1-VLOOKUP(C266,VK!$B$3:$ID$295,237,FALSE)</f>
        <v>3.5911039035647851E-2</v>
      </c>
      <c r="N266" s="35"/>
      <c r="O266" s="35"/>
      <c r="P266" s="36"/>
    </row>
    <row r="267" spans="1:16" hidden="1">
      <c r="A267" s="19">
        <v>257</v>
      </c>
      <c r="B267" s="31" t="str">
        <f t="shared" si="3"/>
        <v>**</v>
      </c>
      <c r="C267" t="str">
        <f>VLOOKUP(A267,VK!$IE$3:$IG$295,3,FALSE)</f>
        <v>Helsinki</v>
      </c>
      <c r="D267" s="36">
        <f>VLOOKUP(C267,VK!$B$3:$CG$295,11,FALSE)</f>
        <v>103.19999694824219</v>
      </c>
      <c r="E267" s="36">
        <f>VLOOKUP($C267,VK!$B$3:$CG$295,18,FALSE)</f>
        <v>76</v>
      </c>
      <c r="F267" s="36">
        <f>VLOOKUP($C267,VK!$B$3:$CG$295,32,FALSE)</f>
        <v>1</v>
      </c>
      <c r="G267" s="36">
        <f>VLOOKUP($C267,VK!$B$3:$CG$295,37,FALSE)</f>
        <v>69.400000000000006</v>
      </c>
      <c r="H267" s="36">
        <f>VLOOKUP($C267,VK!$B$3:$CG$295,55,FALSE)</f>
        <v>87.485282897949219</v>
      </c>
      <c r="I267" s="40">
        <f>VLOOKUP($C267,VK!$B$3:$CG$295,59,FALSE)</f>
        <v>4.1380906105041504</v>
      </c>
      <c r="J267" s="35">
        <f>VLOOKUP($C267,VK!$B$3:$CG$295,65,FALSE)</f>
        <v>29638.4921875</v>
      </c>
      <c r="K267" s="10"/>
      <c r="L267" s="35">
        <f>VLOOKUP($C267,VK!$B$3:$CG$295,75,FALSE)</f>
        <v>10824.3984375</v>
      </c>
      <c r="M267" s="56">
        <f>1-VLOOKUP(C267,VK!$B$3:$ID$295,237,FALSE)</f>
        <v>3.3266991956641734E-2</v>
      </c>
      <c r="N267" s="35"/>
      <c r="O267" s="35"/>
      <c r="P267" s="36"/>
    </row>
    <row r="268" spans="1:16" hidden="1">
      <c r="A268" s="19">
        <v>258</v>
      </c>
      <c r="B268" s="31" t="str">
        <f t="shared" ref="B268:B302" si="4">IF(M268&lt;0,"*",IF(M268&lt;0.25,"**",IF(M268&lt;0.5,"***",IF(M268&lt;0.75,"****","*****"))))</f>
        <v>**</v>
      </c>
      <c r="C268" t="str">
        <f>VLOOKUP(A268,VK!$IE$3:$IG$295,3,FALSE)</f>
        <v>Ilomantsi</v>
      </c>
      <c r="D268" s="36">
        <f>VLOOKUP(C268,VK!$B$3:$CG$295,11,FALSE)</f>
        <v>223.10000610351563</v>
      </c>
      <c r="E268" s="36">
        <f>VLOOKUP($C268,VK!$B$3:$CG$295,18,FALSE)</f>
        <v>490</v>
      </c>
      <c r="F268" s="36">
        <f>VLOOKUP($C268,VK!$B$3:$CG$295,32,FALSE)</f>
        <v>0</v>
      </c>
      <c r="G268" s="36">
        <f>VLOOKUP($C268,VK!$B$3:$CG$295,37,FALSE)</f>
        <v>66.5</v>
      </c>
      <c r="H268" s="36">
        <f>VLOOKUP($C268,VK!$B$3:$CG$295,55,FALSE)</f>
        <v>100</v>
      </c>
      <c r="I268" s="40">
        <f>VLOOKUP($C268,VK!$B$3:$CG$295,59,FALSE)</f>
        <v>2.1632695198059082</v>
      </c>
      <c r="J268" s="35">
        <f>VLOOKUP($C268,VK!$B$3:$CG$295,65,FALSE)</f>
        <v>20549.51953125</v>
      </c>
      <c r="K268" s="10"/>
      <c r="L268" s="35">
        <f>VLOOKUP($C268,VK!$B$3:$CG$295,75,FALSE)</f>
        <v>11265.8232421875</v>
      </c>
      <c r="M268" s="56">
        <f>1-VLOOKUP(C268,VK!$B$3:$ID$295,237,FALSE)</f>
        <v>3.1491785489561108E-2</v>
      </c>
      <c r="N268" s="35"/>
      <c r="O268" s="35"/>
      <c r="P268" s="36"/>
    </row>
    <row r="269" spans="1:16" hidden="1">
      <c r="A269" s="19">
        <v>259</v>
      </c>
      <c r="B269" s="31" t="str">
        <f t="shared" si="4"/>
        <v>**</v>
      </c>
      <c r="C269" t="str">
        <f>VLOOKUP(A269,VK!$IE$3:$IG$295,3,FALSE)</f>
        <v>Virolahti</v>
      </c>
      <c r="D269" s="36">
        <f>VLOOKUP(C269,VK!$B$3:$CG$295,11,FALSE)</f>
        <v>166</v>
      </c>
      <c r="E269" s="36">
        <f>VLOOKUP($C269,VK!$B$3:$CG$295,18,FALSE)</f>
        <v>174</v>
      </c>
      <c r="F269" s="36">
        <f>VLOOKUP($C269,VK!$B$3:$CG$295,32,FALSE)</f>
        <v>0</v>
      </c>
      <c r="G269" s="36">
        <f>VLOOKUP($C269,VK!$B$3:$CG$295,37,FALSE)</f>
        <v>98.2</v>
      </c>
      <c r="H269" s="36">
        <f>VLOOKUP($C269,VK!$B$3:$CG$295,55,FALSE)</f>
        <v>89.139305114746094</v>
      </c>
      <c r="I269" s="40">
        <f>VLOOKUP($C269,VK!$B$3:$CG$295,59,FALSE)</f>
        <v>3.5376005172729492</v>
      </c>
      <c r="J269" s="35">
        <f>VLOOKUP($C269,VK!$B$3:$CG$295,65,FALSE)</f>
        <v>21491.677734375</v>
      </c>
      <c r="K269" s="10"/>
      <c r="L269" s="35">
        <f>VLOOKUP($C269,VK!$B$3:$CG$295,75,FALSE)</f>
        <v>9785.7138671875</v>
      </c>
      <c r="M269" s="56">
        <f>1-VLOOKUP(C269,VK!$B$3:$ID$295,237,FALSE)</f>
        <v>2.6621720482521094E-2</v>
      </c>
      <c r="N269" s="35"/>
      <c r="O269" s="35"/>
      <c r="P269" s="36"/>
    </row>
    <row r="270" spans="1:16" hidden="1">
      <c r="A270" s="19">
        <v>260</v>
      </c>
      <c r="B270" s="31" t="str">
        <f t="shared" si="4"/>
        <v>**</v>
      </c>
      <c r="C270" t="str">
        <f>VLOOKUP(A270,VK!$IE$3:$IG$295,3,FALSE)</f>
        <v>Tyrnävä</v>
      </c>
      <c r="D270" s="36">
        <f>VLOOKUP(C270,VK!$B$3:$CG$295,11,FALSE)</f>
        <v>162.80000305175781</v>
      </c>
      <c r="E270" s="36">
        <f>VLOOKUP($C270,VK!$B$3:$CG$295,18,FALSE)</f>
        <v>168</v>
      </c>
      <c r="F270" s="36">
        <f>VLOOKUP($C270,VK!$B$3:$CG$295,32,FALSE)</f>
        <v>0</v>
      </c>
      <c r="G270" s="36">
        <f>VLOOKUP($C270,VK!$B$3:$CG$295,37,FALSE)</f>
        <v>41.2</v>
      </c>
      <c r="H270" s="36">
        <f>VLOOKUP($C270,VK!$B$3:$CG$295,55,FALSE)</f>
        <v>65.481170654296875</v>
      </c>
      <c r="I270" s="40">
        <f>VLOOKUP($C270,VK!$B$3:$CG$295,59,FALSE)</f>
        <v>4.6060571670532227</v>
      </c>
      <c r="J270" s="35">
        <f>VLOOKUP($C270,VK!$B$3:$CG$295,65,FALSE)</f>
        <v>19020.607421875</v>
      </c>
      <c r="K270" s="10"/>
      <c r="L270" s="35">
        <f>VLOOKUP($C270,VK!$B$3:$CG$295,75,FALSE)</f>
        <v>5192.72216796875</v>
      </c>
      <c r="M270" s="56">
        <f>1-VLOOKUP(C270,VK!$B$3:$ID$295,237,FALSE)</f>
        <v>2.6433756082010595E-2</v>
      </c>
      <c r="N270" s="35"/>
      <c r="O270" s="35"/>
      <c r="P270" s="36"/>
    </row>
    <row r="271" spans="1:16" hidden="1">
      <c r="A271" s="19">
        <v>261</v>
      </c>
      <c r="B271" s="31" t="str">
        <f t="shared" si="4"/>
        <v>**</v>
      </c>
      <c r="C271" t="str">
        <f>VLOOKUP(A271,VK!$IE$3:$IG$295,3,FALSE)</f>
        <v>Pertunmaa</v>
      </c>
      <c r="D271" s="36">
        <f>VLOOKUP(C271,VK!$B$3:$CG$295,11,FALSE)</f>
        <v>172.30000305175781</v>
      </c>
      <c r="E271" s="36">
        <f>VLOOKUP($C271,VK!$B$3:$CG$295,18,FALSE)</f>
        <v>148</v>
      </c>
      <c r="F271" s="36">
        <f>VLOOKUP($C271,VK!$B$3:$CG$295,32,FALSE)</f>
        <v>1</v>
      </c>
      <c r="G271" s="36">
        <f>VLOOKUP($C271,VK!$B$3:$CG$295,37,FALSE)</f>
        <v>77.099999999999994</v>
      </c>
      <c r="H271" s="36">
        <f>VLOOKUP($C271,VK!$B$3:$CG$295,55,FALSE)</f>
        <v>100</v>
      </c>
      <c r="I271" s="40">
        <f>VLOOKUP($C271,VK!$B$3:$CG$295,59,FALSE)</f>
        <v>2.1898224353790283</v>
      </c>
      <c r="J271" s="35">
        <f>VLOOKUP($C271,VK!$B$3:$CG$295,65,FALSE)</f>
        <v>19465.89453125</v>
      </c>
      <c r="K271" s="10"/>
      <c r="L271" s="35">
        <f>VLOOKUP($C271,VK!$B$3:$CG$295,75,FALSE)</f>
        <v>10541.6669921875</v>
      </c>
      <c r="M271" s="56">
        <f>1-VLOOKUP(C271,VK!$B$3:$ID$295,237,FALSE)</f>
        <v>1.543453280474405E-2</v>
      </c>
      <c r="N271" s="35"/>
      <c r="O271" s="35"/>
      <c r="P271" s="36"/>
    </row>
    <row r="272" spans="1:16" hidden="1">
      <c r="A272" s="19">
        <v>262</v>
      </c>
      <c r="B272" s="31" t="str">
        <f t="shared" si="4"/>
        <v>**</v>
      </c>
      <c r="C272" t="str">
        <f>VLOOKUP(A272,VK!$IE$3:$IG$295,3,FALSE)</f>
        <v>Heinävesi</v>
      </c>
      <c r="D272" s="36">
        <f>VLOOKUP(C272,VK!$B$3:$CG$295,11,FALSE)</f>
        <v>212</v>
      </c>
      <c r="E272" s="36">
        <f>VLOOKUP($C272,VK!$B$3:$CG$295,18,FALSE)</f>
        <v>325</v>
      </c>
      <c r="F272" s="36">
        <f>VLOOKUP($C272,VK!$B$3:$CG$295,32,FALSE)</f>
        <v>0</v>
      </c>
      <c r="G272" s="36">
        <f>VLOOKUP($C272,VK!$B$3:$CG$295,37,FALSE)</f>
        <v>74.099999999999994</v>
      </c>
      <c r="H272" s="36">
        <f>VLOOKUP($C272,VK!$B$3:$CG$295,55,FALSE)</f>
        <v>100</v>
      </c>
      <c r="I272" s="40">
        <f>VLOOKUP($C272,VK!$B$3:$CG$295,59,FALSE)</f>
        <v>2.4593729972839355</v>
      </c>
      <c r="J272" s="35">
        <f>VLOOKUP($C272,VK!$B$3:$CG$295,65,FALSE)</f>
        <v>19978.619140625</v>
      </c>
      <c r="K272" s="10"/>
      <c r="L272" s="35">
        <f>VLOOKUP($C272,VK!$B$3:$CG$295,75,FALSE)</f>
        <v>9861.111328125</v>
      </c>
      <c r="M272" s="56">
        <f>1-VLOOKUP(C272,VK!$B$3:$ID$295,237,FALSE)</f>
        <v>1.2645788619516596E-2</v>
      </c>
      <c r="N272" s="35"/>
      <c r="O272" s="35"/>
      <c r="P272" s="36"/>
    </row>
    <row r="273" spans="1:16" hidden="1">
      <c r="A273" s="19">
        <v>263</v>
      </c>
      <c r="B273" s="31" t="str">
        <f t="shared" si="4"/>
        <v>**</v>
      </c>
      <c r="C273" t="str">
        <f>VLOOKUP(A273,VK!$IE$3:$IG$295,3,FALSE)</f>
        <v>Perho</v>
      </c>
      <c r="D273" s="36">
        <f>VLOOKUP(C273,VK!$B$3:$CG$295,11,FALSE)</f>
        <v>191.19999694824219</v>
      </c>
      <c r="E273" s="36">
        <f>VLOOKUP($C273,VK!$B$3:$CG$295,18,FALSE)</f>
        <v>150</v>
      </c>
      <c r="F273" s="36">
        <f>VLOOKUP($C273,VK!$B$3:$CG$295,32,FALSE)</f>
        <v>0</v>
      </c>
      <c r="G273" s="36">
        <f>VLOOKUP($C273,VK!$B$3:$CG$295,37,FALSE)</f>
        <v>40.1</v>
      </c>
      <c r="H273" s="36">
        <f>VLOOKUP($C273,VK!$B$3:$CG$295,55,FALSE)</f>
        <v>90</v>
      </c>
      <c r="I273" s="40">
        <f>VLOOKUP($C273,VK!$B$3:$CG$295,59,FALSE)</f>
        <v>3.9097137451171875</v>
      </c>
      <c r="J273" s="35">
        <f>VLOOKUP($C273,VK!$B$3:$CG$295,65,FALSE)</f>
        <v>17228.421875</v>
      </c>
      <c r="K273" s="10"/>
      <c r="L273" s="35">
        <f>VLOOKUP($C273,VK!$B$3:$CG$295,75,FALSE)</f>
        <v>5591.078125</v>
      </c>
      <c r="M273" s="56">
        <f>1-VLOOKUP(C273,VK!$B$3:$ID$295,237,FALSE)</f>
        <v>1.183798682054793E-2</v>
      </c>
      <c r="N273" s="35"/>
      <c r="O273" s="35"/>
      <c r="P273" s="36"/>
    </row>
    <row r="274" spans="1:16" hidden="1">
      <c r="A274" s="19">
        <v>264</v>
      </c>
      <c r="B274" s="31" t="str">
        <f t="shared" si="4"/>
        <v>**</v>
      </c>
      <c r="C274" t="str">
        <f>VLOOKUP(A274,VK!$IE$3:$IG$295,3,FALSE)</f>
        <v>Outokumpu</v>
      </c>
      <c r="D274" s="36">
        <f>VLOOKUP(C274,VK!$B$3:$CG$295,11,FALSE)</f>
        <v>211.60000610351563</v>
      </c>
      <c r="E274" s="36">
        <f>VLOOKUP($C274,VK!$B$3:$CG$295,18,FALSE)</f>
        <v>177</v>
      </c>
      <c r="F274" s="36">
        <f>VLOOKUP($C274,VK!$B$3:$CG$295,32,FALSE)</f>
        <v>0</v>
      </c>
      <c r="G274" s="36">
        <f>VLOOKUP($C274,VK!$B$3:$CG$295,37,FALSE)</f>
        <v>79.400000000000006</v>
      </c>
      <c r="H274" s="36">
        <f>VLOOKUP($C274,VK!$B$3:$CG$295,55,FALSE)</f>
        <v>100</v>
      </c>
      <c r="I274" s="40">
        <f>VLOOKUP($C274,VK!$B$3:$CG$295,59,FALSE)</f>
        <v>3.8702750205993652</v>
      </c>
      <c r="J274" s="35">
        <f>VLOOKUP($C274,VK!$B$3:$CG$295,65,FALSE)</f>
        <v>19991.306640625</v>
      </c>
      <c r="K274" s="10"/>
      <c r="L274" s="35">
        <f>VLOOKUP($C274,VK!$B$3:$CG$295,75,FALSE)</f>
        <v>9714.7236328125</v>
      </c>
      <c r="M274" s="56">
        <f>1-VLOOKUP(C274,VK!$B$3:$ID$295,237,FALSE)</f>
        <v>1.1503874301750705E-2</v>
      </c>
      <c r="N274" s="35"/>
      <c r="O274" s="35"/>
      <c r="P274" s="36"/>
    </row>
    <row r="275" spans="1:16" hidden="1">
      <c r="A275" s="19">
        <v>265</v>
      </c>
      <c r="B275" s="31" t="str">
        <f t="shared" si="4"/>
        <v>**</v>
      </c>
      <c r="C275" t="str">
        <f>VLOOKUP(A275,VK!$IE$3:$IG$295,3,FALSE)</f>
        <v>Tuusniemi</v>
      </c>
      <c r="D275" s="36">
        <f>VLOOKUP(C275,VK!$B$3:$CG$295,11,FALSE)</f>
        <v>207.30000305175781</v>
      </c>
      <c r="E275" s="36">
        <f>VLOOKUP($C275,VK!$B$3:$CG$295,18,FALSE)</f>
        <v>229</v>
      </c>
      <c r="F275" s="36">
        <f>VLOOKUP($C275,VK!$B$3:$CG$295,32,FALSE)</f>
        <v>0</v>
      </c>
      <c r="G275" s="36">
        <f>VLOOKUP($C275,VK!$B$3:$CG$295,37,FALSE)</f>
        <v>76.599999999999994</v>
      </c>
      <c r="H275" s="36">
        <f>VLOOKUP($C275,VK!$B$3:$CG$295,55,FALSE)</f>
        <v>100</v>
      </c>
      <c r="I275" s="40">
        <f>VLOOKUP($C275,VK!$B$3:$CG$295,59,FALSE)</f>
        <v>2.3811869621276855</v>
      </c>
      <c r="J275" s="35">
        <f>VLOOKUP($C275,VK!$B$3:$CG$295,65,FALSE)</f>
        <v>20248.693359375</v>
      </c>
      <c r="K275" s="10"/>
      <c r="L275" s="35">
        <f>VLOOKUP($C275,VK!$B$3:$CG$295,75,FALSE)</f>
        <v>8207.7919921875</v>
      </c>
      <c r="M275" s="56">
        <f>1-VLOOKUP(C275,VK!$B$3:$ID$295,237,FALSE)</f>
        <v>1.0255988984451792E-2</v>
      </c>
      <c r="N275" s="35"/>
      <c r="O275" s="35"/>
      <c r="P275" s="36"/>
    </row>
    <row r="276" spans="1:16" hidden="1">
      <c r="A276" s="19">
        <v>266</v>
      </c>
      <c r="B276" s="31" t="str">
        <f t="shared" si="4"/>
        <v>**</v>
      </c>
      <c r="C276" t="str">
        <f>VLOOKUP(A276,VK!$IE$3:$IG$295,3,FALSE)</f>
        <v>Juuka</v>
      </c>
      <c r="D276" s="36">
        <f>VLOOKUP(C276,VK!$B$3:$CG$295,11,FALSE)</f>
        <v>229.30000305175781</v>
      </c>
      <c r="E276" s="36">
        <f>VLOOKUP($C276,VK!$B$3:$CG$295,18,FALSE)</f>
        <v>366</v>
      </c>
      <c r="F276" s="36">
        <f>VLOOKUP($C276,VK!$B$3:$CG$295,32,FALSE)</f>
        <v>0</v>
      </c>
      <c r="G276" s="36">
        <f>VLOOKUP($C276,VK!$B$3:$CG$295,37,FALSE)</f>
        <v>63.8</v>
      </c>
      <c r="H276" s="36">
        <f>VLOOKUP($C276,VK!$B$3:$CG$295,55,FALSE)</f>
        <v>100</v>
      </c>
      <c r="I276" s="40">
        <f>VLOOKUP($C276,VK!$B$3:$CG$295,59,FALSE)</f>
        <v>2.1054277420043945</v>
      </c>
      <c r="J276" s="35">
        <f>VLOOKUP($C276,VK!$B$3:$CG$295,65,FALSE)</f>
        <v>19226.263671875</v>
      </c>
      <c r="K276" s="10"/>
      <c r="L276" s="35">
        <f>VLOOKUP($C276,VK!$B$3:$CG$295,75,FALSE)</f>
        <v>10500</v>
      </c>
      <c r="M276" s="56">
        <f>1-VLOOKUP(C276,VK!$B$3:$ID$295,237,FALSE)</f>
        <v>1.9065317696136397E-3</v>
      </c>
      <c r="N276" s="35"/>
      <c r="O276" s="35"/>
      <c r="P276" s="36"/>
    </row>
    <row r="277" spans="1:16" hidden="1">
      <c r="A277" s="19">
        <v>267</v>
      </c>
      <c r="B277" s="31" t="str">
        <f t="shared" si="4"/>
        <v>*</v>
      </c>
      <c r="C277" t="str">
        <f>VLOOKUP(A277,VK!$IE$3:$IG$295,3,FALSE)</f>
        <v>Lieksa</v>
      </c>
      <c r="D277" s="36">
        <f>VLOOKUP(C277,VK!$B$3:$CG$295,11,FALSE)</f>
        <v>215.30000305175781</v>
      </c>
      <c r="E277" s="36">
        <f>VLOOKUP($C277,VK!$B$3:$CG$295,18,FALSE)</f>
        <v>774</v>
      </c>
      <c r="F277" s="36">
        <f>VLOOKUP($C277,VK!$B$3:$CG$295,32,FALSE)</f>
        <v>0</v>
      </c>
      <c r="G277" s="36">
        <f>VLOOKUP($C277,VK!$B$3:$CG$295,37,FALSE)</f>
        <v>73.099999999999994</v>
      </c>
      <c r="H277" s="36">
        <f>VLOOKUP($C277,VK!$B$3:$CG$295,55,FALSE)</f>
        <v>100</v>
      </c>
      <c r="I277" s="40">
        <f>VLOOKUP($C277,VK!$B$3:$CG$295,59,FALSE)</f>
        <v>2.5924842357635498</v>
      </c>
      <c r="J277" s="35">
        <f>VLOOKUP($C277,VK!$B$3:$CG$295,65,FALSE)</f>
        <v>20972.1875</v>
      </c>
      <c r="K277" s="10"/>
      <c r="L277" s="35">
        <f>VLOOKUP($C277,VK!$B$3:$CG$295,75,FALSE)</f>
        <v>8303.1083984375</v>
      </c>
      <c r="M277" s="56">
        <f>1-VLOOKUP(C277,VK!$B$3:$ID$295,237,FALSE)</f>
        <v>-7.4099617517155991E-3</v>
      </c>
      <c r="N277" s="35"/>
      <c r="O277" s="35"/>
      <c r="P277" s="36"/>
    </row>
    <row r="278" spans="1:16" hidden="1">
      <c r="A278" s="19">
        <v>268</v>
      </c>
      <c r="B278" s="31" t="str">
        <f t="shared" si="4"/>
        <v>*</v>
      </c>
      <c r="C278" t="str">
        <f>VLOOKUP(A278,VK!$IE$3:$IG$295,3,FALSE)</f>
        <v>Posio</v>
      </c>
      <c r="D278" s="36">
        <f>VLOOKUP(C278,VK!$B$3:$CG$295,11,FALSE)</f>
        <v>216.69999694824219</v>
      </c>
      <c r="E278" s="36">
        <f>VLOOKUP($C278,VK!$B$3:$CG$295,18,FALSE)</f>
        <v>512</v>
      </c>
      <c r="F278" s="36">
        <f>VLOOKUP($C278,VK!$B$3:$CG$295,32,FALSE)</f>
        <v>0</v>
      </c>
      <c r="G278" s="36">
        <f>VLOOKUP($C278,VK!$B$3:$CG$295,37,FALSE)</f>
        <v>65.900000000000006</v>
      </c>
      <c r="H278" s="36">
        <f>VLOOKUP($C278,VK!$B$3:$CG$295,55,FALSE)</f>
        <v>100</v>
      </c>
      <c r="I278" s="40">
        <f>VLOOKUP($C278,VK!$B$3:$CG$295,59,FALSE)</f>
        <v>1.8840402364730835</v>
      </c>
      <c r="J278" s="35">
        <f>VLOOKUP($C278,VK!$B$3:$CG$295,65,FALSE)</f>
        <v>19830.384765625</v>
      </c>
      <c r="K278" s="10"/>
      <c r="L278" s="35">
        <f>VLOOKUP($C278,VK!$B$3:$CG$295,75,FALSE)</f>
        <v>9285.7138671875</v>
      </c>
      <c r="M278" s="56">
        <f>1-VLOOKUP(C278,VK!$B$3:$ID$295,237,FALSE)</f>
        <v>-1.1221065044175527E-2</v>
      </c>
      <c r="N278" s="35"/>
      <c r="O278" s="35"/>
      <c r="P278" s="36"/>
    </row>
    <row r="279" spans="1:16" hidden="1">
      <c r="A279" s="19">
        <v>269</v>
      </c>
      <c r="B279" s="31" t="str">
        <f t="shared" si="4"/>
        <v>*</v>
      </c>
      <c r="C279" t="str">
        <f>VLOOKUP(A279,VK!$IE$3:$IG$295,3,FALSE)</f>
        <v>Karstula</v>
      </c>
      <c r="D279" s="36">
        <f>VLOOKUP(C279,VK!$B$3:$CG$295,11,FALSE)</f>
        <v>189.19999694824219</v>
      </c>
      <c r="E279" s="36">
        <f>VLOOKUP($C279,VK!$B$3:$CG$295,18,FALSE)</f>
        <v>260</v>
      </c>
      <c r="F279" s="36">
        <f>VLOOKUP($C279,VK!$B$3:$CG$295,32,FALSE)</f>
        <v>1</v>
      </c>
      <c r="G279" s="36">
        <f>VLOOKUP($C279,VK!$B$3:$CG$295,37,FALSE)</f>
        <v>84.4</v>
      </c>
      <c r="H279" s="36">
        <f>VLOOKUP($C279,VK!$B$3:$CG$295,55,FALSE)</f>
        <v>100</v>
      </c>
      <c r="I279" s="40">
        <f>VLOOKUP($C279,VK!$B$3:$CG$295,59,FALSE)</f>
        <v>3.2913649082183838</v>
      </c>
      <c r="J279" s="35">
        <f>VLOOKUP($C279,VK!$B$3:$CG$295,65,FALSE)</f>
        <v>19543.5</v>
      </c>
      <c r="K279" s="10"/>
      <c r="L279" s="35">
        <f>VLOOKUP($C279,VK!$B$3:$CG$295,75,FALSE)</f>
        <v>9136.36328125</v>
      </c>
      <c r="M279" s="56">
        <f>1-VLOOKUP(C279,VK!$B$3:$ID$295,237,FALSE)</f>
        <v>-2.388811030662974E-2</v>
      </c>
      <c r="N279" s="35"/>
      <c r="O279" s="35"/>
      <c r="P279" s="36"/>
    </row>
    <row r="280" spans="1:16" hidden="1">
      <c r="A280" s="19">
        <v>270</v>
      </c>
      <c r="B280" s="31" t="str">
        <f t="shared" si="4"/>
        <v>*</v>
      </c>
      <c r="C280" t="str">
        <f>VLOOKUP(A280,VK!$IE$3:$IG$295,3,FALSE)</f>
        <v>Kuhmo</v>
      </c>
      <c r="D280" s="36">
        <f>VLOOKUP(C280,VK!$B$3:$CG$295,11,FALSE)</f>
        <v>196.39999389648438</v>
      </c>
      <c r="E280" s="36">
        <f>VLOOKUP($C280,VK!$B$3:$CG$295,18,FALSE)</f>
        <v>936</v>
      </c>
      <c r="F280" s="36">
        <f>VLOOKUP($C280,VK!$B$3:$CG$295,32,FALSE)</f>
        <v>1</v>
      </c>
      <c r="G280" s="36">
        <f>VLOOKUP($C280,VK!$B$3:$CG$295,37,FALSE)</f>
        <v>70.599999999999994</v>
      </c>
      <c r="H280" s="36">
        <f>VLOOKUP($C280,VK!$B$3:$CG$295,55,FALSE)</f>
        <v>100</v>
      </c>
      <c r="I280" s="40">
        <f>VLOOKUP($C280,VK!$B$3:$CG$295,59,FALSE)</f>
        <v>2.5257387161254883</v>
      </c>
      <c r="J280" s="35">
        <f>VLOOKUP($C280,VK!$B$3:$CG$295,65,FALSE)</f>
        <v>20646.890625</v>
      </c>
      <c r="K280" s="10"/>
      <c r="L280" s="35">
        <f>VLOOKUP($C280,VK!$B$3:$CG$295,75,FALSE)</f>
        <v>10064.8466796875</v>
      </c>
      <c r="M280" s="56">
        <f>1-VLOOKUP(C280,VK!$B$3:$ID$295,237,FALSE)</f>
        <v>-3.5428144517215543E-2</v>
      </c>
      <c r="N280" s="35"/>
      <c r="O280" s="35"/>
      <c r="P280" s="36"/>
    </row>
    <row r="281" spans="1:16" hidden="1">
      <c r="A281" s="19">
        <v>271</v>
      </c>
      <c r="B281" s="31" t="str">
        <f t="shared" si="4"/>
        <v>*</v>
      </c>
      <c r="C281" t="str">
        <f>VLOOKUP(A281,VK!$IE$3:$IG$295,3,FALSE)</f>
        <v>Sysmä</v>
      </c>
      <c r="D281" s="36">
        <f>VLOOKUP(C281,VK!$B$3:$CG$295,11,FALSE)</f>
        <v>206.39999389648438</v>
      </c>
      <c r="E281" s="36">
        <f>VLOOKUP($C281,VK!$B$3:$CG$295,18,FALSE)</f>
        <v>235</v>
      </c>
      <c r="F281" s="36">
        <f>VLOOKUP($C281,VK!$B$3:$CG$295,32,FALSE)</f>
        <v>0</v>
      </c>
      <c r="G281" s="36">
        <f>VLOOKUP($C281,VK!$B$3:$CG$295,37,FALSE)</f>
        <v>83.8</v>
      </c>
      <c r="H281" s="36">
        <f>VLOOKUP($C281,VK!$B$3:$CG$295,55,FALSE)</f>
        <v>100</v>
      </c>
      <c r="I281" s="40">
        <f>VLOOKUP($C281,VK!$B$3:$CG$295,59,FALSE)</f>
        <v>2.6810500621795654</v>
      </c>
      <c r="J281" s="35">
        <f>VLOOKUP($C281,VK!$B$3:$CG$295,65,FALSE)</f>
        <v>20735.13671875</v>
      </c>
      <c r="K281" s="10"/>
      <c r="L281" s="35">
        <f>VLOOKUP($C281,VK!$B$3:$CG$295,75,FALSE)</f>
        <v>11119.658203125</v>
      </c>
      <c r="M281" s="56">
        <f>1-VLOOKUP(C281,VK!$B$3:$ID$295,237,FALSE)</f>
        <v>-3.8653265538665549E-2</v>
      </c>
      <c r="N281" s="35"/>
      <c r="O281" s="35"/>
      <c r="P281" s="36"/>
    </row>
    <row r="282" spans="1:16" hidden="1">
      <c r="A282" s="19">
        <v>272</v>
      </c>
      <c r="B282" s="31" t="str">
        <f t="shared" si="4"/>
        <v>*</v>
      </c>
      <c r="C282" t="str">
        <f>VLOOKUP(A282,VK!$IE$3:$IG$295,3,FALSE)</f>
        <v>Suomussalmi</v>
      </c>
      <c r="D282" s="36">
        <f>VLOOKUP(C282,VK!$B$3:$CG$295,11,FALSE)</f>
        <v>200.39999389648438</v>
      </c>
      <c r="E282" s="36">
        <f>VLOOKUP($C282,VK!$B$3:$CG$295,18,FALSE)</f>
        <v>1067</v>
      </c>
      <c r="F282" s="36">
        <f>VLOOKUP($C282,VK!$B$3:$CG$295,32,FALSE)</f>
        <v>1</v>
      </c>
      <c r="G282" s="36">
        <f>VLOOKUP($C282,VK!$B$3:$CG$295,37,FALSE)</f>
        <v>53.6</v>
      </c>
      <c r="H282" s="36">
        <f>VLOOKUP($C282,VK!$B$3:$CG$295,55,FALSE)</f>
        <v>100</v>
      </c>
      <c r="I282" s="40">
        <f>VLOOKUP($C282,VK!$B$3:$CG$295,59,FALSE)</f>
        <v>2.0324575901031494</v>
      </c>
      <c r="J282" s="35">
        <f>VLOOKUP($C282,VK!$B$3:$CG$295,65,FALSE)</f>
        <v>20905.009765625</v>
      </c>
      <c r="K282" s="10"/>
      <c r="L282" s="35">
        <f>VLOOKUP($C282,VK!$B$3:$CG$295,75,FALSE)</f>
        <v>9853.2421875</v>
      </c>
      <c r="M282" s="56">
        <f>1-VLOOKUP(C282,VK!$B$3:$ID$295,237,FALSE)</f>
        <v>-3.9969262163473074E-2</v>
      </c>
      <c r="N282" s="35"/>
      <c r="O282" s="35"/>
      <c r="P282" s="36"/>
    </row>
    <row r="283" spans="1:16" hidden="1">
      <c r="A283" s="19">
        <v>273</v>
      </c>
      <c r="B283" s="31" t="str">
        <f t="shared" si="4"/>
        <v>*</v>
      </c>
      <c r="C283" t="str">
        <f>VLOOKUP(A283,VK!$IE$3:$IG$295,3,FALSE)</f>
        <v>Mustasaari</v>
      </c>
      <c r="D283" s="36">
        <f>VLOOKUP(C283,VK!$B$3:$CG$295,11,FALSE)</f>
        <v>116.5</v>
      </c>
      <c r="E283" s="36">
        <f>VLOOKUP($C283,VK!$B$3:$CG$295,18,FALSE)</f>
        <v>347</v>
      </c>
      <c r="F283" s="36">
        <f>VLOOKUP($C283,VK!$B$3:$CG$295,32,FALSE)</f>
        <v>0</v>
      </c>
      <c r="G283" s="36">
        <f>VLOOKUP($C283,VK!$B$3:$CG$295,37,FALSE)</f>
        <v>78</v>
      </c>
      <c r="H283" s="36">
        <f>VLOOKUP($C283,VK!$B$3:$CG$295,55,FALSE)</f>
        <v>100</v>
      </c>
      <c r="I283" s="40">
        <f>VLOOKUP($C283,VK!$B$3:$CG$295,59,FALSE)</f>
        <v>6.0360965728759766</v>
      </c>
      <c r="J283" s="35">
        <f>VLOOKUP($C283,VK!$B$3:$CG$295,65,FALSE)</f>
        <v>24461.44140625</v>
      </c>
      <c r="K283" s="10"/>
      <c r="L283" s="35">
        <f>VLOOKUP($C283,VK!$B$3:$CG$295,75,FALSE)</f>
        <v>9602.658203125</v>
      </c>
      <c r="M283" s="56">
        <f>1-VLOOKUP(C283,VK!$B$3:$ID$295,237,FALSE)</f>
        <v>-4.0800910777514465E-2</v>
      </c>
      <c r="N283" s="35"/>
      <c r="O283" s="35"/>
      <c r="P283" s="36"/>
    </row>
    <row r="284" spans="1:16" hidden="1">
      <c r="A284" s="19">
        <v>274</v>
      </c>
      <c r="B284" s="31" t="str">
        <f t="shared" si="4"/>
        <v>*</v>
      </c>
      <c r="C284" t="str">
        <f>VLOOKUP(A284,VK!$IE$3:$IG$295,3,FALSE)</f>
        <v>Kaarina</v>
      </c>
      <c r="D284" s="36">
        <f>VLOOKUP(C284,VK!$B$3:$CG$295,11,FALSE)</f>
        <v>120.40000152587891</v>
      </c>
      <c r="E284" s="36">
        <f>VLOOKUP($C284,VK!$B$3:$CG$295,18,FALSE)</f>
        <v>111</v>
      </c>
      <c r="F284" s="36">
        <f>VLOOKUP($C284,VK!$B$3:$CG$295,32,FALSE)</f>
        <v>0</v>
      </c>
      <c r="G284" s="36">
        <f>VLOOKUP($C284,VK!$B$3:$CG$295,37,FALSE)</f>
        <v>80.3</v>
      </c>
      <c r="H284" s="36">
        <f>VLOOKUP($C284,VK!$B$3:$CG$295,55,FALSE)</f>
        <v>93.791389465332031</v>
      </c>
      <c r="I284" s="40">
        <f>VLOOKUP($C284,VK!$B$3:$CG$295,59,FALSE)</f>
        <v>5.681124210357666</v>
      </c>
      <c r="J284" s="35">
        <f>VLOOKUP($C284,VK!$B$3:$CG$295,65,FALSE)</f>
        <v>26377.451171875</v>
      </c>
      <c r="K284" s="10"/>
      <c r="L284" s="35">
        <f>VLOOKUP($C284,VK!$B$3:$CG$295,75,FALSE)</f>
        <v>10447.3134765625</v>
      </c>
      <c r="M284" s="56">
        <f>1-VLOOKUP(C284,VK!$B$3:$ID$295,237,FALSE)</f>
        <v>-4.8424047670674319E-2</v>
      </c>
      <c r="N284" s="35"/>
      <c r="O284" s="35"/>
      <c r="P284" s="36"/>
    </row>
    <row r="285" spans="1:16" hidden="1">
      <c r="A285" s="19">
        <v>275</v>
      </c>
      <c r="B285" s="31" t="str">
        <f t="shared" si="4"/>
        <v>*</v>
      </c>
      <c r="C285" t="str">
        <f>VLOOKUP(A285,VK!$IE$3:$IG$295,3,FALSE)</f>
        <v>Kivijärvi</v>
      </c>
      <c r="D285" s="36">
        <f>VLOOKUP(C285,VK!$B$3:$CG$295,11,FALSE)</f>
        <v>231.19999694824219</v>
      </c>
      <c r="E285" s="36">
        <f>VLOOKUP($C285,VK!$B$3:$CG$295,18,FALSE)</f>
        <v>106</v>
      </c>
      <c r="F285" s="36">
        <f>VLOOKUP($C285,VK!$B$3:$CG$295,32,FALSE)</f>
        <v>0</v>
      </c>
      <c r="G285" s="36">
        <f>VLOOKUP($C285,VK!$B$3:$CG$295,37,FALSE)</f>
        <v>78.3</v>
      </c>
      <c r="H285" s="36">
        <f>VLOOKUP($C285,VK!$B$3:$CG$295,55,FALSE)</f>
        <v>100</v>
      </c>
      <c r="I285" s="40">
        <f>VLOOKUP($C285,VK!$B$3:$CG$295,59,FALSE)</f>
        <v>3.2863140106201172</v>
      </c>
      <c r="J285" s="35">
        <f>VLOOKUP($C285,VK!$B$3:$CG$295,65,FALSE)</f>
        <v>18598.498046875</v>
      </c>
      <c r="K285" s="10"/>
      <c r="L285" s="35">
        <f>VLOOKUP($C285,VK!$B$3:$CG$295,75,FALSE)</f>
        <v>6913.04345703125</v>
      </c>
      <c r="M285" s="56">
        <f>1-VLOOKUP(C285,VK!$B$3:$ID$295,237,FALSE)</f>
        <v>-5.2059665241523945E-2</v>
      </c>
      <c r="N285" s="35"/>
      <c r="O285" s="35"/>
      <c r="P285" s="36"/>
    </row>
    <row r="286" spans="1:16" hidden="1">
      <c r="A286" s="19">
        <v>276</v>
      </c>
      <c r="B286" s="31" t="str">
        <f t="shared" si="4"/>
        <v>*</v>
      </c>
      <c r="C286" t="str">
        <f>VLOOKUP(A286,VK!$IE$3:$IG$295,3,FALSE)</f>
        <v>Porvoo</v>
      </c>
      <c r="D286" s="36">
        <f>VLOOKUP(C286,VK!$B$3:$CG$295,11,FALSE)</f>
        <v>121</v>
      </c>
      <c r="E286" s="36">
        <f>VLOOKUP($C286,VK!$B$3:$CG$295,18,FALSE)</f>
        <v>310</v>
      </c>
      <c r="F286" s="36">
        <f>VLOOKUP($C286,VK!$B$3:$CG$295,32,FALSE)</f>
        <v>0</v>
      </c>
      <c r="G286" s="36">
        <f>VLOOKUP($C286,VK!$B$3:$CG$295,37,FALSE)</f>
        <v>82.2</v>
      </c>
      <c r="H286" s="36">
        <f>VLOOKUP($C286,VK!$B$3:$CG$295,55,FALSE)</f>
        <v>86.421829223632813</v>
      </c>
      <c r="I286" s="40">
        <f>VLOOKUP($C286,VK!$B$3:$CG$295,59,FALSE)</f>
        <v>5.0954861640930176</v>
      </c>
      <c r="J286" s="35">
        <f>VLOOKUP($C286,VK!$B$3:$CG$295,65,FALSE)</f>
        <v>27071.013671875</v>
      </c>
      <c r="K286" s="10"/>
      <c r="L286" s="35">
        <f>VLOOKUP($C286,VK!$B$3:$CG$295,75,FALSE)</f>
        <v>11333.3330078125</v>
      </c>
      <c r="M286" s="56">
        <f>1-VLOOKUP(C286,VK!$B$3:$ID$295,237,FALSE)</f>
        <v>-6.3387493287162311E-2</v>
      </c>
      <c r="N286" s="35"/>
      <c r="O286" s="35"/>
      <c r="P286" s="36"/>
    </row>
    <row r="287" spans="1:16" hidden="1">
      <c r="A287" s="19">
        <v>277</v>
      </c>
      <c r="B287" s="31" t="str">
        <f t="shared" si="4"/>
        <v>*</v>
      </c>
      <c r="C287" t="str">
        <f>VLOOKUP(A287,VK!$IE$3:$IG$295,3,FALSE)</f>
        <v>Hyrynsalmi</v>
      </c>
      <c r="D287" s="36">
        <f>VLOOKUP(C287,VK!$B$3:$CG$295,11,FALSE)</f>
        <v>218.5</v>
      </c>
      <c r="E287" s="36">
        <f>VLOOKUP($C287,VK!$B$3:$CG$295,18,FALSE)</f>
        <v>308</v>
      </c>
      <c r="F287" s="36">
        <f>VLOOKUP($C287,VK!$B$3:$CG$295,32,FALSE)</f>
        <v>1</v>
      </c>
      <c r="G287" s="36">
        <f>VLOOKUP($C287,VK!$B$3:$CG$295,37,FALSE)</f>
        <v>67.900000000000006</v>
      </c>
      <c r="H287" s="36">
        <f>VLOOKUP($C287,VK!$B$3:$CG$295,55,FALSE)</f>
        <v>79.347137451171875</v>
      </c>
      <c r="I287" s="40">
        <f>VLOOKUP($C287,VK!$B$3:$CG$295,59,FALSE)</f>
        <v>2.3321003913879395</v>
      </c>
      <c r="J287" s="35">
        <f>VLOOKUP($C287,VK!$B$3:$CG$295,65,FALSE)</f>
        <v>20361.384765625</v>
      </c>
      <c r="K287" s="10"/>
      <c r="L287" s="35">
        <f>VLOOKUP($C287,VK!$B$3:$CG$295,75,FALSE)</f>
        <v>11294.8720703125</v>
      </c>
      <c r="M287" s="56">
        <f>1-VLOOKUP(C287,VK!$B$3:$ID$295,237,FALSE)</f>
        <v>-7.7100660991874514E-2</v>
      </c>
      <c r="N287" s="35"/>
      <c r="O287" s="35"/>
      <c r="P287" s="36"/>
    </row>
    <row r="288" spans="1:16" hidden="1">
      <c r="A288" s="19">
        <v>278</v>
      </c>
      <c r="B288" s="31" t="str">
        <f t="shared" si="4"/>
        <v>*</v>
      </c>
      <c r="C288" t="str">
        <f>VLOOKUP(A288,VK!$IE$3:$IG$295,3,FALSE)</f>
        <v>Espoo</v>
      </c>
      <c r="D288" s="36">
        <f>VLOOKUP(C288,VK!$B$3:$CG$295,11,FALSE)</f>
        <v>109.80000305175781</v>
      </c>
      <c r="E288" s="36">
        <f>VLOOKUP($C288,VK!$B$3:$CG$295,18,FALSE)</f>
        <v>165</v>
      </c>
      <c r="F288" s="36">
        <f>VLOOKUP($C288,VK!$B$3:$CG$295,32,FALSE)</f>
        <v>1</v>
      </c>
      <c r="G288" s="36">
        <f>VLOOKUP($C288,VK!$B$3:$CG$295,37,FALSE)</f>
        <v>66.3</v>
      </c>
      <c r="H288" s="36">
        <f>VLOOKUP($C288,VK!$B$3:$CG$295,55,FALSE)</f>
        <v>83.28912353515625</v>
      </c>
      <c r="I288" s="40">
        <f>VLOOKUP($C288,VK!$B$3:$CG$295,59,FALSE)</f>
        <v>4.9185357093811035</v>
      </c>
      <c r="J288" s="35">
        <f>VLOOKUP($C288,VK!$B$3:$CG$295,65,FALSE)</f>
        <v>31384.279296875</v>
      </c>
      <c r="K288" s="10"/>
      <c r="L288" s="35">
        <f>VLOOKUP($C288,VK!$B$3:$CG$295,75,FALSE)</f>
        <v>10949.75390625</v>
      </c>
      <c r="M288" s="56">
        <f>1-VLOOKUP(C288,VK!$B$3:$ID$295,237,FALSE)</f>
        <v>-9.98498952558593E-2</v>
      </c>
      <c r="N288" s="35"/>
      <c r="O288" s="35"/>
      <c r="P288" s="36"/>
    </row>
    <row r="289" spans="1:16" hidden="1">
      <c r="A289" s="19">
        <v>279</v>
      </c>
      <c r="B289" s="31" t="str">
        <f t="shared" si="4"/>
        <v>*</v>
      </c>
      <c r="C289" t="str">
        <f>VLOOKUP(A289,VK!$IE$3:$IG$295,3,FALSE)</f>
        <v>Merijärvi</v>
      </c>
      <c r="D289" s="36">
        <f>VLOOKUP(C289,VK!$B$3:$CG$295,11,FALSE)</f>
        <v>182.39999389648438</v>
      </c>
      <c r="E289" s="36">
        <f>VLOOKUP($C289,VK!$B$3:$CG$295,18,FALSE)</f>
        <v>76</v>
      </c>
      <c r="F289" s="36">
        <f>VLOOKUP($C289,VK!$B$3:$CG$295,32,FALSE)</f>
        <v>0</v>
      </c>
      <c r="G289" s="36">
        <f>VLOOKUP($C289,VK!$B$3:$CG$295,37,FALSE)</f>
        <v>46.7</v>
      </c>
      <c r="H289" s="36">
        <f>VLOOKUP($C289,VK!$B$3:$CG$295,55,FALSE)</f>
        <v>86.2244873046875</v>
      </c>
      <c r="I289" s="40">
        <f>VLOOKUP($C289,VK!$B$3:$CG$295,59,FALSE)</f>
        <v>5.1460056304931641</v>
      </c>
      <c r="J289" s="35">
        <f>VLOOKUP($C289,VK!$B$3:$CG$295,65,FALSE)</f>
        <v>16574.4921875</v>
      </c>
      <c r="K289" s="10"/>
      <c r="L289" s="35">
        <f>VLOOKUP($C289,VK!$B$3:$CG$295,75,FALSE)</f>
        <v>4000</v>
      </c>
      <c r="M289" s="56">
        <f>1-VLOOKUP(C289,VK!$B$3:$ID$295,237,FALSE)</f>
        <v>-0.10380496843939491</v>
      </c>
      <c r="N289" s="35"/>
      <c r="O289" s="35"/>
      <c r="P289" s="36"/>
    </row>
    <row r="290" spans="1:16" hidden="1">
      <c r="A290" s="19">
        <v>280</v>
      </c>
      <c r="B290" s="31" t="str">
        <f t="shared" si="4"/>
        <v>*</v>
      </c>
      <c r="C290" t="str">
        <f>VLOOKUP(A290,VK!$IE$3:$IG$295,3,FALSE)</f>
        <v>Paltamo</v>
      </c>
      <c r="D290" s="36">
        <f>VLOOKUP(C290,VK!$B$3:$CG$295,11,FALSE)</f>
        <v>198.69999694824219</v>
      </c>
      <c r="E290" s="36">
        <f>VLOOKUP($C290,VK!$B$3:$CG$295,18,FALSE)</f>
        <v>294</v>
      </c>
      <c r="F290" s="36">
        <f>VLOOKUP($C290,VK!$B$3:$CG$295,32,FALSE)</f>
        <v>0</v>
      </c>
      <c r="G290" s="36">
        <f>VLOOKUP($C290,VK!$B$3:$CG$295,37,FALSE)</f>
        <v>93.1</v>
      </c>
      <c r="H290" s="36">
        <f>VLOOKUP($C290,VK!$B$3:$CG$295,55,FALSE)</f>
        <v>100</v>
      </c>
      <c r="I290" s="40">
        <f>VLOOKUP($C290,VK!$B$3:$CG$295,59,FALSE)</f>
        <v>3.7262754440307617</v>
      </c>
      <c r="J290" s="35">
        <f>VLOOKUP($C290,VK!$B$3:$CG$295,65,FALSE)</f>
        <v>20584.9140625</v>
      </c>
      <c r="K290" s="10"/>
      <c r="L290" s="35">
        <f>VLOOKUP($C290,VK!$B$3:$CG$295,75,FALSE)</f>
        <v>11541.984375</v>
      </c>
      <c r="M290" s="56">
        <f>1-VLOOKUP(C290,VK!$B$3:$ID$295,237,FALSE)</f>
        <v>-0.13523202604126605</v>
      </c>
      <c r="N290" s="35"/>
      <c r="O290" s="35"/>
      <c r="P290" s="36"/>
    </row>
    <row r="291" spans="1:16" hidden="1">
      <c r="A291" s="19">
        <v>281</v>
      </c>
      <c r="B291" s="31" t="str">
        <f t="shared" si="4"/>
        <v>*</v>
      </c>
      <c r="C291" t="str">
        <f>VLOOKUP(A291,VK!$IE$3:$IG$295,3,FALSE)</f>
        <v>Rautalampi</v>
      </c>
      <c r="D291" s="36">
        <f>VLOOKUP(C291,VK!$B$3:$CG$295,11,FALSE)</f>
        <v>195.39999389648438</v>
      </c>
      <c r="E291" s="36">
        <f>VLOOKUP($C291,VK!$B$3:$CG$295,18,FALSE)</f>
        <v>217</v>
      </c>
      <c r="F291" s="36">
        <f>VLOOKUP($C291,VK!$B$3:$CG$295,32,FALSE)</f>
        <v>1</v>
      </c>
      <c r="G291" s="36">
        <f>VLOOKUP($C291,VK!$B$3:$CG$295,37,FALSE)</f>
        <v>90.8</v>
      </c>
      <c r="H291" s="36">
        <f>VLOOKUP($C291,VK!$B$3:$CG$295,55,FALSE)</f>
        <v>100</v>
      </c>
      <c r="I291" s="40">
        <f>VLOOKUP($C291,VK!$B$3:$CG$295,59,FALSE)</f>
        <v>3.4620954990386963</v>
      </c>
      <c r="J291" s="35">
        <f>VLOOKUP($C291,VK!$B$3:$CG$295,65,FALSE)</f>
        <v>20183.525390625</v>
      </c>
      <c r="K291" s="10"/>
      <c r="L291" s="35">
        <f>VLOOKUP($C291,VK!$B$3:$CG$295,75,FALSE)</f>
        <v>9705.8828125</v>
      </c>
      <c r="M291" s="56">
        <f>1-VLOOKUP(C291,VK!$B$3:$ID$295,237,FALSE)</f>
        <v>-0.14423284302398098</v>
      </c>
      <c r="N291" s="35"/>
      <c r="O291" s="35"/>
      <c r="P291" s="36"/>
    </row>
    <row r="292" spans="1:16" hidden="1">
      <c r="A292" s="19">
        <v>282</v>
      </c>
      <c r="B292" s="31" t="str">
        <f t="shared" si="4"/>
        <v>*</v>
      </c>
      <c r="C292" t="str">
        <f>VLOOKUP(A292,VK!$IE$3:$IG$295,3,FALSE)</f>
        <v>Rääkkylä</v>
      </c>
      <c r="D292" s="36">
        <f>VLOOKUP(C292,VK!$B$3:$CG$295,11,FALSE)</f>
        <v>229</v>
      </c>
      <c r="E292" s="36">
        <f>VLOOKUP($C292,VK!$B$3:$CG$295,18,FALSE)</f>
        <v>195</v>
      </c>
      <c r="F292" s="36">
        <f>VLOOKUP($C292,VK!$B$3:$CG$295,32,FALSE)</f>
        <v>0</v>
      </c>
      <c r="G292" s="36">
        <f>VLOOKUP($C292,VK!$B$3:$CG$295,37,FALSE)</f>
        <v>72.900000000000006</v>
      </c>
      <c r="H292" s="36">
        <f>VLOOKUP($C292,VK!$B$3:$CG$295,55,FALSE)</f>
        <v>100</v>
      </c>
      <c r="I292" s="40">
        <f>VLOOKUP($C292,VK!$B$3:$CG$295,59,FALSE)</f>
        <v>2.0230951309204102</v>
      </c>
      <c r="J292" s="35">
        <f>VLOOKUP($C292,VK!$B$3:$CG$295,65,FALSE)</f>
        <v>18802.091796875</v>
      </c>
      <c r="K292" s="10"/>
      <c r="L292" s="35">
        <f>VLOOKUP($C292,VK!$B$3:$CG$295,75,FALSE)</f>
        <v>9677.9658203125</v>
      </c>
      <c r="M292" s="56">
        <f>1-VLOOKUP(C292,VK!$B$3:$ID$295,237,FALSE)</f>
        <v>-0.15638773468824496</v>
      </c>
      <c r="N292" s="35"/>
      <c r="O292" s="35"/>
      <c r="P292" s="36"/>
    </row>
    <row r="293" spans="1:16" hidden="1">
      <c r="A293" s="19">
        <v>283</v>
      </c>
      <c r="B293" s="31" t="str">
        <f t="shared" si="4"/>
        <v>*</v>
      </c>
      <c r="C293" t="str">
        <f>VLOOKUP(A293,VK!$IE$3:$IG$295,3,FALSE)</f>
        <v>Sulkava</v>
      </c>
      <c r="D293" s="36">
        <f>VLOOKUP(C293,VK!$B$3:$CG$295,11,FALSE)</f>
        <v>194.89999389648438</v>
      </c>
      <c r="E293" s="36">
        <f>VLOOKUP($C293,VK!$B$3:$CG$295,18,FALSE)</f>
        <v>187</v>
      </c>
      <c r="F293" s="36">
        <f>VLOOKUP($C293,VK!$B$3:$CG$295,32,FALSE)</f>
        <v>1</v>
      </c>
      <c r="G293" s="36">
        <f>VLOOKUP($C293,VK!$B$3:$CG$295,37,FALSE)</f>
        <v>85.3</v>
      </c>
      <c r="H293" s="36">
        <f>VLOOKUP($C293,VK!$B$3:$CG$295,55,FALSE)</f>
        <v>100</v>
      </c>
      <c r="I293" s="40">
        <f>VLOOKUP($C293,VK!$B$3:$CG$295,59,FALSE)</f>
        <v>2.5672149658203125</v>
      </c>
      <c r="J293" s="35">
        <f>VLOOKUP($C293,VK!$B$3:$CG$295,65,FALSE)</f>
        <v>19835.6875</v>
      </c>
      <c r="K293" s="10"/>
      <c r="L293" s="35">
        <f>VLOOKUP($C293,VK!$B$3:$CG$295,75,FALSE)</f>
        <v>11600</v>
      </c>
      <c r="M293" s="56">
        <f>1-VLOOKUP(C293,VK!$B$3:$ID$295,237,FALSE)</f>
        <v>-0.16724182479223004</v>
      </c>
      <c r="N293" s="35"/>
      <c r="O293" s="35"/>
      <c r="P293" s="36"/>
    </row>
    <row r="294" spans="1:16" hidden="1">
      <c r="A294" s="19">
        <v>284</v>
      </c>
      <c r="B294" s="31" t="str">
        <f t="shared" si="4"/>
        <v>*</v>
      </c>
      <c r="C294" t="str">
        <f>VLOOKUP(A294,VK!$IE$3:$IG$295,3,FALSE)</f>
        <v>Pielavesi</v>
      </c>
      <c r="D294" s="36">
        <f>VLOOKUP(C294,VK!$B$3:$CG$295,11,FALSE)</f>
        <v>215</v>
      </c>
      <c r="E294" s="36">
        <f>VLOOKUP($C294,VK!$B$3:$CG$295,18,FALSE)</f>
        <v>379</v>
      </c>
      <c r="F294" s="36">
        <f>VLOOKUP($C294,VK!$B$3:$CG$295,32,FALSE)</f>
        <v>0</v>
      </c>
      <c r="G294" s="36">
        <f>VLOOKUP($C294,VK!$B$3:$CG$295,37,FALSE)</f>
        <v>45.3</v>
      </c>
      <c r="H294" s="36">
        <f>VLOOKUP($C294,VK!$B$3:$CG$295,55,FALSE)</f>
        <v>77.570091247558594</v>
      </c>
      <c r="I294" s="40">
        <f>VLOOKUP($C294,VK!$B$3:$CG$295,59,FALSE)</f>
        <v>1.9807788133621216</v>
      </c>
      <c r="J294" s="35">
        <f>VLOOKUP($C294,VK!$B$3:$CG$295,65,FALSE)</f>
        <v>18886.177734375</v>
      </c>
      <c r="K294" s="10"/>
      <c r="L294" s="35">
        <f>VLOOKUP($C294,VK!$B$3:$CG$295,75,FALSE)</f>
        <v>7578.125</v>
      </c>
      <c r="M294" s="56">
        <f>1-VLOOKUP(C294,VK!$B$3:$ID$295,237,FALSE)</f>
        <v>-0.17755479649062877</v>
      </c>
      <c r="N294" s="35"/>
      <c r="O294" s="35"/>
      <c r="P294" s="36"/>
    </row>
    <row r="295" spans="1:16" hidden="1">
      <c r="A295" s="19">
        <v>285</v>
      </c>
      <c r="B295" s="31" t="str">
        <f t="shared" si="4"/>
        <v>*</v>
      </c>
      <c r="C295" t="str">
        <f>VLOOKUP(A295,VK!$IE$3:$IG$295,3,FALSE)</f>
        <v>Kuhmoinen</v>
      </c>
      <c r="D295" s="36">
        <f>VLOOKUP(C295,VK!$B$3:$CG$295,11,FALSE)</f>
        <v>217.89999389648438</v>
      </c>
      <c r="E295" s="36">
        <f>VLOOKUP($C295,VK!$B$3:$CG$295,18,FALSE)</f>
        <v>196</v>
      </c>
      <c r="F295" s="36">
        <f>VLOOKUP($C295,VK!$B$3:$CG$295,32,FALSE)</f>
        <v>1</v>
      </c>
      <c r="G295" s="36">
        <f>VLOOKUP($C295,VK!$B$3:$CG$295,37,FALSE)</f>
        <v>80</v>
      </c>
      <c r="H295" s="36">
        <f>VLOOKUP($C295,VK!$B$3:$CG$295,55,FALSE)</f>
        <v>100</v>
      </c>
      <c r="I295" s="40">
        <f>VLOOKUP($C295,VK!$B$3:$CG$295,59,FALSE)</f>
        <v>2.3572075366973877</v>
      </c>
      <c r="J295" s="35">
        <f>VLOOKUP($C295,VK!$B$3:$CG$295,65,FALSE)</f>
        <v>20392.265625</v>
      </c>
      <c r="K295" s="10"/>
      <c r="L295" s="35">
        <f>VLOOKUP($C295,VK!$B$3:$CG$295,75,FALSE)</f>
        <v>14061.5380859375</v>
      </c>
      <c r="M295" s="56">
        <f>1-VLOOKUP(C295,VK!$B$3:$ID$295,237,FALSE)</f>
        <v>-0.20395507984298145</v>
      </c>
      <c r="N295" s="35"/>
      <c r="O295" s="35"/>
      <c r="P295" s="36"/>
    </row>
    <row r="296" spans="1:16" hidden="1">
      <c r="A296" s="19">
        <v>286</v>
      </c>
      <c r="B296" s="31" t="str">
        <f t="shared" si="4"/>
        <v>*</v>
      </c>
      <c r="C296" t="str">
        <f>VLOOKUP(A296,VK!$IE$3:$IG$295,3,FALSE)</f>
        <v>Rautavaara</v>
      </c>
      <c r="D296" s="36">
        <f>VLOOKUP(C296,VK!$B$3:$CG$295,11,FALSE)</f>
        <v>246.80000305175781</v>
      </c>
      <c r="E296" s="36">
        <f>VLOOKUP($C296,VK!$B$3:$CG$295,18,FALSE)</f>
        <v>268</v>
      </c>
      <c r="F296" s="36">
        <f>VLOOKUP($C296,VK!$B$3:$CG$295,32,FALSE)</f>
        <v>0</v>
      </c>
      <c r="G296" s="36">
        <f>VLOOKUP($C296,VK!$B$3:$CG$295,37,FALSE)</f>
        <v>52.2</v>
      </c>
      <c r="H296" s="36">
        <f>VLOOKUP($C296,VK!$B$3:$CG$295,55,FALSE)</f>
        <v>100</v>
      </c>
      <c r="I296" s="40">
        <f>VLOOKUP($C296,VK!$B$3:$CG$295,59,FALSE)</f>
        <v>1.4988763332366943</v>
      </c>
      <c r="J296" s="35">
        <f>VLOOKUP($C296,VK!$B$3:$CG$295,65,FALSE)</f>
        <v>18968.779296875</v>
      </c>
      <c r="K296" s="10"/>
      <c r="L296" s="35">
        <f>VLOOKUP($C296,VK!$B$3:$CG$295,75,FALSE)</f>
        <v>8608.6953125</v>
      </c>
      <c r="M296" s="56">
        <f>1-VLOOKUP(C296,VK!$B$3:$ID$295,237,FALSE)</f>
        <v>-0.21323469464063916</v>
      </c>
      <c r="N296" s="35"/>
      <c r="O296" s="35"/>
      <c r="P296" s="36"/>
    </row>
    <row r="297" spans="1:16" hidden="1">
      <c r="A297" s="19">
        <v>287</v>
      </c>
      <c r="B297" s="31" t="str">
        <f t="shared" si="4"/>
        <v>*</v>
      </c>
      <c r="C297" t="str">
        <f>VLOOKUP(A297,VK!$IE$3:$IG$295,3,FALSE)</f>
        <v>Kittilä</v>
      </c>
      <c r="D297" s="36">
        <f>VLOOKUP(C297,VK!$B$3:$CG$295,11,FALSE)</f>
        <v>107.09999847412109</v>
      </c>
      <c r="E297" s="36">
        <f>VLOOKUP($C297,VK!$B$3:$CG$295,18,FALSE)</f>
        <v>699</v>
      </c>
      <c r="F297" s="36">
        <f>VLOOKUP($C297,VK!$B$3:$CG$295,32,FALSE)</f>
        <v>1</v>
      </c>
      <c r="G297" s="36">
        <f>VLOOKUP($C297,VK!$B$3:$CG$295,37,FALSE)</f>
        <v>85</v>
      </c>
      <c r="H297" s="36">
        <f>VLOOKUP($C297,VK!$B$3:$CG$295,55,FALSE)</f>
        <v>100</v>
      </c>
      <c r="I297" s="40">
        <f>VLOOKUP($C297,VK!$B$3:$CG$295,59,FALSE)</f>
        <v>5.0976290702819824</v>
      </c>
      <c r="J297" s="35">
        <f>VLOOKUP($C297,VK!$B$3:$CG$295,65,FALSE)</f>
        <v>24349.884765625</v>
      </c>
      <c r="K297" s="10"/>
      <c r="L297" s="35">
        <f>VLOOKUP($C297,VK!$B$3:$CG$295,75,FALSE)</f>
        <v>12782.9453125</v>
      </c>
      <c r="M297" s="56">
        <f>1-VLOOKUP(C297,VK!$B$3:$ID$295,237,FALSE)</f>
        <v>-0.22236980522080918</v>
      </c>
      <c r="N297" s="35"/>
      <c r="O297" s="35"/>
      <c r="P297" s="36"/>
    </row>
    <row r="298" spans="1:16" hidden="1">
      <c r="A298" s="19">
        <v>288</v>
      </c>
      <c r="B298" s="31" t="str">
        <f t="shared" si="4"/>
        <v>*</v>
      </c>
      <c r="C298" t="str">
        <f>VLOOKUP(A298,VK!$IE$3:$IG$295,3,FALSE)</f>
        <v>Pelkosenniemi</v>
      </c>
      <c r="D298" s="36">
        <f>VLOOKUP(C298,VK!$B$3:$CG$295,11,FALSE)</f>
        <v>173.39999389648438</v>
      </c>
      <c r="E298" s="36">
        <f>VLOOKUP($C298,VK!$B$3:$CG$295,18,FALSE)</f>
        <v>192</v>
      </c>
      <c r="F298" s="36">
        <f>VLOOKUP($C298,VK!$B$3:$CG$295,32,FALSE)</f>
        <v>0</v>
      </c>
      <c r="G298" s="36">
        <f>VLOOKUP($C298,VK!$B$3:$CG$295,37,FALSE)</f>
        <v>23.9</v>
      </c>
      <c r="H298" s="36">
        <f>VLOOKUP($C298,VK!$B$3:$CG$295,55,FALSE)</f>
        <v>100</v>
      </c>
      <c r="I298" s="40">
        <f>VLOOKUP($C298,VK!$B$3:$CG$295,59,FALSE)</f>
        <v>1.1708201169967651</v>
      </c>
      <c r="J298" s="35">
        <f>VLOOKUP($C298,VK!$B$3:$CG$295,65,FALSE)</f>
        <v>21791.6953125</v>
      </c>
      <c r="K298" s="10"/>
      <c r="L298" s="35">
        <f>VLOOKUP($C298,VK!$B$3:$CG$295,75,FALSE)</f>
        <v>7760.86962890625</v>
      </c>
      <c r="M298" s="56">
        <f>1-VLOOKUP(C298,VK!$B$3:$ID$295,237,FALSE)</f>
        <v>-0.25212743874871002</v>
      </c>
      <c r="N298" s="35"/>
      <c r="O298" s="35"/>
      <c r="P298" s="36"/>
    </row>
    <row r="299" spans="1:16" hidden="1">
      <c r="A299" s="19">
        <v>289</v>
      </c>
      <c r="B299" s="31" t="str">
        <f t="shared" si="4"/>
        <v>*</v>
      </c>
      <c r="C299" t="str">
        <f>VLOOKUP(A299,VK!$IE$3:$IG$295,3,FALSE)</f>
        <v>Vesanto</v>
      </c>
      <c r="D299" s="36">
        <f>VLOOKUP(C299,VK!$B$3:$CG$295,11,FALSE)</f>
        <v>203.5</v>
      </c>
      <c r="E299" s="36">
        <f>VLOOKUP($C299,VK!$B$3:$CG$295,18,FALSE)</f>
        <v>172</v>
      </c>
      <c r="F299" s="36">
        <f>VLOOKUP($C299,VK!$B$3:$CG$295,32,FALSE)</f>
        <v>0</v>
      </c>
      <c r="G299" s="36">
        <f>VLOOKUP($C299,VK!$B$3:$CG$295,37,FALSE)</f>
        <v>98.2</v>
      </c>
      <c r="H299" s="36">
        <f>VLOOKUP($C299,VK!$B$3:$CG$295,55,FALSE)</f>
        <v>100</v>
      </c>
      <c r="I299" s="40">
        <f>VLOOKUP($C299,VK!$B$3:$CG$295,59,FALSE)</f>
        <v>2.779245138168335</v>
      </c>
      <c r="J299" s="35">
        <f>VLOOKUP($C299,VK!$B$3:$CG$295,65,FALSE)</f>
        <v>19459.83203125</v>
      </c>
      <c r="K299" s="10"/>
      <c r="L299" s="35">
        <f>VLOOKUP($C299,VK!$B$3:$CG$295,75,FALSE)</f>
        <v>11157.89453125</v>
      </c>
      <c r="M299" s="56">
        <f>1-VLOOKUP(C299,VK!$B$3:$ID$295,237,FALSE)</f>
        <v>-0.30570392272264546</v>
      </c>
      <c r="N299" s="35"/>
      <c r="O299" s="35"/>
      <c r="P299" s="36"/>
    </row>
    <row r="300" spans="1:16" hidden="1">
      <c r="A300" s="19">
        <v>290</v>
      </c>
      <c r="B300" s="31" t="str">
        <f t="shared" si="4"/>
        <v>*</v>
      </c>
      <c r="C300" t="str">
        <f>VLOOKUP(A300,VK!$IE$3:$IG$295,3,FALSE)</f>
        <v>Kauniainen</v>
      </c>
      <c r="D300" s="36">
        <f>VLOOKUP(C300,VK!$B$3:$CG$295,11,FALSE)</f>
        <v>130.89999389648438</v>
      </c>
      <c r="E300" s="36">
        <f>VLOOKUP($C300,VK!$B$3:$CG$295,18,FALSE)</f>
        <v>2</v>
      </c>
      <c r="F300" s="36">
        <f>VLOOKUP($C300,VK!$B$3:$CG$295,32,FALSE)</f>
        <v>1</v>
      </c>
      <c r="G300" s="36">
        <f>VLOOKUP($C300,VK!$B$3:$CG$295,37,FALSE)</f>
        <v>70.3</v>
      </c>
      <c r="H300" s="36">
        <f>VLOOKUP($C300,VK!$B$3:$CG$295,55,FALSE)</f>
        <v>82.113822937011719</v>
      </c>
      <c r="I300" s="40">
        <f>VLOOKUP($C300,VK!$B$3:$CG$295,59,FALSE)</f>
        <v>4.0542511940002441</v>
      </c>
      <c r="J300" s="35">
        <f>VLOOKUP($C300,VK!$B$3:$CG$295,65,FALSE)</f>
        <v>43832.80859375</v>
      </c>
      <c r="K300" s="10"/>
      <c r="L300" s="35">
        <f>VLOOKUP($C300,VK!$B$3:$CG$295,75,FALSE)</f>
        <v>14003.5400390625</v>
      </c>
      <c r="M300" s="56">
        <f>1-VLOOKUP(C300,VK!$B$3:$ID$295,237,FALSE)</f>
        <v>-0.51062606582445036</v>
      </c>
      <c r="N300" s="35"/>
      <c r="O300" s="35"/>
      <c r="P300" s="36"/>
    </row>
    <row r="301" spans="1:16" hidden="1">
      <c r="A301" s="19">
        <v>291</v>
      </c>
      <c r="B301" s="31" t="str">
        <f t="shared" si="4"/>
        <v>*</v>
      </c>
      <c r="C301" t="str">
        <f>VLOOKUP(A301,VK!$IE$3:$IG$295,3,FALSE)</f>
        <v>Simo</v>
      </c>
      <c r="D301" s="36">
        <f>VLOOKUP(C301,VK!$B$3:$CG$295,11,FALSE)</f>
        <v>193.10000610351563</v>
      </c>
      <c r="E301" s="36">
        <f>VLOOKUP($C301,VK!$B$3:$CG$295,18,FALSE)</f>
        <v>250</v>
      </c>
      <c r="F301" s="36">
        <f>VLOOKUP($C301,VK!$B$3:$CG$295,32,FALSE)</f>
        <v>0</v>
      </c>
      <c r="G301" s="36">
        <f>VLOOKUP($C301,VK!$B$3:$CG$295,37,FALSE)</f>
        <v>125</v>
      </c>
      <c r="H301" s="36">
        <f>VLOOKUP($C301,VK!$B$3:$CG$295,55,FALSE)</f>
        <v>100</v>
      </c>
      <c r="I301" s="40">
        <f>VLOOKUP($C301,VK!$B$3:$CG$295,59,FALSE)</f>
        <v>4.8527441024780273</v>
      </c>
      <c r="J301" s="35">
        <f>VLOOKUP($C301,VK!$B$3:$CG$295,65,FALSE)</f>
        <v>22978.251953125</v>
      </c>
      <c r="K301" s="10"/>
      <c r="L301" s="35">
        <f>VLOOKUP($C301,VK!$B$3:$CG$295,75,FALSE)</f>
        <v>9370.689453125</v>
      </c>
      <c r="M301" s="56">
        <f>1-VLOOKUP(C301,VK!$B$3:$ID$295,237,FALSE)</f>
        <v>-0.7472271990988415</v>
      </c>
      <c r="N301" s="35"/>
      <c r="O301" s="35"/>
      <c r="P301" s="36"/>
    </row>
    <row r="302" spans="1:16" hidden="1">
      <c r="A302" s="19">
        <v>292</v>
      </c>
      <c r="B302" s="31" t="str">
        <f t="shared" si="4"/>
        <v>*</v>
      </c>
      <c r="C302" t="str">
        <f>VLOOKUP(A302,VK!$IE$3:$IG$295,3,FALSE)</f>
        <v>Puolanka</v>
      </c>
      <c r="D302" s="36">
        <f>VLOOKUP(C302,VK!$B$3:$CG$295,11,FALSE)</f>
        <v>233.80000305175781</v>
      </c>
      <c r="E302" s="36">
        <f>VLOOKUP($C302,VK!$B$3:$CG$295,18,FALSE)</f>
        <v>455</v>
      </c>
      <c r="F302" s="36">
        <f>VLOOKUP($C302,VK!$B$3:$CG$295,32,FALSE)</f>
        <v>1</v>
      </c>
      <c r="G302" s="36">
        <f>VLOOKUP($C302,VK!$B$3:$CG$295,37,FALSE)</f>
        <v>0</v>
      </c>
      <c r="H302" s="36">
        <f>VLOOKUP($C302,VK!$B$3:$CG$295,55,FALSE)</f>
        <v>0</v>
      </c>
      <c r="I302" s="40">
        <f>VLOOKUP($C302,VK!$B$3:$CG$295,59,FALSE)</f>
        <v>0</v>
      </c>
      <c r="J302" s="35">
        <f>VLOOKUP($C302,VK!$B$3:$CG$295,65,FALSE)</f>
        <v>19776.6640625</v>
      </c>
      <c r="K302" s="10"/>
      <c r="L302" s="35">
        <f>VLOOKUP($C302,VK!$B$3:$CG$295,75,FALSE)</f>
        <v>8297.296875</v>
      </c>
      <c r="M302" s="56">
        <f>1-VLOOKUP(C302,VK!$B$3:$ID$295,237,FALSE)</f>
        <v>-1.8363477312337162</v>
      </c>
      <c r="N302" s="35"/>
      <c r="O302" s="35"/>
      <c r="P302" s="36"/>
    </row>
    <row r="303" spans="1:16" hidden="1">
      <c r="D303" s="36"/>
      <c r="E303" s="36"/>
      <c r="F303" s="36"/>
      <c r="G303" s="36"/>
      <c r="H303" s="36"/>
      <c r="I303" s="36"/>
      <c r="J303" s="35"/>
      <c r="K303" s="10"/>
      <c r="L303" s="35"/>
      <c r="N303" s="35"/>
      <c r="O303" s="35"/>
      <c r="P303" s="36"/>
    </row>
    <row r="304" spans="1:16" hidden="1">
      <c r="C304" t="s">
        <v>789</v>
      </c>
      <c r="D304" s="38">
        <f>STDEV(D11:D302)</f>
        <v>30.228557800552949</v>
      </c>
      <c r="E304" s="38">
        <f t="shared" ref="E304:I304" si="5">STDEV(E11:E302)</f>
        <v>206.93916750164544</v>
      </c>
      <c r="F304" s="38">
        <f t="shared" si="5"/>
        <v>0.40474519105163415</v>
      </c>
      <c r="G304" s="38">
        <f t="shared" si="5"/>
        <v>12.908099259877419</v>
      </c>
      <c r="H304" s="38">
        <f t="shared" si="5"/>
        <v>13.084252151142872</v>
      </c>
      <c r="I304" s="38">
        <f t="shared" si="5"/>
        <v>0.8670155497409846</v>
      </c>
      <c r="J304" s="35">
        <f>STDEV(J11:J302)</f>
        <v>2650.8605711259165</v>
      </c>
      <c r="K304" s="35"/>
      <c r="L304" s="35">
        <f t="shared" ref="L304" si="6">STDEV(L11:L302)</f>
        <v>1606.3504639302957</v>
      </c>
      <c r="N304" s="35"/>
      <c r="O304" s="35"/>
      <c r="P304" s="38"/>
    </row>
    <row r="306" spans="2:16">
      <c r="B306" s="9"/>
      <c r="D306" s="38"/>
      <c r="E306" s="38"/>
      <c r="F306" s="47"/>
      <c r="G306" s="38"/>
      <c r="H306" s="38"/>
      <c r="I306" s="38"/>
      <c r="J306" s="35"/>
      <c r="K306" s="17"/>
      <c r="L306" s="45"/>
      <c r="O306" s="38"/>
      <c r="P306" s="38"/>
    </row>
    <row r="307" spans="2:16">
      <c r="B307" s="9"/>
      <c r="D307" s="38"/>
      <c r="E307" s="38"/>
      <c r="F307" s="47"/>
      <c r="G307" s="38"/>
      <c r="H307" s="38"/>
      <c r="I307" s="38"/>
      <c r="J307" s="35"/>
      <c r="K307" s="17"/>
      <c r="O307" s="38"/>
      <c r="P307" s="38"/>
    </row>
    <row r="308" spans="2:16">
      <c r="B308" s="9"/>
      <c r="D308" s="38"/>
      <c r="E308" s="38"/>
      <c r="F308" s="38"/>
      <c r="G308" s="38"/>
      <c r="H308" s="38"/>
      <c r="I308" s="38"/>
      <c r="J308" s="35"/>
      <c r="K308" s="17"/>
      <c r="O308" s="38"/>
      <c r="P308" s="38"/>
    </row>
    <row r="309" spans="2:16">
      <c r="D309" s="38"/>
      <c r="E309" s="38"/>
      <c r="F309" s="38"/>
      <c r="G309" s="38"/>
      <c r="H309" s="38"/>
      <c r="I309" s="38"/>
      <c r="J309" s="35"/>
      <c r="K309" s="17"/>
      <c r="O309" s="38"/>
      <c r="P309" s="38"/>
    </row>
    <row r="310" spans="2:16">
      <c r="B310" s="9"/>
      <c r="D310" s="38"/>
      <c r="E310" s="38"/>
      <c r="F310" s="38"/>
      <c r="G310" s="38"/>
      <c r="H310" s="38"/>
      <c r="I310" s="38"/>
      <c r="J310" s="35"/>
      <c r="K310" s="17"/>
      <c r="O310" s="38"/>
      <c r="P310" s="38"/>
    </row>
    <row r="311" spans="2:16">
      <c r="B311" s="9"/>
      <c r="D311" s="38"/>
      <c r="E311" s="38"/>
      <c r="F311" s="38"/>
      <c r="G311" s="38"/>
      <c r="H311" s="38"/>
      <c r="I311" s="38"/>
      <c r="J311" s="35"/>
      <c r="K311" s="17"/>
      <c r="O311" s="38"/>
      <c r="P311" s="38"/>
    </row>
    <row r="312" spans="2:16">
      <c r="B312" s="9"/>
      <c r="D312" s="38"/>
      <c r="E312" s="38"/>
      <c r="F312" s="38"/>
      <c r="G312" s="38"/>
      <c r="H312" s="38"/>
      <c r="I312" s="38"/>
      <c r="J312" s="35"/>
      <c r="K312" s="17"/>
      <c r="O312" s="38"/>
      <c r="P312" s="38"/>
    </row>
    <row r="313" spans="2:16">
      <c r="B313" s="9"/>
      <c r="D313" s="38"/>
      <c r="E313" s="38"/>
      <c r="F313" s="38"/>
      <c r="G313" s="38"/>
      <c r="H313" s="38"/>
      <c r="I313" s="38"/>
      <c r="J313" s="35"/>
      <c r="K313" s="17"/>
      <c r="O313" s="38"/>
      <c r="P313" s="38"/>
    </row>
    <row r="314" spans="2:16">
      <c r="B314" s="9"/>
      <c r="D314" s="38"/>
      <c r="E314" s="38"/>
      <c r="F314" s="38"/>
      <c r="G314" s="38"/>
      <c r="H314" s="38"/>
      <c r="I314" s="38"/>
      <c r="J314" s="35"/>
      <c r="K314" s="17"/>
      <c r="O314" s="38"/>
      <c r="P314" s="38"/>
    </row>
    <row r="315" spans="2:16">
      <c r="B315" s="9"/>
      <c r="D315" s="38"/>
      <c r="E315" s="38"/>
      <c r="F315" s="38"/>
      <c r="G315" s="38"/>
      <c r="H315" s="38"/>
      <c r="I315" s="38"/>
      <c r="J315" s="35"/>
      <c r="K315" s="17"/>
      <c r="O315" s="38"/>
      <c r="P315" s="38"/>
    </row>
    <row r="316" spans="2:16">
      <c r="B316" s="9"/>
      <c r="D316" s="38"/>
      <c r="E316" s="38"/>
      <c r="F316" s="38"/>
      <c r="G316" s="38"/>
      <c r="H316" s="38"/>
      <c r="I316" s="38"/>
      <c r="J316" s="35"/>
      <c r="K316" s="17"/>
      <c r="O316" s="38"/>
      <c r="P316" s="38"/>
    </row>
    <row r="317" spans="2:16">
      <c r="B317" s="9"/>
      <c r="D317" s="38"/>
      <c r="E317" s="38"/>
      <c r="F317" s="38"/>
      <c r="G317" s="38"/>
      <c r="H317" s="38"/>
      <c r="I317" s="38"/>
      <c r="J317" s="35"/>
      <c r="K317" s="17"/>
      <c r="O317" s="38"/>
      <c r="P317" s="38"/>
    </row>
    <row r="318" spans="2:16">
      <c r="B318" s="9"/>
      <c r="D318" s="38"/>
      <c r="E318" s="38"/>
      <c r="F318" s="38"/>
      <c r="G318" s="38"/>
      <c r="H318" s="38"/>
      <c r="I318" s="38"/>
      <c r="J318" s="35"/>
      <c r="K318" s="17"/>
      <c r="O318" s="38"/>
      <c r="P318" s="38"/>
    </row>
    <row r="319" spans="2:16">
      <c r="B319" s="9"/>
      <c r="D319" s="38"/>
      <c r="E319" s="38"/>
      <c r="F319" s="38"/>
      <c r="G319" s="38"/>
      <c r="H319" s="38"/>
      <c r="I319" s="38"/>
      <c r="J319" s="35"/>
      <c r="K319" s="17"/>
      <c r="O319" s="38"/>
      <c r="P319" s="38"/>
    </row>
    <row r="320" spans="2:16">
      <c r="B320" s="9"/>
      <c r="D320" s="38"/>
      <c r="E320" s="38"/>
      <c r="F320" s="38"/>
      <c r="G320" s="38"/>
      <c r="H320" s="38"/>
      <c r="I320" s="38"/>
      <c r="J320" s="35"/>
      <c r="K320" s="17"/>
      <c r="O320" s="38"/>
      <c r="P320" s="38"/>
    </row>
    <row r="321" spans="2:16">
      <c r="B321" s="9"/>
      <c r="D321" s="38"/>
      <c r="E321" s="38"/>
      <c r="F321" s="38"/>
      <c r="G321" s="38"/>
      <c r="H321" s="38"/>
      <c r="I321" s="38"/>
      <c r="J321" s="35"/>
      <c r="K321" s="17"/>
      <c r="O321" s="38"/>
      <c r="P321" s="38"/>
    </row>
    <row r="322" spans="2:16">
      <c r="B322" s="9"/>
      <c r="D322" s="38"/>
      <c r="E322" s="38"/>
      <c r="F322" s="38"/>
      <c r="G322" s="38"/>
      <c r="H322" s="38"/>
      <c r="I322" s="38"/>
      <c r="J322" s="35"/>
      <c r="K322" s="17"/>
      <c r="O322" s="38"/>
      <c r="P322" s="38"/>
    </row>
    <row r="323" spans="2:16">
      <c r="B323" s="9"/>
      <c r="D323" s="38"/>
      <c r="E323" s="38"/>
      <c r="F323" s="38"/>
      <c r="G323" s="38"/>
      <c r="H323" s="38"/>
      <c r="I323" s="38"/>
      <c r="J323" s="35"/>
      <c r="K323" s="17"/>
      <c r="O323" s="38"/>
      <c r="P323" s="38"/>
    </row>
    <row r="324" spans="2:16">
      <c r="B324" s="9"/>
      <c r="D324" s="38"/>
      <c r="E324" s="38"/>
      <c r="F324" s="38"/>
      <c r="G324" s="38"/>
      <c r="H324" s="38"/>
      <c r="I324" s="38"/>
      <c r="J324" s="35"/>
      <c r="K324" s="17"/>
      <c r="O324" s="38"/>
      <c r="P324" s="38"/>
    </row>
    <row r="325" spans="2:16">
      <c r="B325" s="9"/>
      <c r="D325" s="38"/>
      <c r="E325" s="38"/>
      <c r="F325" s="38"/>
      <c r="G325" s="38"/>
      <c r="H325" s="38"/>
      <c r="I325" s="38"/>
      <c r="J325" s="35"/>
      <c r="K325" s="17"/>
      <c r="O325" s="38"/>
      <c r="P325" s="38"/>
    </row>
    <row r="326" spans="2:16">
      <c r="B326" s="9"/>
      <c r="D326" s="38"/>
      <c r="E326" s="38"/>
      <c r="F326" s="38"/>
      <c r="G326" s="38"/>
      <c r="H326" s="38"/>
      <c r="I326" s="38"/>
      <c r="J326" s="35"/>
      <c r="K326" s="17"/>
      <c r="O326" s="38"/>
      <c r="P326" s="38"/>
    </row>
    <row r="327" spans="2:16">
      <c r="B327" s="9"/>
      <c r="D327" s="38"/>
      <c r="E327" s="38"/>
      <c r="F327" s="38"/>
      <c r="G327" s="38"/>
      <c r="H327" s="38"/>
      <c r="I327" s="38"/>
      <c r="J327" s="35"/>
      <c r="K327" s="17"/>
      <c r="O327" s="38"/>
      <c r="P327" s="38"/>
    </row>
    <row r="328" spans="2:16">
      <c r="B328" s="9"/>
      <c r="D328" s="38"/>
      <c r="E328" s="38"/>
      <c r="F328" s="38"/>
      <c r="G328" s="38"/>
      <c r="H328" s="38"/>
      <c r="I328" s="38"/>
      <c r="J328" s="35"/>
      <c r="K328" s="17"/>
      <c r="O328" s="38"/>
      <c r="P328" s="38"/>
    </row>
    <row r="329" spans="2:16">
      <c r="B329" s="9"/>
      <c r="D329" s="38"/>
      <c r="E329" s="38"/>
      <c r="F329" s="38"/>
      <c r="G329" s="38"/>
      <c r="H329" s="38"/>
      <c r="I329" s="38"/>
      <c r="J329" s="35"/>
      <c r="K329" s="17"/>
      <c r="O329" s="38"/>
      <c r="P329" s="38"/>
    </row>
    <row r="330" spans="2:16">
      <c r="B330" s="9"/>
      <c r="D330" s="38"/>
      <c r="E330" s="38"/>
      <c r="F330" s="38"/>
      <c r="G330" s="38"/>
      <c r="H330" s="38"/>
      <c r="I330" s="38"/>
      <c r="J330" s="35"/>
      <c r="K330" s="17"/>
      <c r="O330" s="38"/>
      <c r="P330" s="38"/>
    </row>
    <row r="331" spans="2:16">
      <c r="B331" s="9"/>
      <c r="D331" s="38"/>
      <c r="E331" s="38"/>
      <c r="F331" s="38"/>
      <c r="G331" s="38"/>
      <c r="H331" s="38"/>
      <c r="I331" s="38"/>
      <c r="J331" s="35"/>
      <c r="K331" s="17"/>
      <c r="O331" s="38"/>
      <c r="P331" s="38"/>
    </row>
    <row r="332" spans="2:16">
      <c r="B332" s="9"/>
      <c r="D332" s="38"/>
      <c r="E332" s="38"/>
      <c r="F332" s="38"/>
      <c r="G332" s="38"/>
      <c r="H332" s="38"/>
      <c r="I332" s="38"/>
      <c r="J332" s="35"/>
      <c r="K332" s="17"/>
      <c r="O332" s="38"/>
      <c r="P332" s="38"/>
    </row>
    <row r="333" spans="2:16">
      <c r="B333" s="9"/>
      <c r="D333" s="38"/>
      <c r="E333" s="38"/>
      <c r="F333" s="38"/>
      <c r="G333" s="38"/>
      <c r="H333" s="38"/>
      <c r="I333" s="38"/>
      <c r="J333" s="35"/>
      <c r="K333" s="17"/>
      <c r="O333" s="38"/>
      <c r="P333" s="38"/>
    </row>
    <row r="334" spans="2:16">
      <c r="B334" s="9"/>
      <c r="D334" s="38"/>
      <c r="E334" s="38"/>
      <c r="F334" s="38"/>
      <c r="G334" s="38"/>
      <c r="H334" s="38"/>
      <c r="I334" s="38"/>
      <c r="J334" s="35"/>
      <c r="K334" s="17"/>
      <c r="O334" s="38"/>
      <c r="P334" s="38"/>
    </row>
    <row r="335" spans="2:16">
      <c r="B335" s="9"/>
      <c r="D335" s="38"/>
      <c r="E335" s="38"/>
      <c r="F335" s="38"/>
      <c r="G335" s="38"/>
      <c r="H335" s="38"/>
      <c r="I335" s="38"/>
      <c r="J335" s="35"/>
      <c r="K335" s="17"/>
      <c r="O335" s="38"/>
      <c r="P335" s="38"/>
    </row>
    <row r="336" spans="2:16">
      <c r="B336" s="9"/>
      <c r="D336" s="38"/>
      <c r="E336" s="38"/>
      <c r="F336" s="38"/>
      <c r="G336" s="38"/>
      <c r="H336" s="38"/>
      <c r="I336" s="38"/>
      <c r="J336" s="35"/>
      <c r="K336" s="17"/>
      <c r="O336" s="38"/>
      <c r="P336" s="38"/>
    </row>
    <row r="337" spans="2:16">
      <c r="B337" s="9"/>
      <c r="D337" s="38"/>
      <c r="E337" s="38"/>
      <c r="F337" s="38"/>
      <c r="G337" s="38"/>
      <c r="H337" s="38"/>
      <c r="I337" s="38"/>
      <c r="J337" s="35"/>
      <c r="K337" s="17"/>
      <c r="O337" s="38"/>
      <c r="P337" s="38"/>
    </row>
    <row r="338" spans="2:16">
      <c r="B338" s="9"/>
      <c r="D338" s="38"/>
      <c r="E338" s="38"/>
      <c r="F338" s="38"/>
      <c r="G338" s="38"/>
      <c r="H338" s="38"/>
      <c r="I338" s="38"/>
      <c r="J338" s="35"/>
      <c r="K338" s="17"/>
      <c r="O338" s="38"/>
      <c r="P338" s="38"/>
    </row>
    <row r="339" spans="2:16">
      <c r="B339" s="9"/>
      <c r="D339" s="38"/>
      <c r="E339" s="38"/>
      <c r="F339" s="38"/>
      <c r="G339" s="38"/>
      <c r="H339" s="38"/>
      <c r="I339" s="38"/>
      <c r="J339" s="35"/>
      <c r="K339" s="17"/>
      <c r="O339" s="38"/>
      <c r="P339" s="38"/>
    </row>
    <row r="340" spans="2:16">
      <c r="B340" s="9"/>
      <c r="D340" s="38"/>
      <c r="E340" s="38"/>
      <c r="F340" s="38"/>
      <c r="G340" s="38"/>
      <c r="H340" s="38"/>
      <c r="I340" s="38"/>
      <c r="J340" s="35"/>
      <c r="K340" s="17"/>
      <c r="O340" s="38"/>
      <c r="P340" s="38"/>
    </row>
    <row r="341" spans="2:16">
      <c r="B341" s="9"/>
      <c r="D341" s="38"/>
      <c r="E341" s="38"/>
      <c r="F341" s="38"/>
      <c r="G341" s="38"/>
      <c r="H341" s="38"/>
      <c r="I341" s="38"/>
      <c r="J341" s="35"/>
      <c r="K341" s="17"/>
      <c r="O341" s="38"/>
      <c r="P341" s="38"/>
    </row>
    <row r="342" spans="2:16">
      <c r="B342" s="9"/>
      <c r="D342" s="38"/>
      <c r="E342" s="38"/>
      <c r="F342" s="38"/>
      <c r="G342" s="38"/>
      <c r="H342" s="38"/>
      <c r="I342" s="38"/>
      <c r="J342" s="35"/>
      <c r="K342" s="17"/>
      <c r="O342" s="38"/>
      <c r="P342" s="38"/>
    </row>
    <row r="343" spans="2:16">
      <c r="B343" s="9"/>
      <c r="D343" s="38"/>
      <c r="E343" s="38"/>
      <c r="F343" s="38"/>
      <c r="G343" s="38"/>
      <c r="H343" s="38"/>
      <c r="I343" s="38"/>
      <c r="J343" s="35"/>
      <c r="K343" s="17"/>
      <c r="O343" s="38"/>
      <c r="P343" s="38"/>
    </row>
    <row r="344" spans="2:16">
      <c r="B344" s="9"/>
      <c r="D344" s="38"/>
      <c r="E344" s="38"/>
      <c r="F344" s="38"/>
      <c r="G344" s="38"/>
      <c r="H344" s="38"/>
      <c r="I344" s="38"/>
      <c r="J344" s="35"/>
      <c r="K344" s="17"/>
      <c r="O344" s="38"/>
      <c r="P344" s="38"/>
    </row>
    <row r="345" spans="2:16">
      <c r="B345" s="9"/>
      <c r="D345" s="38"/>
      <c r="E345" s="38"/>
      <c r="F345" s="38"/>
      <c r="G345" s="38"/>
      <c r="H345" s="38"/>
      <c r="I345" s="38"/>
      <c r="J345" s="35"/>
      <c r="K345" s="17"/>
      <c r="O345" s="38"/>
      <c r="P345" s="38"/>
    </row>
    <row r="346" spans="2:16">
      <c r="B346" s="9"/>
      <c r="D346" s="38"/>
      <c r="E346" s="38"/>
      <c r="F346" s="38"/>
      <c r="G346" s="38"/>
      <c r="H346" s="38"/>
      <c r="I346" s="38"/>
      <c r="J346" s="35"/>
      <c r="K346" s="17"/>
      <c r="O346" s="38"/>
      <c r="P346" s="38"/>
    </row>
    <row r="347" spans="2:16">
      <c r="B347" s="9"/>
      <c r="D347" s="38"/>
      <c r="E347" s="38"/>
      <c r="F347" s="38"/>
      <c r="G347" s="38"/>
      <c r="H347" s="38"/>
      <c r="I347" s="38"/>
      <c r="J347" s="35"/>
      <c r="K347" s="17"/>
      <c r="O347" s="38"/>
      <c r="P347" s="38"/>
    </row>
    <row r="348" spans="2:16">
      <c r="B348" s="9"/>
      <c r="D348" s="38"/>
      <c r="E348" s="38"/>
      <c r="F348" s="38"/>
      <c r="G348" s="38"/>
      <c r="H348" s="38"/>
      <c r="I348" s="38"/>
      <c r="J348" s="35"/>
      <c r="K348" s="17"/>
      <c r="O348" s="38"/>
      <c r="P348" s="38"/>
    </row>
    <row r="349" spans="2:16">
      <c r="B349" s="9"/>
      <c r="D349" s="38"/>
      <c r="E349" s="38"/>
      <c r="F349" s="38"/>
      <c r="G349" s="38"/>
      <c r="H349" s="38"/>
      <c r="I349" s="38"/>
      <c r="J349" s="35"/>
      <c r="K349" s="17"/>
      <c r="O349" s="38"/>
      <c r="P349" s="38"/>
    </row>
    <row r="350" spans="2:16">
      <c r="B350" s="9"/>
      <c r="D350" s="38"/>
      <c r="E350" s="38"/>
      <c r="F350" s="38"/>
      <c r="G350" s="38"/>
      <c r="H350" s="38"/>
      <c r="I350" s="38"/>
      <c r="J350" s="35"/>
      <c r="K350" s="17"/>
      <c r="O350" s="38"/>
      <c r="P350" s="38"/>
    </row>
    <row r="351" spans="2:16">
      <c r="B351" s="9"/>
      <c r="D351" s="38"/>
      <c r="E351" s="38"/>
      <c r="F351" s="38"/>
      <c r="G351" s="38"/>
      <c r="H351" s="38"/>
      <c r="I351" s="38"/>
      <c r="J351" s="35"/>
      <c r="K351" s="17"/>
      <c r="O351" s="38"/>
      <c r="P351" s="38"/>
    </row>
    <row r="352" spans="2:16">
      <c r="B352" s="9"/>
      <c r="D352" s="38"/>
      <c r="E352" s="38"/>
      <c r="F352" s="38"/>
      <c r="G352" s="38"/>
      <c r="H352" s="38"/>
      <c r="I352" s="38"/>
      <c r="J352" s="35"/>
      <c r="K352" s="17"/>
      <c r="O352" s="38"/>
      <c r="P352" s="38"/>
    </row>
    <row r="353" spans="2:16">
      <c r="B353" s="9"/>
      <c r="D353" s="38"/>
      <c r="E353" s="38"/>
      <c r="F353" s="38"/>
      <c r="G353" s="38"/>
      <c r="H353" s="38"/>
      <c r="I353" s="38"/>
      <c r="J353" s="35"/>
      <c r="K353" s="17"/>
      <c r="O353" s="38"/>
      <c r="P353" s="38"/>
    </row>
    <row r="354" spans="2:16">
      <c r="B354" s="9"/>
      <c r="D354" s="38"/>
      <c r="E354" s="38"/>
      <c r="F354" s="38"/>
      <c r="G354" s="38"/>
      <c r="H354" s="38"/>
      <c r="I354" s="38"/>
      <c r="J354" s="35"/>
      <c r="K354" s="17"/>
      <c r="O354" s="38"/>
      <c r="P354" s="38"/>
    </row>
    <row r="355" spans="2:16">
      <c r="B355" s="9"/>
      <c r="D355" s="38"/>
      <c r="E355" s="38"/>
      <c r="F355" s="38"/>
      <c r="G355" s="38"/>
      <c r="H355" s="38"/>
      <c r="I355" s="38"/>
      <c r="J355" s="35"/>
      <c r="K355" s="17"/>
      <c r="O355" s="38"/>
      <c r="P355" s="38"/>
    </row>
    <row r="356" spans="2:16">
      <c r="B356" s="9"/>
      <c r="D356" s="38"/>
      <c r="E356" s="38"/>
      <c r="F356" s="38"/>
      <c r="G356" s="38"/>
      <c r="H356" s="38"/>
      <c r="I356" s="38"/>
      <c r="J356" s="35"/>
      <c r="K356" s="17"/>
      <c r="O356" s="38"/>
      <c r="P356" s="38"/>
    </row>
    <row r="357" spans="2:16">
      <c r="B357" s="9"/>
      <c r="D357" s="38"/>
      <c r="E357" s="38"/>
      <c r="F357" s="38"/>
      <c r="G357" s="38"/>
      <c r="H357" s="38"/>
      <c r="I357" s="38"/>
      <c r="J357" s="35"/>
      <c r="K357" s="17"/>
      <c r="O357" s="38"/>
      <c r="P357" s="38"/>
    </row>
    <row r="358" spans="2:16">
      <c r="B358" s="9"/>
      <c r="D358" s="38"/>
      <c r="E358" s="38"/>
      <c r="F358" s="38"/>
      <c r="G358" s="38"/>
      <c r="H358" s="38"/>
      <c r="I358" s="38"/>
      <c r="J358" s="35"/>
      <c r="K358" s="17"/>
      <c r="O358" s="38"/>
      <c r="P358" s="38"/>
    </row>
    <row r="359" spans="2:16">
      <c r="B359" s="9"/>
      <c r="D359" s="38"/>
      <c r="E359" s="38"/>
      <c r="F359" s="38"/>
      <c r="G359" s="38"/>
      <c r="H359" s="38"/>
      <c r="I359" s="38"/>
      <c r="J359" s="35"/>
      <c r="K359" s="17"/>
      <c r="O359" s="38"/>
      <c r="P359" s="38"/>
    </row>
    <row r="360" spans="2:16">
      <c r="B360" s="9"/>
      <c r="D360" s="38"/>
      <c r="E360" s="38"/>
      <c r="F360" s="38"/>
      <c r="G360" s="38"/>
      <c r="H360" s="38"/>
      <c r="I360" s="38"/>
      <c r="J360" s="35"/>
      <c r="K360" s="17"/>
      <c r="O360" s="38"/>
      <c r="P360" s="38"/>
    </row>
    <row r="361" spans="2:16">
      <c r="B361" s="9"/>
      <c r="D361" s="38"/>
      <c r="E361" s="38"/>
      <c r="F361" s="38"/>
      <c r="G361" s="38"/>
      <c r="H361" s="38"/>
      <c r="I361" s="38"/>
      <c r="J361" s="35"/>
      <c r="K361" s="17"/>
      <c r="O361" s="38"/>
      <c r="P361" s="38"/>
    </row>
    <row r="362" spans="2:16">
      <c r="B362" s="9"/>
      <c r="D362" s="38"/>
      <c r="E362" s="38"/>
      <c r="F362" s="38"/>
      <c r="G362" s="38"/>
      <c r="H362" s="38"/>
      <c r="I362" s="38"/>
      <c r="J362" s="35"/>
      <c r="K362" s="17"/>
      <c r="O362" s="38"/>
      <c r="P362" s="38"/>
    </row>
    <row r="363" spans="2:16">
      <c r="B363" s="9"/>
      <c r="D363" s="38"/>
      <c r="E363" s="38"/>
      <c r="F363" s="38"/>
      <c r="G363" s="38"/>
      <c r="H363" s="38"/>
      <c r="I363" s="38"/>
      <c r="J363" s="35"/>
      <c r="K363" s="17"/>
      <c r="O363" s="38"/>
      <c r="P363" s="38"/>
    </row>
    <row r="364" spans="2:16">
      <c r="B364" s="9"/>
      <c r="D364" s="38"/>
      <c r="E364" s="38"/>
      <c r="F364" s="38"/>
      <c r="G364" s="38"/>
      <c r="H364" s="38"/>
      <c r="I364" s="38"/>
      <c r="J364" s="35"/>
      <c r="K364" s="17"/>
      <c r="O364" s="38"/>
      <c r="P364" s="38"/>
    </row>
    <row r="365" spans="2:16">
      <c r="B365" s="9"/>
      <c r="D365" s="38"/>
      <c r="E365" s="38"/>
      <c r="F365" s="38"/>
      <c r="G365" s="38"/>
      <c r="H365" s="38"/>
      <c r="I365" s="38"/>
      <c r="J365" s="35"/>
      <c r="K365" s="17"/>
      <c r="O365" s="38"/>
      <c r="P365" s="38"/>
    </row>
    <row r="366" spans="2:16">
      <c r="B366" s="9"/>
      <c r="D366" s="38"/>
      <c r="E366" s="38"/>
      <c r="F366" s="38"/>
      <c r="G366" s="38"/>
      <c r="H366" s="38"/>
      <c r="I366" s="38"/>
      <c r="J366" s="35"/>
      <c r="K366" s="17"/>
      <c r="O366" s="38"/>
      <c r="P366" s="38"/>
    </row>
    <row r="367" spans="2:16">
      <c r="B367" s="9"/>
      <c r="D367" s="38"/>
      <c r="E367" s="38"/>
      <c r="F367" s="38"/>
      <c r="G367" s="38"/>
      <c r="H367" s="38"/>
      <c r="I367" s="38"/>
      <c r="J367" s="35"/>
      <c r="K367" s="17"/>
      <c r="O367" s="38"/>
      <c r="P367" s="38"/>
    </row>
    <row r="368" spans="2:16">
      <c r="B368" s="9"/>
      <c r="D368" s="38"/>
      <c r="E368" s="38"/>
      <c r="F368" s="38"/>
      <c r="G368" s="38"/>
      <c r="H368" s="38"/>
      <c r="I368" s="38"/>
      <c r="J368" s="35"/>
      <c r="K368" s="17"/>
      <c r="O368" s="38"/>
      <c r="P368" s="38"/>
    </row>
    <row r="369" spans="2:16">
      <c r="B369" s="9"/>
      <c r="D369" s="38"/>
      <c r="E369" s="38"/>
      <c r="F369" s="38"/>
      <c r="G369" s="38"/>
      <c r="H369" s="38"/>
      <c r="I369" s="38"/>
      <c r="J369" s="35"/>
      <c r="K369" s="17"/>
      <c r="O369" s="38"/>
      <c r="P369" s="38"/>
    </row>
    <row r="370" spans="2:16">
      <c r="B370" s="9"/>
      <c r="D370" s="38"/>
      <c r="E370" s="38"/>
      <c r="F370" s="38"/>
      <c r="G370" s="38"/>
      <c r="H370" s="38"/>
      <c r="I370" s="38"/>
      <c r="J370" s="35"/>
      <c r="K370" s="17"/>
      <c r="O370" s="38"/>
      <c r="P370" s="38"/>
    </row>
    <row r="371" spans="2:16">
      <c r="B371" s="9"/>
      <c r="D371" s="38"/>
      <c r="E371" s="38"/>
      <c r="F371" s="38"/>
      <c r="G371" s="38"/>
      <c r="H371" s="38"/>
      <c r="I371" s="38"/>
      <c r="J371" s="35"/>
      <c r="K371" s="17"/>
      <c r="O371" s="38"/>
      <c r="P371" s="38"/>
    </row>
    <row r="372" spans="2:16">
      <c r="B372" s="9"/>
      <c r="D372" s="38"/>
      <c r="E372" s="38"/>
      <c r="F372" s="38"/>
      <c r="G372" s="38"/>
      <c r="H372" s="38"/>
      <c r="I372" s="38"/>
      <c r="J372" s="35"/>
      <c r="K372" s="17"/>
      <c r="O372" s="38"/>
      <c r="P372" s="38"/>
    </row>
    <row r="373" spans="2:16">
      <c r="B373" s="9"/>
      <c r="D373" s="38"/>
      <c r="E373" s="38"/>
      <c r="F373" s="38"/>
      <c r="G373" s="38"/>
      <c r="H373" s="38"/>
      <c r="I373" s="38"/>
      <c r="J373" s="35"/>
      <c r="K373" s="17"/>
      <c r="O373" s="38"/>
      <c r="P373" s="38"/>
    </row>
    <row r="374" spans="2:16">
      <c r="B374" s="9"/>
      <c r="D374" s="38"/>
      <c r="E374" s="38"/>
      <c r="F374" s="38"/>
      <c r="G374" s="38"/>
      <c r="H374" s="38"/>
      <c r="I374" s="38"/>
      <c r="J374" s="35"/>
      <c r="K374" s="17"/>
      <c r="O374" s="38"/>
      <c r="P374" s="38"/>
    </row>
    <row r="375" spans="2:16">
      <c r="B375" s="9"/>
      <c r="D375" s="38"/>
      <c r="E375" s="38"/>
      <c r="F375" s="38"/>
      <c r="G375" s="38"/>
      <c r="H375" s="38"/>
      <c r="I375" s="38"/>
      <c r="J375" s="35"/>
      <c r="K375" s="17"/>
      <c r="O375" s="38"/>
      <c r="P375" s="38"/>
    </row>
    <row r="376" spans="2:16">
      <c r="B376" s="9"/>
      <c r="D376" s="38"/>
      <c r="E376" s="38"/>
      <c r="F376" s="38"/>
      <c r="G376" s="38"/>
      <c r="H376" s="38"/>
      <c r="I376" s="38"/>
      <c r="J376" s="35"/>
      <c r="K376" s="17"/>
      <c r="O376" s="38"/>
      <c r="P376" s="38"/>
    </row>
    <row r="377" spans="2:16">
      <c r="B377" s="9"/>
      <c r="D377" s="38"/>
      <c r="E377" s="38"/>
      <c r="F377" s="38"/>
      <c r="G377" s="38"/>
      <c r="H377" s="38"/>
      <c r="I377" s="38"/>
      <c r="J377" s="35"/>
      <c r="K377" s="17"/>
      <c r="O377" s="38"/>
      <c r="P377" s="38"/>
    </row>
    <row r="378" spans="2:16">
      <c r="B378" s="9"/>
      <c r="D378" s="38"/>
      <c r="E378" s="38"/>
      <c r="F378" s="38"/>
      <c r="G378" s="38"/>
      <c r="H378" s="38"/>
      <c r="I378" s="38"/>
      <c r="J378" s="35"/>
      <c r="K378" s="17"/>
      <c r="O378" s="38"/>
      <c r="P378" s="38"/>
    </row>
    <row r="379" spans="2:16">
      <c r="B379" s="9"/>
      <c r="D379" s="38"/>
      <c r="E379" s="38"/>
      <c r="F379" s="38"/>
      <c r="G379" s="38"/>
      <c r="H379" s="38"/>
      <c r="I379" s="38"/>
      <c r="J379" s="35"/>
      <c r="K379" s="17"/>
      <c r="O379" s="38"/>
      <c r="P379" s="38"/>
    </row>
    <row r="380" spans="2:16">
      <c r="B380" s="9"/>
      <c r="D380" s="38"/>
      <c r="E380" s="38"/>
      <c r="F380" s="38"/>
      <c r="G380" s="38"/>
      <c r="H380" s="38"/>
      <c r="I380" s="38"/>
      <c r="J380" s="35"/>
      <c r="K380" s="17"/>
      <c r="O380" s="38"/>
      <c r="P380" s="38"/>
    </row>
    <row r="381" spans="2:16">
      <c r="B381" s="9"/>
      <c r="D381" s="38"/>
      <c r="E381" s="38"/>
      <c r="F381" s="38"/>
      <c r="G381" s="38"/>
      <c r="H381" s="38"/>
      <c r="I381" s="38"/>
      <c r="J381" s="35"/>
      <c r="K381" s="17"/>
      <c r="O381" s="38"/>
      <c r="P381" s="38"/>
    </row>
    <row r="382" spans="2:16">
      <c r="B382" s="9"/>
      <c r="D382" s="38"/>
      <c r="E382" s="38"/>
      <c r="F382" s="38"/>
      <c r="G382" s="38"/>
      <c r="H382" s="38"/>
      <c r="I382" s="38"/>
      <c r="J382" s="35"/>
      <c r="K382" s="17"/>
      <c r="O382" s="38"/>
      <c r="P382" s="38"/>
    </row>
    <row r="383" spans="2:16">
      <c r="B383" s="9"/>
      <c r="D383" s="38"/>
      <c r="E383" s="38"/>
      <c r="F383" s="38"/>
      <c r="G383" s="38"/>
      <c r="H383" s="38"/>
      <c r="I383" s="38"/>
      <c r="J383" s="35"/>
      <c r="K383" s="17"/>
      <c r="O383" s="38"/>
      <c r="P383" s="38"/>
    </row>
    <row r="384" spans="2:16">
      <c r="B384" s="9"/>
      <c r="D384" s="38"/>
      <c r="E384" s="38"/>
      <c r="F384" s="38"/>
      <c r="G384" s="38"/>
      <c r="H384" s="38"/>
      <c r="I384" s="38"/>
      <c r="J384" s="35"/>
      <c r="K384" s="17"/>
      <c r="O384" s="38"/>
      <c r="P384" s="38"/>
    </row>
    <row r="385" spans="2:16">
      <c r="B385" s="9"/>
      <c r="D385" s="38"/>
      <c r="E385" s="38"/>
      <c r="F385" s="38"/>
      <c r="G385" s="38"/>
      <c r="H385" s="38"/>
      <c r="I385" s="38"/>
      <c r="J385" s="35"/>
      <c r="K385" s="17"/>
      <c r="O385" s="38"/>
      <c r="P385" s="38"/>
    </row>
    <row r="386" spans="2:16">
      <c r="B386" s="9"/>
      <c r="D386" s="38"/>
      <c r="E386" s="38"/>
      <c r="F386" s="38"/>
      <c r="G386" s="38"/>
      <c r="H386" s="38"/>
      <c r="I386" s="38"/>
      <c r="J386" s="35"/>
      <c r="K386" s="17"/>
      <c r="O386" s="38"/>
      <c r="P386" s="38"/>
    </row>
    <row r="387" spans="2:16">
      <c r="B387" s="9"/>
      <c r="D387" s="38"/>
      <c r="E387" s="38"/>
      <c r="F387" s="38"/>
      <c r="G387" s="38"/>
      <c r="H387" s="38"/>
      <c r="I387" s="38"/>
      <c r="J387" s="35"/>
      <c r="K387" s="17"/>
      <c r="O387" s="38"/>
      <c r="P387" s="38"/>
    </row>
    <row r="388" spans="2:16">
      <c r="B388" s="9"/>
      <c r="D388" s="38"/>
      <c r="E388" s="38"/>
      <c r="F388" s="38"/>
      <c r="G388" s="38"/>
      <c r="H388" s="38"/>
      <c r="I388" s="38"/>
      <c r="J388" s="35"/>
      <c r="K388" s="17"/>
      <c r="O388" s="38"/>
      <c r="P388" s="38"/>
    </row>
    <row r="389" spans="2:16">
      <c r="B389" s="9"/>
      <c r="D389" s="38"/>
      <c r="E389" s="38"/>
      <c r="F389" s="38"/>
      <c r="G389" s="38"/>
      <c r="H389" s="38"/>
      <c r="I389" s="38"/>
      <c r="J389" s="35"/>
      <c r="K389" s="17"/>
      <c r="O389" s="38"/>
      <c r="P389" s="38"/>
    </row>
    <row r="390" spans="2:16">
      <c r="B390" s="9"/>
      <c r="D390" s="38"/>
      <c r="E390" s="38"/>
      <c r="F390" s="38"/>
      <c r="G390" s="38"/>
      <c r="H390" s="38"/>
      <c r="I390" s="38"/>
      <c r="J390" s="35"/>
      <c r="K390" s="17"/>
      <c r="O390" s="38"/>
      <c r="P390" s="38"/>
    </row>
    <row r="391" spans="2:16">
      <c r="B391" s="9"/>
      <c r="D391" s="38"/>
      <c r="E391" s="38"/>
      <c r="F391" s="38"/>
      <c r="G391" s="38"/>
      <c r="H391" s="38"/>
      <c r="I391" s="38"/>
      <c r="J391" s="35"/>
      <c r="K391" s="17"/>
      <c r="O391" s="38"/>
      <c r="P391" s="38"/>
    </row>
    <row r="392" spans="2:16">
      <c r="B392" s="9"/>
      <c r="D392" s="38"/>
      <c r="E392" s="38"/>
      <c r="F392" s="38"/>
      <c r="G392" s="38"/>
      <c r="H392" s="38"/>
      <c r="I392" s="38"/>
      <c r="J392" s="35"/>
      <c r="K392" s="17"/>
      <c r="O392" s="38"/>
      <c r="P392" s="38"/>
    </row>
    <row r="393" spans="2:16">
      <c r="B393" s="9"/>
      <c r="D393" s="38"/>
      <c r="E393" s="38"/>
      <c r="F393" s="38"/>
      <c r="G393" s="38"/>
      <c r="H393" s="38"/>
      <c r="I393" s="38"/>
      <c r="J393" s="35"/>
      <c r="K393" s="17"/>
      <c r="O393" s="38"/>
      <c r="P393" s="38"/>
    </row>
    <row r="394" spans="2:16">
      <c r="B394" s="9"/>
      <c r="D394" s="38"/>
      <c r="E394" s="38"/>
      <c r="F394" s="38"/>
      <c r="G394" s="38"/>
      <c r="H394" s="38"/>
      <c r="I394" s="38"/>
      <c r="J394" s="35"/>
      <c r="K394" s="17"/>
      <c r="O394" s="38"/>
      <c r="P394" s="38"/>
    </row>
    <row r="395" spans="2:16">
      <c r="B395" s="9"/>
      <c r="D395" s="38"/>
      <c r="E395" s="38"/>
      <c r="F395" s="38"/>
      <c r="G395" s="38"/>
      <c r="H395" s="38"/>
      <c r="I395" s="38"/>
      <c r="J395" s="35"/>
      <c r="K395" s="17"/>
      <c r="O395" s="38"/>
      <c r="P395" s="38"/>
    </row>
    <row r="396" spans="2:16">
      <c r="B396" s="9"/>
      <c r="D396" s="38"/>
      <c r="E396" s="38"/>
      <c r="F396" s="38"/>
      <c r="G396" s="38"/>
      <c r="H396" s="38"/>
      <c r="I396" s="38"/>
      <c r="J396" s="35"/>
      <c r="K396" s="17"/>
      <c r="O396" s="38"/>
      <c r="P396" s="38"/>
    </row>
    <row r="397" spans="2:16">
      <c r="B397" s="9"/>
      <c r="D397" s="38"/>
      <c r="E397" s="38"/>
      <c r="F397" s="38"/>
      <c r="G397" s="38"/>
      <c r="H397" s="38"/>
      <c r="I397" s="38"/>
      <c r="J397" s="35"/>
      <c r="K397" s="17"/>
      <c r="O397" s="38"/>
      <c r="P397" s="38"/>
    </row>
    <row r="398" spans="2:16">
      <c r="B398" s="9"/>
      <c r="D398" s="38"/>
      <c r="E398" s="38"/>
      <c r="F398" s="38"/>
      <c r="G398" s="38"/>
      <c r="H398" s="38"/>
      <c r="I398" s="38"/>
      <c r="J398" s="35"/>
      <c r="K398" s="17"/>
      <c r="O398" s="38"/>
      <c r="P398" s="38"/>
    </row>
    <row r="399" spans="2:16">
      <c r="B399" s="9"/>
      <c r="D399" s="38"/>
      <c r="E399" s="38"/>
      <c r="F399" s="38"/>
      <c r="G399" s="38"/>
      <c r="H399" s="38"/>
      <c r="I399" s="38"/>
      <c r="J399" s="35"/>
      <c r="K399" s="17"/>
      <c r="O399" s="38"/>
      <c r="P399" s="38"/>
    </row>
    <row r="400" spans="2:16">
      <c r="B400" s="9"/>
      <c r="D400" s="38"/>
      <c r="E400" s="38"/>
      <c r="F400" s="38"/>
      <c r="G400" s="38"/>
      <c r="H400" s="38"/>
      <c r="I400" s="38"/>
      <c r="J400" s="35"/>
      <c r="K400" s="17"/>
      <c r="O400" s="38"/>
      <c r="P400" s="38"/>
    </row>
    <row r="401" spans="2:16">
      <c r="B401" s="9"/>
      <c r="D401" s="38"/>
      <c r="E401" s="38"/>
      <c r="F401" s="38"/>
      <c r="G401" s="38"/>
      <c r="H401" s="38"/>
      <c r="I401" s="38"/>
      <c r="J401" s="35"/>
      <c r="K401" s="17"/>
      <c r="O401" s="38"/>
      <c r="P401" s="38"/>
    </row>
    <row r="402" spans="2:16">
      <c r="B402" s="9"/>
      <c r="D402" s="38"/>
      <c r="E402" s="38"/>
      <c r="F402" s="38"/>
      <c r="G402" s="38"/>
      <c r="H402" s="38"/>
      <c r="I402" s="38"/>
      <c r="J402" s="35"/>
      <c r="K402" s="17"/>
      <c r="O402" s="38"/>
      <c r="P402" s="38"/>
    </row>
    <row r="403" spans="2:16">
      <c r="B403" s="9"/>
      <c r="D403" s="38"/>
      <c r="E403" s="38"/>
      <c r="F403" s="38"/>
      <c r="G403" s="38"/>
      <c r="H403" s="38"/>
      <c r="I403" s="38"/>
      <c r="J403" s="35"/>
      <c r="K403" s="17"/>
      <c r="O403" s="38"/>
      <c r="P403" s="38"/>
    </row>
    <row r="404" spans="2:16">
      <c r="B404" s="9"/>
      <c r="D404" s="38"/>
      <c r="E404" s="38"/>
      <c r="F404" s="38"/>
      <c r="G404" s="38"/>
      <c r="H404" s="38"/>
      <c r="I404" s="38"/>
      <c r="J404" s="35"/>
      <c r="K404" s="17"/>
      <c r="O404" s="38"/>
      <c r="P404" s="38"/>
    </row>
    <row r="405" spans="2:16">
      <c r="B405" s="9"/>
      <c r="D405" s="38"/>
      <c r="E405" s="38"/>
      <c r="F405" s="38"/>
      <c r="G405" s="38"/>
      <c r="H405" s="38"/>
      <c r="I405" s="38"/>
      <c r="J405" s="35"/>
      <c r="K405" s="17"/>
      <c r="O405" s="38"/>
      <c r="P405" s="38"/>
    </row>
    <row r="406" spans="2:16">
      <c r="B406" s="9"/>
      <c r="D406" s="38"/>
      <c r="E406" s="38"/>
      <c r="F406" s="38"/>
      <c r="G406" s="38"/>
      <c r="H406" s="38"/>
      <c r="I406" s="38"/>
      <c r="J406" s="35"/>
      <c r="K406" s="17"/>
      <c r="O406" s="38"/>
      <c r="P406" s="38"/>
    </row>
    <row r="407" spans="2:16">
      <c r="B407" s="9"/>
      <c r="D407" s="38"/>
      <c r="E407" s="38"/>
      <c r="F407" s="38"/>
      <c r="G407" s="38"/>
      <c r="H407" s="38"/>
      <c r="I407" s="38"/>
      <c r="J407" s="35"/>
      <c r="K407" s="17"/>
      <c r="O407" s="38"/>
      <c r="P407" s="38"/>
    </row>
    <row r="408" spans="2:16">
      <c r="B408" s="9"/>
      <c r="D408" s="38"/>
      <c r="E408" s="38"/>
      <c r="F408" s="38"/>
      <c r="G408" s="38"/>
      <c r="H408" s="38"/>
      <c r="I408" s="38"/>
      <c r="J408" s="35"/>
      <c r="K408" s="17"/>
      <c r="O408" s="38"/>
      <c r="P408" s="38"/>
    </row>
    <row r="409" spans="2:16">
      <c r="B409" s="9"/>
      <c r="D409" s="38"/>
      <c r="E409" s="38"/>
      <c r="F409" s="38"/>
      <c r="G409" s="38"/>
      <c r="H409" s="38"/>
      <c r="I409" s="38"/>
      <c r="J409" s="35"/>
      <c r="K409" s="17"/>
      <c r="O409" s="38"/>
      <c r="P409" s="38"/>
    </row>
    <row r="410" spans="2:16">
      <c r="B410" s="9"/>
      <c r="D410" s="38"/>
      <c r="E410" s="38"/>
      <c r="F410" s="38"/>
      <c r="G410" s="38"/>
      <c r="H410" s="38"/>
      <c r="I410" s="38"/>
      <c r="J410" s="35"/>
      <c r="K410" s="17"/>
      <c r="O410" s="38"/>
      <c r="P410" s="38"/>
    </row>
    <row r="411" spans="2:16">
      <c r="B411" s="9"/>
      <c r="D411" s="38"/>
      <c r="E411" s="38"/>
      <c r="F411" s="38"/>
      <c r="G411" s="38"/>
      <c r="H411" s="38"/>
      <c r="I411" s="38"/>
      <c r="J411" s="35"/>
      <c r="K411" s="17"/>
      <c r="O411" s="38"/>
      <c r="P411" s="38"/>
    </row>
    <row r="412" spans="2:16">
      <c r="B412" s="9"/>
      <c r="D412" s="38"/>
      <c r="E412" s="38"/>
      <c r="F412" s="38"/>
      <c r="G412" s="38"/>
      <c r="H412" s="38"/>
      <c r="I412" s="38"/>
      <c r="J412" s="35"/>
      <c r="K412" s="17"/>
      <c r="O412" s="38"/>
      <c r="P412" s="38"/>
    </row>
    <row r="413" spans="2:16">
      <c r="B413" s="9"/>
      <c r="D413" s="38"/>
      <c r="E413" s="38"/>
      <c r="F413" s="38"/>
      <c r="G413" s="38"/>
      <c r="H413" s="38"/>
      <c r="I413" s="38"/>
      <c r="J413" s="35"/>
      <c r="K413" s="17"/>
      <c r="O413" s="38"/>
      <c r="P413" s="38"/>
    </row>
    <row r="414" spans="2:16">
      <c r="B414" s="9"/>
      <c r="D414" s="38"/>
      <c r="E414" s="38"/>
      <c r="F414" s="38"/>
      <c r="G414" s="38"/>
      <c r="H414" s="38"/>
      <c r="I414" s="38"/>
      <c r="J414" s="35"/>
      <c r="K414" s="17"/>
      <c r="O414" s="38"/>
      <c r="P414" s="38"/>
    </row>
    <row r="415" spans="2:16">
      <c r="B415" s="9"/>
      <c r="D415" s="38"/>
      <c r="E415" s="38"/>
      <c r="F415" s="38"/>
      <c r="G415" s="38"/>
      <c r="H415" s="38"/>
      <c r="I415" s="38"/>
      <c r="J415" s="35"/>
      <c r="K415" s="17"/>
      <c r="O415" s="38"/>
      <c r="P415" s="38"/>
    </row>
    <row r="416" spans="2:16">
      <c r="B416" s="9"/>
      <c r="D416" s="38"/>
      <c r="E416" s="38"/>
      <c r="F416" s="38"/>
      <c r="G416" s="38"/>
      <c r="H416" s="38"/>
      <c r="I416" s="38"/>
      <c r="J416" s="35"/>
      <c r="K416" s="17"/>
      <c r="O416" s="38"/>
      <c r="P416" s="38"/>
    </row>
    <row r="417" spans="2:16">
      <c r="B417" s="9"/>
      <c r="D417" s="38"/>
      <c r="E417" s="38"/>
      <c r="F417" s="38"/>
      <c r="G417" s="38"/>
      <c r="H417" s="38"/>
      <c r="I417" s="38"/>
      <c r="J417" s="35"/>
      <c r="K417" s="17"/>
      <c r="O417" s="38"/>
      <c r="P417" s="38"/>
    </row>
    <row r="418" spans="2:16">
      <c r="B418" s="9"/>
      <c r="D418" s="38"/>
      <c r="E418" s="38"/>
      <c r="F418" s="38"/>
      <c r="G418" s="38"/>
      <c r="H418" s="38"/>
      <c r="I418" s="38"/>
      <c r="J418" s="35"/>
      <c r="K418" s="17"/>
      <c r="O418" s="38"/>
      <c r="P418" s="38"/>
    </row>
    <row r="419" spans="2:16">
      <c r="B419" s="9"/>
      <c r="D419" s="38"/>
      <c r="E419" s="38"/>
      <c r="F419" s="38"/>
      <c r="G419" s="38"/>
      <c r="H419" s="38"/>
      <c r="I419" s="38"/>
      <c r="J419" s="35"/>
      <c r="K419" s="17"/>
      <c r="O419" s="38"/>
      <c r="P419" s="38"/>
    </row>
    <row r="420" spans="2:16">
      <c r="B420" s="9"/>
      <c r="D420" s="38"/>
      <c r="E420" s="38"/>
      <c r="F420" s="38"/>
      <c r="G420" s="38"/>
      <c r="H420" s="38"/>
      <c r="I420" s="38"/>
      <c r="J420" s="35"/>
      <c r="K420" s="17"/>
      <c r="O420" s="38"/>
      <c r="P420" s="38"/>
    </row>
    <row r="421" spans="2:16">
      <c r="B421" s="9"/>
      <c r="D421" s="38"/>
      <c r="E421" s="38"/>
      <c r="F421" s="38"/>
      <c r="G421" s="38"/>
      <c r="H421" s="38"/>
      <c r="I421" s="38"/>
      <c r="J421" s="35"/>
      <c r="K421" s="17"/>
      <c r="O421" s="38"/>
      <c r="P421" s="38"/>
    </row>
    <row r="422" spans="2:16">
      <c r="B422" s="9"/>
      <c r="D422" s="38"/>
      <c r="E422" s="38"/>
      <c r="F422" s="38"/>
      <c r="G422" s="38"/>
      <c r="H422" s="38"/>
      <c r="I422" s="38"/>
      <c r="J422" s="35"/>
      <c r="K422" s="17"/>
      <c r="O422" s="38"/>
      <c r="P422" s="38"/>
    </row>
    <row r="423" spans="2:16">
      <c r="B423" s="9"/>
      <c r="D423" s="38"/>
      <c r="E423" s="38"/>
      <c r="F423" s="38"/>
      <c r="G423" s="38"/>
      <c r="H423" s="38"/>
      <c r="I423" s="38"/>
      <c r="J423" s="35"/>
      <c r="K423" s="17"/>
      <c r="O423" s="38"/>
      <c r="P423" s="38"/>
    </row>
    <row r="424" spans="2:16">
      <c r="B424" s="9"/>
      <c r="D424" s="38"/>
      <c r="E424" s="38"/>
      <c r="F424" s="38"/>
      <c r="G424" s="38"/>
      <c r="H424" s="38"/>
      <c r="I424" s="38"/>
      <c r="J424" s="35"/>
      <c r="K424" s="17"/>
      <c r="O424" s="38"/>
      <c r="P424" s="38"/>
    </row>
    <row r="425" spans="2:16">
      <c r="B425" s="9"/>
      <c r="D425" s="38"/>
      <c r="E425" s="38"/>
      <c r="F425" s="38"/>
      <c r="G425" s="38"/>
      <c r="H425" s="38"/>
      <c r="I425" s="38"/>
      <c r="J425" s="35"/>
      <c r="K425" s="17"/>
      <c r="O425" s="38"/>
      <c r="P425" s="38"/>
    </row>
    <row r="426" spans="2:16">
      <c r="B426" s="9"/>
      <c r="D426" s="38"/>
      <c r="E426" s="38"/>
      <c r="F426" s="38"/>
      <c r="G426" s="38"/>
      <c r="H426" s="38"/>
      <c r="I426" s="38"/>
      <c r="J426" s="35"/>
      <c r="K426" s="17"/>
      <c r="O426" s="38"/>
      <c r="P426" s="38"/>
    </row>
    <row r="427" spans="2:16">
      <c r="B427" s="9"/>
      <c r="D427" s="38"/>
      <c r="E427" s="38"/>
      <c r="F427" s="38"/>
      <c r="G427" s="38"/>
      <c r="H427" s="38"/>
      <c r="I427" s="38"/>
      <c r="J427" s="35"/>
      <c r="K427" s="17"/>
      <c r="O427" s="38"/>
      <c r="P427" s="38"/>
    </row>
    <row r="428" spans="2:16">
      <c r="B428" s="9"/>
      <c r="D428" s="38"/>
      <c r="E428" s="38"/>
      <c r="F428" s="38"/>
      <c r="G428" s="38"/>
      <c r="H428" s="38"/>
      <c r="I428" s="38"/>
      <c r="J428" s="35"/>
      <c r="K428" s="17"/>
      <c r="O428" s="38"/>
      <c r="P428" s="38"/>
    </row>
    <row r="429" spans="2:16">
      <c r="B429" s="9"/>
      <c r="D429" s="38"/>
      <c r="E429" s="38"/>
      <c r="F429" s="38"/>
      <c r="G429" s="38"/>
      <c r="H429" s="38"/>
      <c r="I429" s="38"/>
      <c r="J429" s="35"/>
      <c r="K429" s="17"/>
      <c r="O429" s="38"/>
      <c r="P429" s="38"/>
    </row>
    <row r="430" spans="2:16">
      <c r="B430" s="9"/>
      <c r="D430" s="38"/>
      <c r="E430" s="38"/>
      <c r="F430" s="38"/>
      <c r="G430" s="38"/>
      <c r="H430" s="38"/>
      <c r="I430" s="38"/>
      <c r="J430" s="35"/>
      <c r="K430" s="17"/>
      <c r="O430" s="38"/>
      <c r="P430" s="38"/>
    </row>
    <row r="431" spans="2:16">
      <c r="B431" s="9"/>
      <c r="D431" s="38"/>
      <c r="E431" s="38"/>
      <c r="F431" s="38"/>
      <c r="G431" s="38"/>
      <c r="H431" s="38"/>
      <c r="I431" s="38"/>
      <c r="J431" s="35"/>
      <c r="K431" s="17"/>
      <c r="O431" s="38"/>
      <c r="P431" s="38"/>
    </row>
    <row r="432" spans="2:16">
      <c r="B432" s="9"/>
      <c r="D432" s="38"/>
      <c r="E432" s="38"/>
      <c r="F432" s="38"/>
      <c r="G432" s="38"/>
      <c r="H432" s="38"/>
      <c r="I432" s="38"/>
      <c r="J432" s="35"/>
      <c r="K432" s="17"/>
      <c r="O432" s="38"/>
      <c r="P432" s="38"/>
    </row>
    <row r="433" spans="2:16">
      <c r="B433" s="9"/>
      <c r="D433" s="38"/>
      <c r="E433" s="38"/>
      <c r="F433" s="38"/>
      <c r="G433" s="38"/>
      <c r="H433" s="38"/>
      <c r="I433" s="38"/>
      <c r="J433" s="35"/>
      <c r="K433" s="17"/>
      <c r="O433" s="38"/>
      <c r="P433" s="38"/>
    </row>
    <row r="434" spans="2:16">
      <c r="B434" s="9"/>
      <c r="D434" s="38"/>
      <c r="E434" s="38"/>
      <c r="F434" s="38"/>
      <c r="G434" s="38"/>
      <c r="H434" s="38"/>
      <c r="I434" s="38"/>
      <c r="J434" s="35"/>
      <c r="K434" s="17"/>
      <c r="O434" s="38"/>
      <c r="P434" s="38"/>
    </row>
    <row r="435" spans="2:16">
      <c r="B435" s="9"/>
      <c r="D435" s="38"/>
      <c r="E435" s="38"/>
      <c r="F435" s="38"/>
      <c r="G435" s="38"/>
      <c r="H435" s="38"/>
      <c r="I435" s="38"/>
      <c r="J435" s="35"/>
      <c r="K435" s="17"/>
      <c r="O435" s="38"/>
      <c r="P435" s="38"/>
    </row>
    <row r="436" spans="2:16">
      <c r="B436" s="9"/>
      <c r="D436" s="38"/>
      <c r="E436" s="38"/>
      <c r="F436" s="38"/>
      <c r="G436" s="38"/>
      <c r="H436" s="38"/>
      <c r="I436" s="38"/>
      <c r="J436" s="35"/>
      <c r="K436" s="17"/>
      <c r="O436" s="38"/>
      <c r="P436" s="38"/>
    </row>
    <row r="437" spans="2:16">
      <c r="B437" s="9"/>
      <c r="D437" s="38"/>
      <c r="E437" s="38"/>
      <c r="F437" s="38"/>
      <c r="G437" s="38"/>
      <c r="H437" s="38"/>
      <c r="I437" s="38"/>
      <c r="J437" s="35"/>
      <c r="K437" s="17"/>
      <c r="O437" s="38"/>
      <c r="P437" s="38"/>
    </row>
    <row r="438" spans="2:16">
      <c r="B438" s="9"/>
      <c r="D438" s="38"/>
      <c r="E438" s="38"/>
      <c r="F438" s="38"/>
      <c r="G438" s="38"/>
      <c r="H438" s="38"/>
      <c r="I438" s="38"/>
      <c r="J438" s="35"/>
      <c r="K438" s="17"/>
      <c r="O438" s="38"/>
      <c r="P438" s="38"/>
    </row>
    <row r="439" spans="2:16">
      <c r="B439" s="9"/>
      <c r="D439" s="38"/>
      <c r="E439" s="38"/>
      <c r="F439" s="38"/>
      <c r="G439" s="38"/>
      <c r="H439" s="38"/>
      <c r="I439" s="38"/>
      <c r="J439" s="35"/>
      <c r="K439" s="17"/>
      <c r="O439" s="38"/>
      <c r="P439" s="38"/>
    </row>
    <row r="440" spans="2:16">
      <c r="B440" s="9"/>
      <c r="D440" s="38"/>
      <c r="E440" s="38"/>
      <c r="F440" s="38"/>
      <c r="G440" s="38"/>
      <c r="H440" s="38"/>
      <c r="I440" s="38"/>
      <c r="J440" s="35"/>
      <c r="K440" s="17"/>
      <c r="O440" s="38"/>
      <c r="P440" s="38"/>
    </row>
    <row r="441" spans="2:16">
      <c r="B441" s="9"/>
      <c r="D441" s="38"/>
      <c r="E441" s="38"/>
      <c r="F441" s="38"/>
      <c r="G441" s="38"/>
      <c r="H441" s="38"/>
      <c r="I441" s="38"/>
      <c r="J441" s="35"/>
      <c r="K441" s="17"/>
      <c r="O441" s="38"/>
      <c r="P441" s="38"/>
    </row>
    <row r="442" spans="2:16">
      <c r="B442" s="9"/>
      <c r="D442" s="38"/>
      <c r="E442" s="38"/>
      <c r="F442" s="38"/>
      <c r="G442" s="38"/>
      <c r="H442" s="38"/>
      <c r="I442" s="38"/>
      <c r="J442" s="35"/>
      <c r="K442" s="17"/>
      <c r="O442" s="38"/>
      <c r="P442" s="38"/>
    </row>
    <row r="443" spans="2:16">
      <c r="B443" s="9"/>
      <c r="D443" s="38"/>
      <c r="E443" s="38"/>
      <c r="F443" s="38"/>
      <c r="G443" s="38"/>
      <c r="H443" s="38"/>
      <c r="I443" s="38"/>
      <c r="J443" s="35"/>
      <c r="K443" s="17"/>
      <c r="O443" s="38"/>
      <c r="P443" s="38"/>
    </row>
    <row r="444" spans="2:16">
      <c r="B444" s="9"/>
      <c r="D444" s="38"/>
      <c r="E444" s="38"/>
      <c r="F444" s="38"/>
      <c r="G444" s="38"/>
      <c r="H444" s="38"/>
      <c r="I444" s="38"/>
      <c r="J444" s="35"/>
      <c r="K444" s="17"/>
      <c r="O444" s="38"/>
      <c r="P444" s="38"/>
    </row>
    <row r="445" spans="2:16">
      <c r="B445" s="9"/>
      <c r="D445" s="38"/>
      <c r="E445" s="38"/>
      <c r="F445" s="38"/>
      <c r="G445" s="38"/>
      <c r="H445" s="38"/>
      <c r="I445" s="38"/>
      <c r="J445" s="35"/>
      <c r="K445" s="17"/>
      <c r="O445" s="38"/>
      <c r="P445" s="38"/>
    </row>
    <row r="446" spans="2:16">
      <c r="B446" s="9"/>
      <c r="D446" s="38"/>
      <c r="E446" s="38"/>
      <c r="F446" s="38"/>
      <c r="G446" s="38"/>
      <c r="H446" s="38"/>
      <c r="I446" s="38"/>
      <c r="J446" s="35"/>
      <c r="K446" s="17"/>
      <c r="O446" s="38"/>
      <c r="P446" s="38"/>
    </row>
    <row r="447" spans="2:16">
      <c r="B447" s="9"/>
      <c r="D447" s="38"/>
      <c r="E447" s="38"/>
      <c r="F447" s="38"/>
      <c r="G447" s="38"/>
      <c r="H447" s="38"/>
      <c r="I447" s="38"/>
      <c r="J447" s="35"/>
      <c r="K447" s="17"/>
      <c r="O447" s="38"/>
      <c r="P447" s="38"/>
    </row>
    <row r="448" spans="2:16">
      <c r="B448" s="9"/>
      <c r="D448" s="38"/>
      <c r="E448" s="38"/>
      <c r="F448" s="38"/>
      <c r="G448" s="38"/>
      <c r="H448" s="38"/>
      <c r="I448" s="38"/>
      <c r="J448" s="35"/>
      <c r="K448" s="17"/>
      <c r="O448" s="38"/>
      <c r="P448" s="38"/>
    </row>
    <row r="449" spans="2:16">
      <c r="B449" s="9"/>
      <c r="D449" s="38"/>
      <c r="E449" s="38"/>
      <c r="F449" s="38"/>
      <c r="G449" s="38"/>
      <c r="H449" s="38"/>
      <c r="I449" s="38"/>
      <c r="J449" s="35"/>
      <c r="K449" s="17"/>
      <c r="O449" s="38"/>
      <c r="P449" s="38"/>
    </row>
    <row r="450" spans="2:16">
      <c r="B450" s="9"/>
      <c r="D450" s="38"/>
      <c r="E450" s="38"/>
      <c r="F450" s="38"/>
      <c r="G450" s="38"/>
      <c r="H450" s="38"/>
      <c r="I450" s="38"/>
      <c r="J450" s="35"/>
      <c r="K450" s="17"/>
      <c r="O450" s="38"/>
      <c r="P450" s="38"/>
    </row>
    <row r="451" spans="2:16">
      <c r="B451" s="9"/>
      <c r="D451" s="38"/>
      <c r="E451" s="38"/>
      <c r="F451" s="38"/>
      <c r="G451" s="38"/>
      <c r="H451" s="38"/>
      <c r="I451" s="38"/>
      <c r="J451" s="35"/>
      <c r="K451" s="17"/>
      <c r="O451" s="38"/>
      <c r="P451" s="38"/>
    </row>
    <row r="452" spans="2:16">
      <c r="B452" s="9"/>
      <c r="D452" s="38"/>
      <c r="E452" s="38"/>
      <c r="F452" s="38"/>
      <c r="G452" s="38"/>
      <c r="H452" s="38"/>
      <c r="I452" s="38"/>
      <c r="J452" s="35"/>
      <c r="K452" s="17"/>
      <c r="O452" s="38"/>
      <c r="P452" s="38"/>
    </row>
    <row r="453" spans="2:16">
      <c r="B453" s="9"/>
      <c r="D453" s="38"/>
      <c r="E453" s="38"/>
      <c r="F453" s="38"/>
      <c r="G453" s="38"/>
      <c r="H453" s="38"/>
      <c r="I453" s="38"/>
      <c r="J453" s="35"/>
      <c r="K453" s="17"/>
      <c r="O453" s="38"/>
      <c r="P453" s="38"/>
    </row>
    <row r="454" spans="2:16">
      <c r="B454" s="9"/>
      <c r="D454" s="38"/>
      <c r="E454" s="38"/>
      <c r="F454" s="38"/>
      <c r="G454" s="38"/>
      <c r="H454" s="38"/>
      <c r="I454" s="38"/>
      <c r="J454" s="35"/>
      <c r="K454" s="17"/>
      <c r="O454" s="38"/>
      <c r="P454" s="38"/>
    </row>
    <row r="455" spans="2:16">
      <c r="B455" s="9"/>
      <c r="D455" s="38"/>
      <c r="E455" s="38"/>
      <c r="F455" s="38"/>
      <c r="G455" s="38"/>
      <c r="H455" s="38"/>
      <c r="I455" s="38"/>
      <c r="J455" s="35"/>
      <c r="K455" s="17"/>
      <c r="O455" s="38"/>
      <c r="P455" s="38"/>
    </row>
    <row r="456" spans="2:16">
      <c r="B456" s="9"/>
      <c r="D456" s="38"/>
      <c r="E456" s="38"/>
      <c r="F456" s="38"/>
      <c r="G456" s="38"/>
      <c r="H456" s="38"/>
      <c r="I456" s="38"/>
      <c r="J456" s="35"/>
      <c r="K456" s="17"/>
      <c r="O456" s="38"/>
      <c r="P456" s="38"/>
    </row>
    <row r="457" spans="2:16">
      <c r="B457" s="9"/>
      <c r="D457" s="38"/>
      <c r="E457" s="38"/>
      <c r="F457" s="38"/>
      <c r="G457" s="38"/>
      <c r="H457" s="38"/>
      <c r="I457" s="38"/>
      <c r="J457" s="35"/>
      <c r="K457" s="17"/>
      <c r="O457" s="38"/>
      <c r="P457" s="38"/>
    </row>
    <row r="458" spans="2:16">
      <c r="B458" s="9"/>
      <c r="D458" s="38"/>
      <c r="E458" s="38"/>
      <c r="F458" s="38"/>
      <c r="G458" s="38"/>
      <c r="H458" s="38"/>
      <c r="I458" s="38"/>
      <c r="J458" s="35"/>
      <c r="K458" s="17"/>
      <c r="O458" s="38"/>
      <c r="P458" s="38"/>
    </row>
    <row r="459" spans="2:16">
      <c r="B459" s="9"/>
      <c r="D459" s="38"/>
      <c r="E459" s="38"/>
      <c r="F459" s="38"/>
      <c r="G459" s="38"/>
      <c r="H459" s="38"/>
      <c r="I459" s="38"/>
      <c r="J459" s="35"/>
      <c r="K459" s="17"/>
      <c r="O459" s="38"/>
      <c r="P459" s="38"/>
    </row>
    <row r="460" spans="2:16">
      <c r="B460" s="9"/>
      <c r="D460" s="38"/>
      <c r="E460" s="38"/>
      <c r="F460" s="38"/>
      <c r="G460" s="38"/>
      <c r="H460" s="38"/>
      <c r="I460" s="38"/>
      <c r="J460" s="35"/>
      <c r="K460" s="17"/>
      <c r="O460" s="38"/>
      <c r="P460" s="38"/>
    </row>
    <row r="461" spans="2:16">
      <c r="B461" s="9"/>
      <c r="D461" s="38"/>
      <c r="E461" s="38"/>
      <c r="F461" s="38"/>
      <c r="G461" s="38"/>
      <c r="H461" s="38"/>
      <c r="I461" s="38"/>
      <c r="J461" s="35"/>
      <c r="K461" s="17"/>
      <c r="O461" s="38"/>
      <c r="P461" s="38"/>
    </row>
    <row r="462" spans="2:16">
      <c r="B462" s="9"/>
      <c r="D462" s="38"/>
      <c r="E462" s="38"/>
      <c r="F462" s="38"/>
      <c r="G462" s="38"/>
      <c r="H462" s="38"/>
      <c r="I462" s="38"/>
      <c r="J462" s="35"/>
      <c r="K462" s="17"/>
      <c r="O462" s="38"/>
      <c r="P462" s="38"/>
    </row>
    <row r="463" spans="2:16">
      <c r="B463" s="9"/>
      <c r="D463" s="38"/>
      <c r="E463" s="38"/>
      <c r="F463" s="38"/>
      <c r="G463" s="38"/>
      <c r="H463" s="38"/>
      <c r="I463" s="38"/>
      <c r="J463" s="35"/>
      <c r="K463" s="17"/>
      <c r="O463" s="38"/>
      <c r="P463" s="38"/>
    </row>
    <row r="464" spans="2:16">
      <c r="B464" s="9"/>
      <c r="D464" s="38"/>
      <c r="E464" s="38"/>
      <c r="F464" s="38"/>
      <c r="G464" s="38"/>
      <c r="H464" s="38"/>
      <c r="I464" s="38"/>
      <c r="J464" s="35"/>
      <c r="K464" s="17"/>
      <c r="O464" s="38"/>
      <c r="P464" s="38"/>
    </row>
    <row r="465" spans="2:16">
      <c r="B465" s="9"/>
      <c r="D465" s="38"/>
      <c r="E465" s="38"/>
      <c r="F465" s="38"/>
      <c r="G465" s="38"/>
      <c r="H465" s="38"/>
      <c r="I465" s="38"/>
      <c r="J465" s="35"/>
      <c r="K465" s="17"/>
      <c r="O465" s="38"/>
      <c r="P465" s="38"/>
    </row>
    <row r="466" spans="2:16">
      <c r="B466" s="9"/>
      <c r="D466" s="38"/>
      <c r="E466" s="38"/>
      <c r="F466" s="38"/>
      <c r="G466" s="38"/>
      <c r="H466" s="38"/>
      <c r="I466" s="38"/>
      <c r="J466" s="35"/>
      <c r="K466" s="17"/>
      <c r="O466" s="38"/>
      <c r="P466" s="38"/>
    </row>
    <row r="467" spans="2:16">
      <c r="B467" s="9"/>
      <c r="D467" s="38"/>
      <c r="E467" s="38"/>
      <c r="F467" s="38"/>
      <c r="G467" s="38"/>
      <c r="H467" s="38"/>
      <c r="I467" s="38"/>
      <c r="J467" s="35"/>
      <c r="K467" s="17"/>
      <c r="O467" s="38"/>
      <c r="P467" s="38"/>
    </row>
    <row r="468" spans="2:16">
      <c r="B468" s="9"/>
      <c r="D468" s="38"/>
      <c r="E468" s="38"/>
      <c r="F468" s="38"/>
      <c r="G468" s="38"/>
      <c r="H468" s="38"/>
      <c r="I468" s="38"/>
      <c r="J468" s="35"/>
      <c r="K468" s="17"/>
      <c r="O468" s="38"/>
      <c r="P468" s="38"/>
    </row>
    <row r="469" spans="2:16">
      <c r="B469" s="9"/>
      <c r="D469" s="38"/>
      <c r="E469" s="38"/>
      <c r="F469" s="38"/>
      <c r="G469" s="38"/>
      <c r="H469" s="38"/>
      <c r="I469" s="38"/>
      <c r="J469" s="35"/>
      <c r="K469" s="17"/>
      <c r="O469" s="38"/>
      <c r="P469" s="38"/>
    </row>
    <row r="470" spans="2:16">
      <c r="B470" s="9"/>
      <c r="D470" s="38"/>
      <c r="E470" s="38"/>
      <c r="F470" s="38"/>
      <c r="G470" s="38"/>
      <c r="H470" s="38"/>
      <c r="I470" s="38"/>
      <c r="J470" s="35"/>
      <c r="K470" s="17"/>
      <c r="O470" s="38"/>
      <c r="P470" s="38"/>
    </row>
    <row r="471" spans="2:16">
      <c r="B471" s="9"/>
      <c r="D471" s="38"/>
      <c r="E471" s="38"/>
      <c r="F471" s="38"/>
      <c r="G471" s="38"/>
      <c r="H471" s="38"/>
      <c r="I471" s="38"/>
      <c r="J471" s="35"/>
      <c r="K471" s="17"/>
      <c r="O471" s="38"/>
      <c r="P471" s="38"/>
    </row>
    <row r="472" spans="2:16">
      <c r="B472" s="9"/>
      <c r="D472" s="38"/>
      <c r="E472" s="38"/>
      <c r="F472" s="38"/>
      <c r="G472" s="38"/>
      <c r="H472" s="38"/>
      <c r="I472" s="38"/>
      <c r="J472" s="35"/>
      <c r="K472" s="17"/>
      <c r="O472" s="38"/>
      <c r="P472" s="38"/>
    </row>
    <row r="473" spans="2:16">
      <c r="B473" s="9"/>
      <c r="D473" s="38"/>
      <c r="E473" s="38"/>
      <c r="F473" s="38"/>
      <c r="G473" s="38"/>
      <c r="H473" s="38"/>
      <c r="I473" s="38"/>
      <c r="J473" s="35"/>
      <c r="K473" s="17"/>
      <c r="O473" s="38"/>
      <c r="P473" s="38"/>
    </row>
    <row r="474" spans="2:16">
      <c r="B474" s="9"/>
      <c r="D474" s="38"/>
      <c r="E474" s="38"/>
      <c r="F474" s="38"/>
      <c r="G474" s="38"/>
      <c r="H474" s="38"/>
      <c r="I474" s="38"/>
      <c r="J474" s="35"/>
      <c r="K474" s="17"/>
      <c r="O474" s="38"/>
      <c r="P474" s="38"/>
    </row>
    <row r="475" spans="2:16">
      <c r="B475" s="9"/>
      <c r="D475" s="38"/>
      <c r="E475" s="38"/>
      <c r="F475" s="38"/>
      <c r="G475" s="38"/>
      <c r="H475" s="38"/>
      <c r="I475" s="38"/>
      <c r="J475" s="35"/>
      <c r="K475" s="17"/>
      <c r="O475" s="38"/>
      <c r="P475" s="38"/>
    </row>
    <row r="476" spans="2:16">
      <c r="B476" s="9"/>
      <c r="D476" s="38"/>
      <c r="E476" s="38"/>
      <c r="F476" s="38"/>
      <c r="G476" s="38"/>
      <c r="H476" s="38"/>
      <c r="I476" s="38"/>
      <c r="J476" s="35"/>
      <c r="K476" s="17"/>
      <c r="O476" s="38"/>
      <c r="P476" s="38"/>
    </row>
    <row r="477" spans="2:16">
      <c r="B477" s="9"/>
      <c r="D477" s="38"/>
      <c r="E477" s="38"/>
      <c r="F477" s="38"/>
      <c r="G477" s="38"/>
      <c r="H477" s="38"/>
      <c r="I477" s="38"/>
      <c r="J477" s="35"/>
      <c r="K477" s="17"/>
      <c r="O477" s="38"/>
      <c r="P477" s="38"/>
    </row>
    <row r="478" spans="2:16">
      <c r="B478" s="9"/>
      <c r="D478" s="38"/>
      <c r="E478" s="38"/>
      <c r="F478" s="38"/>
      <c r="G478" s="38"/>
      <c r="H478" s="38"/>
      <c r="I478" s="38"/>
      <c r="J478" s="35"/>
      <c r="K478" s="17"/>
      <c r="O478" s="38"/>
      <c r="P478" s="38"/>
    </row>
    <row r="479" spans="2:16">
      <c r="B479" s="9"/>
      <c r="D479" s="38"/>
      <c r="E479" s="38"/>
      <c r="F479" s="38"/>
      <c r="G479" s="38"/>
      <c r="H479" s="38"/>
      <c r="I479" s="38"/>
      <c r="J479" s="35"/>
      <c r="K479" s="17"/>
      <c r="O479" s="38"/>
      <c r="P479" s="38"/>
    </row>
    <row r="480" spans="2:16">
      <c r="B480" s="9"/>
      <c r="D480" s="38"/>
      <c r="E480" s="38"/>
      <c r="F480" s="38"/>
      <c r="G480" s="38"/>
      <c r="H480" s="38"/>
      <c r="I480" s="38"/>
      <c r="J480" s="35"/>
      <c r="K480" s="17"/>
      <c r="O480" s="38"/>
      <c r="P480" s="38"/>
    </row>
    <row r="481" spans="2:16">
      <c r="B481" s="9"/>
      <c r="D481" s="38"/>
      <c r="E481" s="38"/>
      <c r="F481" s="38"/>
      <c r="G481" s="38"/>
      <c r="H481" s="38"/>
      <c r="I481" s="38"/>
      <c r="J481" s="35"/>
      <c r="K481" s="17"/>
      <c r="O481" s="38"/>
      <c r="P481" s="38"/>
    </row>
    <row r="482" spans="2:16">
      <c r="B482" s="9"/>
      <c r="D482" s="38"/>
      <c r="E482" s="38"/>
      <c r="F482" s="38"/>
      <c r="G482" s="38"/>
      <c r="H482" s="38"/>
      <c r="I482" s="38"/>
      <c r="J482" s="35"/>
      <c r="K482" s="17"/>
      <c r="O482" s="38"/>
      <c r="P482" s="38"/>
    </row>
    <row r="483" spans="2:16">
      <c r="B483" s="9"/>
      <c r="D483" s="38"/>
      <c r="E483" s="38"/>
      <c r="F483" s="38"/>
      <c r="G483" s="38"/>
      <c r="H483" s="38"/>
      <c r="I483" s="38"/>
      <c r="J483" s="35"/>
      <c r="K483" s="17"/>
      <c r="O483" s="38"/>
      <c r="P483" s="38"/>
    </row>
    <row r="484" spans="2:16">
      <c r="B484" s="9"/>
      <c r="D484" s="38"/>
      <c r="E484" s="38"/>
      <c r="F484" s="38"/>
      <c r="G484" s="38"/>
      <c r="H484" s="38"/>
      <c r="I484" s="38"/>
      <c r="J484" s="35"/>
      <c r="K484" s="17"/>
      <c r="O484" s="38"/>
      <c r="P484" s="38"/>
    </row>
    <row r="485" spans="2:16">
      <c r="B485" s="9"/>
      <c r="D485" s="38"/>
      <c r="E485" s="38"/>
      <c r="F485" s="38"/>
      <c r="G485" s="38"/>
      <c r="H485" s="38"/>
      <c r="I485" s="38"/>
      <c r="J485" s="35"/>
      <c r="K485" s="17"/>
      <c r="O485" s="38"/>
      <c r="P485" s="38"/>
    </row>
    <row r="486" spans="2:16">
      <c r="B486" s="9"/>
      <c r="D486" s="38"/>
      <c r="E486" s="38"/>
      <c r="F486" s="38"/>
      <c r="G486" s="38"/>
      <c r="H486" s="38"/>
      <c r="I486" s="38"/>
      <c r="J486" s="35"/>
      <c r="K486" s="17"/>
      <c r="O486" s="38"/>
      <c r="P486" s="38"/>
    </row>
    <row r="487" spans="2:16">
      <c r="B487" s="9"/>
      <c r="D487" s="38"/>
      <c r="E487" s="38"/>
      <c r="F487" s="38"/>
      <c r="G487" s="38"/>
      <c r="H487" s="38"/>
      <c r="I487" s="38"/>
      <c r="J487" s="35"/>
      <c r="K487" s="17"/>
      <c r="O487" s="38"/>
      <c r="P487" s="38"/>
    </row>
    <row r="488" spans="2:16">
      <c r="B488" s="9"/>
      <c r="D488" s="38"/>
      <c r="E488" s="38"/>
      <c r="F488" s="38"/>
      <c r="G488" s="38"/>
      <c r="H488" s="38"/>
      <c r="I488" s="38"/>
      <c r="J488" s="35"/>
      <c r="K488" s="17"/>
      <c r="O488" s="38"/>
      <c r="P488" s="38"/>
    </row>
    <row r="489" spans="2:16">
      <c r="B489" s="9"/>
      <c r="D489" s="38"/>
      <c r="E489" s="38"/>
      <c r="F489" s="38"/>
      <c r="G489" s="38"/>
      <c r="H489" s="38"/>
      <c r="I489" s="38"/>
      <c r="J489" s="35"/>
      <c r="K489" s="17"/>
      <c r="O489" s="38"/>
      <c r="P489" s="38"/>
    </row>
    <row r="490" spans="2:16">
      <c r="B490" s="9"/>
      <c r="D490" s="38"/>
      <c r="E490" s="38"/>
      <c r="F490" s="38"/>
      <c r="G490" s="38"/>
      <c r="H490" s="38"/>
      <c r="I490" s="38"/>
      <c r="J490" s="35"/>
      <c r="K490" s="17"/>
      <c r="O490" s="38"/>
      <c r="P490" s="38"/>
    </row>
    <row r="491" spans="2:16">
      <c r="B491" s="9"/>
      <c r="D491" s="38"/>
      <c r="E491" s="38"/>
      <c r="F491" s="38"/>
      <c r="G491" s="38"/>
      <c r="H491" s="38"/>
      <c r="I491" s="38"/>
      <c r="J491" s="35"/>
      <c r="K491" s="17"/>
      <c r="O491" s="38"/>
      <c r="P491" s="38"/>
    </row>
    <row r="492" spans="2:16">
      <c r="B492" s="9"/>
      <c r="D492" s="38"/>
      <c r="E492" s="38"/>
      <c r="F492" s="38"/>
      <c r="G492" s="38"/>
      <c r="H492" s="38"/>
      <c r="I492" s="38"/>
      <c r="J492" s="35"/>
      <c r="K492" s="17"/>
      <c r="O492" s="38"/>
      <c r="P492" s="38"/>
    </row>
    <row r="493" spans="2:16">
      <c r="B493" s="9"/>
      <c r="D493" s="38"/>
      <c r="E493" s="38"/>
      <c r="F493" s="38"/>
      <c r="G493" s="38"/>
      <c r="H493" s="38"/>
      <c r="I493" s="38"/>
      <c r="J493" s="35"/>
      <c r="K493" s="17"/>
      <c r="O493" s="38"/>
      <c r="P493" s="38"/>
    </row>
    <row r="494" spans="2:16">
      <c r="B494" s="9"/>
      <c r="D494" s="38"/>
      <c r="E494" s="38"/>
      <c r="F494" s="38"/>
      <c r="G494" s="38"/>
      <c r="H494" s="38"/>
      <c r="I494" s="38"/>
      <c r="J494" s="35"/>
      <c r="K494" s="17"/>
      <c r="O494" s="38"/>
      <c r="P494" s="38"/>
    </row>
    <row r="495" spans="2:16">
      <c r="B495" s="9"/>
      <c r="D495" s="38"/>
      <c r="E495" s="38"/>
      <c r="F495" s="38"/>
      <c r="G495" s="38"/>
      <c r="H495" s="38"/>
      <c r="I495" s="38"/>
      <c r="J495" s="35"/>
      <c r="K495" s="17"/>
      <c r="O495" s="38"/>
      <c r="P495" s="38"/>
    </row>
    <row r="496" spans="2:16">
      <c r="B496" s="9"/>
      <c r="D496" s="38"/>
      <c r="E496" s="38"/>
      <c r="F496" s="38"/>
      <c r="G496" s="38"/>
      <c r="H496" s="38"/>
      <c r="I496" s="38"/>
      <c r="J496" s="35"/>
      <c r="K496" s="17"/>
      <c r="O496" s="38"/>
      <c r="P496" s="38"/>
    </row>
    <row r="497" spans="2:16">
      <c r="B497" s="9"/>
      <c r="D497" s="38"/>
      <c r="E497" s="38"/>
      <c r="F497" s="38"/>
      <c r="G497" s="38"/>
      <c r="H497" s="38"/>
      <c r="I497" s="38"/>
      <c r="J497" s="35"/>
      <c r="K497" s="17"/>
      <c r="O497" s="38"/>
      <c r="P497" s="38"/>
    </row>
    <row r="498" spans="2:16">
      <c r="B498" s="9"/>
      <c r="D498" s="38"/>
      <c r="E498" s="38"/>
      <c r="F498" s="38"/>
      <c r="G498" s="38"/>
      <c r="H498" s="38"/>
      <c r="I498" s="38"/>
      <c r="J498" s="35"/>
      <c r="K498" s="17"/>
      <c r="O498" s="38"/>
      <c r="P498" s="38"/>
    </row>
    <row r="499" spans="2:16">
      <c r="B499" s="9"/>
      <c r="D499" s="38"/>
      <c r="E499" s="38"/>
      <c r="F499" s="38"/>
      <c r="G499" s="38"/>
      <c r="H499" s="38"/>
      <c r="I499" s="38"/>
      <c r="J499" s="35"/>
      <c r="K499" s="17"/>
      <c r="O499" s="38"/>
      <c r="P499" s="38"/>
    </row>
    <row r="500" spans="2:16">
      <c r="B500" s="9"/>
      <c r="D500" s="38"/>
      <c r="E500" s="38"/>
      <c r="F500" s="38"/>
      <c r="G500" s="38"/>
      <c r="H500" s="38"/>
      <c r="I500" s="38"/>
      <c r="J500" s="35"/>
      <c r="K500" s="17"/>
      <c r="O500" s="38"/>
      <c r="P500" s="38"/>
    </row>
    <row r="501" spans="2:16">
      <c r="B501" s="9"/>
      <c r="D501" s="38"/>
      <c r="E501" s="38"/>
      <c r="F501" s="38"/>
      <c r="G501" s="38"/>
      <c r="H501" s="38"/>
      <c r="I501" s="38"/>
      <c r="J501" s="35"/>
      <c r="K501" s="17"/>
      <c r="O501" s="38"/>
      <c r="P501" s="38"/>
    </row>
    <row r="502" spans="2:16">
      <c r="B502" s="9"/>
      <c r="D502" s="38"/>
      <c r="E502" s="38"/>
      <c r="F502" s="38"/>
      <c r="G502" s="38"/>
      <c r="H502" s="38"/>
      <c r="I502" s="38"/>
      <c r="J502" s="35"/>
      <c r="K502" s="17"/>
      <c r="O502" s="38"/>
      <c r="P502" s="38"/>
    </row>
    <row r="503" spans="2:16">
      <c r="B503" s="9"/>
      <c r="D503" s="38"/>
      <c r="E503" s="38"/>
      <c r="F503" s="38"/>
      <c r="G503" s="38"/>
      <c r="H503" s="38"/>
      <c r="I503" s="38"/>
      <c r="J503" s="35"/>
      <c r="K503" s="17"/>
      <c r="O503" s="38"/>
      <c r="P503" s="38"/>
    </row>
    <row r="504" spans="2:16">
      <c r="B504" s="9"/>
      <c r="D504" s="38"/>
      <c r="E504" s="38"/>
      <c r="F504" s="38"/>
      <c r="G504" s="38"/>
      <c r="H504" s="38"/>
      <c r="I504" s="38"/>
      <c r="J504" s="35"/>
      <c r="K504" s="17"/>
      <c r="O504" s="38"/>
      <c r="P504" s="38"/>
    </row>
    <row r="505" spans="2:16">
      <c r="B505" s="9"/>
      <c r="D505" s="38"/>
      <c r="E505" s="38"/>
      <c r="F505" s="38"/>
      <c r="G505" s="38"/>
      <c r="H505" s="38"/>
      <c r="I505" s="38"/>
      <c r="J505" s="35"/>
      <c r="K505" s="17"/>
      <c r="O505" s="38"/>
      <c r="P505" s="38"/>
    </row>
    <row r="506" spans="2:16">
      <c r="B506" s="9"/>
      <c r="D506" s="38"/>
      <c r="E506" s="38"/>
      <c r="F506" s="38"/>
      <c r="G506" s="38"/>
      <c r="H506" s="38"/>
      <c r="I506" s="38"/>
      <c r="J506" s="35"/>
      <c r="K506" s="17"/>
      <c r="O506" s="38"/>
      <c r="P506" s="38"/>
    </row>
    <row r="507" spans="2:16">
      <c r="B507" s="9"/>
      <c r="D507" s="38"/>
      <c r="E507" s="38"/>
      <c r="F507" s="38"/>
      <c r="G507" s="38"/>
      <c r="H507" s="38"/>
      <c r="I507" s="38"/>
      <c r="J507" s="35"/>
      <c r="K507" s="17"/>
      <c r="O507" s="38"/>
      <c r="P507" s="38"/>
    </row>
    <row r="508" spans="2:16">
      <c r="B508" s="9"/>
      <c r="D508" s="38"/>
      <c r="E508" s="38"/>
      <c r="F508" s="38"/>
      <c r="G508" s="38"/>
      <c r="H508" s="38"/>
      <c r="I508" s="38"/>
      <c r="J508" s="35"/>
      <c r="K508" s="17"/>
      <c r="O508" s="38"/>
      <c r="P508" s="38"/>
    </row>
    <row r="509" spans="2:16">
      <c r="B509" s="9"/>
      <c r="D509" s="38"/>
      <c r="E509" s="38"/>
      <c r="F509" s="38"/>
      <c r="G509" s="38"/>
      <c r="H509" s="38"/>
      <c r="I509" s="38"/>
      <c r="J509" s="35"/>
      <c r="K509" s="17"/>
      <c r="O509" s="38"/>
      <c r="P509" s="38"/>
    </row>
    <row r="510" spans="2:16">
      <c r="B510" s="9"/>
      <c r="D510" s="38"/>
      <c r="E510" s="38"/>
      <c r="F510" s="38"/>
      <c r="G510" s="38"/>
      <c r="H510" s="38"/>
      <c r="I510" s="38"/>
      <c r="J510" s="35"/>
      <c r="K510" s="17"/>
      <c r="O510" s="38"/>
      <c r="P510" s="38"/>
    </row>
    <row r="511" spans="2:16">
      <c r="B511" s="9"/>
      <c r="D511" s="38"/>
      <c r="E511" s="38"/>
      <c r="F511" s="38"/>
      <c r="G511" s="38"/>
      <c r="H511" s="38"/>
      <c r="I511" s="38"/>
      <c r="J511" s="35"/>
      <c r="K511" s="17"/>
      <c r="O511" s="38"/>
      <c r="P511" s="38"/>
    </row>
    <row r="512" spans="2:16">
      <c r="B512" s="9"/>
      <c r="D512" s="38"/>
      <c r="E512" s="38"/>
      <c r="F512" s="38"/>
      <c r="G512" s="38"/>
      <c r="H512" s="38"/>
      <c r="I512" s="38"/>
      <c r="J512" s="35"/>
      <c r="K512" s="17"/>
      <c r="O512" s="38"/>
      <c r="P512" s="38"/>
    </row>
    <row r="513" spans="2:16">
      <c r="B513" s="9"/>
      <c r="D513" s="38"/>
      <c r="E513" s="38"/>
      <c r="F513" s="38"/>
      <c r="G513" s="38"/>
      <c r="H513" s="38"/>
      <c r="I513" s="38"/>
      <c r="J513" s="35"/>
      <c r="K513" s="17"/>
      <c r="O513" s="38"/>
      <c r="P513" s="38"/>
    </row>
    <row r="514" spans="2:16">
      <c r="B514" s="9"/>
      <c r="D514" s="38"/>
      <c r="E514" s="38"/>
      <c r="F514" s="38"/>
      <c r="G514" s="38"/>
      <c r="H514" s="38"/>
      <c r="I514" s="38"/>
      <c r="J514" s="35"/>
      <c r="K514" s="17"/>
      <c r="O514" s="38"/>
      <c r="P514" s="38"/>
    </row>
    <row r="515" spans="2:16">
      <c r="B515" s="9"/>
      <c r="D515" s="38"/>
      <c r="E515" s="38"/>
      <c r="F515" s="38"/>
      <c r="G515" s="38"/>
      <c r="H515" s="38"/>
      <c r="I515" s="38"/>
      <c r="J515" s="35"/>
      <c r="K515" s="17"/>
      <c r="O515" s="38"/>
      <c r="P515" s="38"/>
    </row>
    <row r="516" spans="2:16">
      <c r="B516" s="9"/>
      <c r="D516" s="38"/>
      <c r="E516" s="38"/>
      <c r="F516" s="38"/>
      <c r="G516" s="38"/>
      <c r="H516" s="38"/>
      <c r="I516" s="38"/>
      <c r="J516" s="35"/>
      <c r="K516" s="17"/>
      <c r="O516" s="38"/>
      <c r="P516" s="38"/>
    </row>
    <row r="517" spans="2:16">
      <c r="B517" s="9"/>
      <c r="D517" s="38"/>
      <c r="E517" s="38"/>
      <c r="F517" s="38"/>
      <c r="G517" s="38"/>
      <c r="H517" s="38"/>
      <c r="I517" s="38"/>
      <c r="J517" s="35"/>
      <c r="K517" s="17"/>
      <c r="O517" s="38"/>
      <c r="P517" s="38"/>
    </row>
    <row r="518" spans="2:16">
      <c r="B518" s="9"/>
      <c r="D518" s="38"/>
      <c r="E518" s="38"/>
      <c r="F518" s="38"/>
      <c r="G518" s="38"/>
      <c r="H518" s="38"/>
      <c r="I518" s="38"/>
      <c r="J518" s="35"/>
      <c r="K518" s="17"/>
      <c r="O518" s="38"/>
      <c r="P518" s="38"/>
    </row>
    <row r="519" spans="2:16">
      <c r="B519" s="9"/>
      <c r="D519" s="38"/>
      <c r="E519" s="38"/>
      <c r="F519" s="38"/>
      <c r="G519" s="38"/>
      <c r="H519" s="38"/>
      <c r="I519" s="38"/>
      <c r="J519" s="35"/>
      <c r="K519" s="17"/>
      <c r="O519" s="38"/>
      <c r="P519" s="38"/>
    </row>
    <row r="520" spans="2:16">
      <c r="B520" s="9"/>
      <c r="D520" s="38"/>
      <c r="E520" s="38"/>
      <c r="F520" s="38"/>
      <c r="G520" s="38"/>
      <c r="H520" s="38"/>
      <c r="I520" s="38"/>
      <c r="J520" s="35"/>
      <c r="K520" s="17"/>
      <c r="O520" s="38"/>
      <c r="P520" s="38"/>
    </row>
    <row r="521" spans="2:16">
      <c r="B521" s="9"/>
      <c r="D521" s="38"/>
      <c r="E521" s="38"/>
      <c r="F521" s="38"/>
      <c r="G521" s="38"/>
      <c r="H521" s="38"/>
      <c r="I521" s="38"/>
      <c r="J521" s="35"/>
      <c r="K521" s="17"/>
      <c r="O521" s="38"/>
      <c r="P521" s="38"/>
    </row>
    <row r="522" spans="2:16">
      <c r="B522" s="9"/>
      <c r="D522" s="38"/>
      <c r="E522" s="38"/>
      <c r="F522" s="38"/>
      <c r="G522" s="38"/>
      <c r="H522" s="38"/>
      <c r="I522" s="38"/>
      <c r="J522" s="35"/>
      <c r="K522" s="17"/>
      <c r="O522" s="38"/>
      <c r="P522" s="38"/>
    </row>
    <row r="523" spans="2:16">
      <c r="B523" s="9"/>
      <c r="D523" s="38"/>
      <c r="E523" s="38"/>
      <c r="F523" s="38"/>
      <c r="G523" s="38"/>
      <c r="H523" s="38"/>
      <c r="I523" s="38"/>
      <c r="J523" s="35"/>
      <c r="K523" s="17"/>
      <c r="O523" s="38"/>
      <c r="P523" s="38"/>
    </row>
    <row r="524" spans="2:16">
      <c r="B524" s="9"/>
      <c r="D524" s="38"/>
      <c r="E524" s="38"/>
      <c r="F524" s="38"/>
      <c r="G524" s="38"/>
      <c r="H524" s="38"/>
      <c r="I524" s="38"/>
      <c r="J524" s="35"/>
      <c r="K524" s="17"/>
      <c r="O524" s="38"/>
      <c r="P524" s="38"/>
    </row>
    <row r="525" spans="2:16">
      <c r="B525" s="9"/>
      <c r="D525" s="38"/>
      <c r="E525" s="38"/>
      <c r="F525" s="38"/>
      <c r="G525" s="38"/>
      <c r="H525" s="38"/>
      <c r="I525" s="38"/>
      <c r="J525" s="35"/>
      <c r="K525" s="17"/>
      <c r="O525" s="38"/>
      <c r="P525" s="38"/>
    </row>
    <row r="526" spans="2:16">
      <c r="B526" s="9"/>
      <c r="D526" s="38"/>
      <c r="E526" s="38"/>
      <c r="F526" s="38"/>
      <c r="G526" s="38"/>
      <c r="H526" s="38"/>
      <c r="I526" s="38"/>
      <c r="J526" s="35"/>
      <c r="K526" s="17"/>
      <c r="O526" s="38"/>
      <c r="P526" s="38"/>
    </row>
    <row r="527" spans="2:16">
      <c r="B527" s="9"/>
      <c r="D527" s="38"/>
      <c r="E527" s="38"/>
      <c r="F527" s="38"/>
      <c r="G527" s="38"/>
      <c r="H527" s="38"/>
      <c r="I527" s="38"/>
      <c r="J527" s="35"/>
      <c r="K527" s="17"/>
      <c r="O527" s="38"/>
      <c r="P527" s="38"/>
    </row>
    <row r="528" spans="2:16">
      <c r="B528" s="9"/>
      <c r="D528" s="38"/>
      <c r="E528" s="38"/>
      <c r="F528" s="38"/>
      <c r="G528" s="38"/>
      <c r="H528" s="38"/>
      <c r="I528" s="38"/>
      <c r="J528" s="35"/>
      <c r="K528" s="17"/>
      <c r="O528" s="38"/>
      <c r="P528" s="38"/>
    </row>
    <row r="529" spans="2:16">
      <c r="B529" s="9"/>
      <c r="D529" s="38"/>
      <c r="E529" s="38"/>
      <c r="F529" s="38"/>
      <c r="G529" s="38"/>
      <c r="H529" s="38"/>
      <c r="I529" s="38"/>
      <c r="J529" s="35"/>
      <c r="K529" s="17"/>
      <c r="O529" s="38"/>
      <c r="P529" s="38"/>
    </row>
    <row r="530" spans="2:16">
      <c r="B530" s="9"/>
      <c r="D530" s="38"/>
      <c r="E530" s="38"/>
      <c r="F530" s="38"/>
      <c r="G530" s="38"/>
      <c r="H530" s="38"/>
      <c r="I530" s="38"/>
      <c r="J530" s="35"/>
      <c r="K530" s="17"/>
      <c r="O530" s="38"/>
      <c r="P530" s="38"/>
    </row>
    <row r="531" spans="2:16">
      <c r="B531" s="9"/>
      <c r="D531" s="38"/>
      <c r="E531" s="38"/>
      <c r="F531" s="38"/>
      <c r="G531" s="38"/>
      <c r="H531" s="38"/>
      <c r="I531" s="38"/>
      <c r="J531" s="35"/>
      <c r="K531" s="17"/>
      <c r="O531" s="38"/>
      <c r="P531" s="38"/>
    </row>
    <row r="532" spans="2:16">
      <c r="B532" s="9"/>
      <c r="D532" s="38"/>
      <c r="E532" s="38"/>
      <c r="F532" s="38"/>
      <c r="G532" s="38"/>
      <c r="H532" s="38"/>
      <c r="I532" s="38"/>
      <c r="J532" s="35"/>
      <c r="K532" s="17"/>
      <c r="O532" s="38"/>
      <c r="P532" s="38"/>
    </row>
    <row r="533" spans="2:16">
      <c r="B533" s="9"/>
      <c r="D533" s="38"/>
      <c r="E533" s="38"/>
      <c r="F533" s="38"/>
      <c r="G533" s="38"/>
      <c r="H533" s="38"/>
      <c r="I533" s="38"/>
      <c r="J533" s="35"/>
      <c r="K533" s="17"/>
      <c r="O533" s="38"/>
      <c r="P533" s="38"/>
    </row>
    <row r="534" spans="2:16">
      <c r="B534" s="9"/>
      <c r="D534" s="38"/>
      <c r="E534" s="38"/>
      <c r="F534" s="38"/>
      <c r="G534" s="38"/>
      <c r="H534" s="38"/>
      <c r="I534" s="38"/>
      <c r="J534" s="35"/>
      <c r="K534" s="17"/>
      <c r="O534" s="38"/>
      <c r="P534" s="38"/>
    </row>
    <row r="535" spans="2:16">
      <c r="B535" s="9"/>
      <c r="D535" s="38"/>
      <c r="E535" s="38"/>
      <c r="F535" s="38"/>
      <c r="G535" s="38"/>
      <c r="H535" s="38"/>
      <c r="I535" s="38"/>
      <c r="J535" s="35"/>
      <c r="K535" s="17"/>
      <c r="O535" s="38"/>
      <c r="P535" s="38"/>
    </row>
    <row r="536" spans="2:16">
      <c r="B536" s="9"/>
      <c r="D536" s="38"/>
      <c r="E536" s="38"/>
      <c r="F536" s="38"/>
      <c r="G536" s="38"/>
      <c r="H536" s="38"/>
      <c r="I536" s="38"/>
      <c r="J536" s="35"/>
      <c r="K536" s="17"/>
      <c r="O536" s="38"/>
      <c r="P536" s="38"/>
    </row>
    <row r="537" spans="2:16">
      <c r="B537" s="9"/>
      <c r="D537" s="38"/>
      <c r="E537" s="38"/>
      <c r="F537" s="38"/>
      <c r="G537" s="38"/>
      <c r="H537" s="38"/>
      <c r="I537" s="38"/>
      <c r="J537" s="35"/>
      <c r="K537" s="17"/>
      <c r="O537" s="38"/>
      <c r="P537" s="38"/>
    </row>
    <row r="538" spans="2:16">
      <c r="B538" s="9"/>
      <c r="D538" s="38"/>
      <c r="E538" s="38"/>
      <c r="F538" s="38"/>
      <c r="G538" s="38"/>
      <c r="H538" s="38"/>
      <c r="I538" s="38"/>
      <c r="J538" s="35"/>
      <c r="K538" s="17"/>
      <c r="O538" s="38"/>
      <c r="P538" s="38"/>
    </row>
    <row r="539" spans="2:16">
      <c r="B539" s="9"/>
      <c r="D539" s="38"/>
      <c r="E539" s="38"/>
      <c r="F539" s="38"/>
      <c r="G539" s="38"/>
      <c r="H539" s="38"/>
      <c r="I539" s="38"/>
      <c r="J539" s="35"/>
      <c r="K539" s="17"/>
      <c r="O539" s="38"/>
      <c r="P539" s="38"/>
    </row>
    <row r="540" spans="2:16">
      <c r="B540" s="9"/>
      <c r="D540" s="38"/>
      <c r="E540" s="38"/>
      <c r="F540" s="38"/>
      <c r="G540" s="38"/>
      <c r="H540" s="38"/>
      <c r="I540" s="38"/>
      <c r="J540" s="35"/>
      <c r="K540" s="17"/>
      <c r="O540" s="38"/>
      <c r="P540" s="38"/>
    </row>
    <row r="541" spans="2:16">
      <c r="B541" s="9"/>
      <c r="D541" s="38"/>
      <c r="E541" s="38"/>
      <c r="F541" s="38"/>
      <c r="G541" s="38"/>
      <c r="H541" s="38"/>
      <c r="I541" s="38"/>
      <c r="J541" s="35"/>
      <c r="K541" s="17"/>
      <c r="O541" s="38"/>
      <c r="P541" s="38"/>
    </row>
    <row r="542" spans="2:16">
      <c r="B542" s="9"/>
      <c r="D542" s="38"/>
      <c r="E542" s="38"/>
      <c r="F542" s="38"/>
      <c r="G542" s="38"/>
      <c r="H542" s="38"/>
      <c r="I542" s="38"/>
      <c r="J542" s="35"/>
      <c r="K542" s="17"/>
      <c r="O542" s="38"/>
      <c r="P542" s="38"/>
    </row>
    <row r="543" spans="2:16">
      <c r="B543" s="9"/>
      <c r="D543" s="38"/>
      <c r="E543" s="38"/>
      <c r="F543" s="38"/>
      <c r="G543" s="38"/>
      <c r="H543" s="38"/>
      <c r="I543" s="38"/>
      <c r="J543" s="35"/>
      <c r="K543" s="17"/>
      <c r="O543" s="38"/>
      <c r="P543" s="38"/>
    </row>
    <row r="544" spans="2:16">
      <c r="B544" s="9"/>
      <c r="D544" s="38"/>
      <c r="E544" s="38"/>
      <c r="F544" s="38"/>
      <c r="G544" s="38"/>
      <c r="H544" s="38"/>
      <c r="I544" s="38"/>
      <c r="J544" s="35"/>
      <c r="K544" s="17"/>
      <c r="O544" s="38"/>
      <c r="P544" s="38"/>
    </row>
    <row r="545" spans="2:16">
      <c r="B545" s="9"/>
      <c r="D545" s="38"/>
      <c r="E545" s="38"/>
      <c r="F545" s="38"/>
      <c r="G545" s="38"/>
      <c r="H545" s="38"/>
      <c r="I545" s="38"/>
      <c r="J545" s="35"/>
      <c r="K545" s="17"/>
      <c r="O545" s="38"/>
      <c r="P545" s="38"/>
    </row>
    <row r="546" spans="2:16">
      <c r="B546" s="9"/>
      <c r="D546" s="38"/>
      <c r="E546" s="38"/>
      <c r="F546" s="38"/>
      <c r="G546" s="38"/>
      <c r="H546" s="38"/>
      <c r="I546" s="38"/>
      <c r="J546" s="35"/>
      <c r="K546" s="17"/>
      <c r="O546" s="38"/>
      <c r="P546" s="38"/>
    </row>
    <row r="547" spans="2:16">
      <c r="B547" s="9"/>
      <c r="D547" s="38"/>
      <c r="E547" s="38"/>
      <c r="F547" s="38"/>
      <c r="G547" s="38"/>
      <c r="H547" s="38"/>
      <c r="I547" s="38"/>
      <c r="J547" s="35"/>
      <c r="K547" s="17"/>
      <c r="O547" s="38"/>
      <c r="P547" s="38"/>
    </row>
    <row r="548" spans="2:16">
      <c r="B548" s="9"/>
      <c r="D548" s="38"/>
      <c r="E548" s="38"/>
      <c r="F548" s="38"/>
      <c r="G548" s="38"/>
      <c r="H548" s="38"/>
      <c r="I548" s="38"/>
      <c r="J548" s="35"/>
      <c r="K548" s="17"/>
      <c r="O548" s="38"/>
      <c r="P548" s="38"/>
    </row>
    <row r="549" spans="2:16">
      <c r="B549" s="9"/>
      <c r="D549" s="38"/>
      <c r="E549" s="38"/>
      <c r="F549" s="38"/>
      <c r="G549" s="38"/>
      <c r="H549" s="38"/>
      <c r="I549" s="38"/>
      <c r="J549" s="35"/>
      <c r="K549" s="17"/>
      <c r="O549" s="38"/>
      <c r="P549" s="38"/>
    </row>
    <row r="550" spans="2:16">
      <c r="B550" s="9"/>
      <c r="D550" s="38"/>
      <c r="E550" s="38"/>
      <c r="F550" s="38"/>
      <c r="G550" s="38"/>
      <c r="H550" s="38"/>
      <c r="I550" s="38"/>
      <c r="J550" s="35"/>
      <c r="K550" s="17"/>
      <c r="O550" s="38"/>
      <c r="P550" s="38"/>
    </row>
    <row r="551" spans="2:16">
      <c r="B551" s="9"/>
      <c r="D551" s="38"/>
      <c r="E551" s="38"/>
      <c r="F551" s="38"/>
      <c r="G551" s="38"/>
      <c r="H551" s="38"/>
      <c r="I551" s="38"/>
      <c r="J551" s="35"/>
      <c r="K551" s="17"/>
      <c r="O551" s="38"/>
      <c r="P551" s="38"/>
    </row>
    <row r="552" spans="2:16">
      <c r="B552" s="9"/>
      <c r="D552" s="38"/>
      <c r="E552" s="38"/>
      <c r="F552" s="38"/>
      <c r="G552" s="38"/>
      <c r="H552" s="38"/>
      <c r="I552" s="38"/>
      <c r="J552" s="35"/>
      <c r="K552" s="17"/>
      <c r="O552" s="38"/>
      <c r="P552" s="38"/>
    </row>
    <row r="553" spans="2:16">
      <c r="B553" s="9"/>
      <c r="D553" s="38"/>
      <c r="E553" s="38"/>
      <c r="F553" s="38"/>
      <c r="G553" s="38"/>
      <c r="H553" s="38"/>
      <c r="I553" s="38"/>
      <c r="J553" s="35"/>
      <c r="K553" s="17"/>
      <c r="O553" s="38"/>
      <c r="P553" s="38"/>
    </row>
    <row r="554" spans="2:16">
      <c r="B554" s="9"/>
      <c r="D554" s="38"/>
      <c r="E554" s="38"/>
      <c r="F554" s="38"/>
      <c r="G554" s="38"/>
      <c r="H554" s="38"/>
      <c r="I554" s="38"/>
      <c r="J554" s="35"/>
      <c r="K554" s="17"/>
      <c r="O554" s="38"/>
      <c r="P554" s="38"/>
    </row>
    <row r="555" spans="2:16">
      <c r="B555" s="9"/>
      <c r="D555" s="38"/>
      <c r="E555" s="38"/>
      <c r="F555" s="38"/>
      <c r="G555" s="38"/>
      <c r="H555" s="38"/>
      <c r="I555" s="38"/>
      <c r="J555" s="35"/>
      <c r="K555" s="17"/>
      <c r="O555" s="38"/>
      <c r="P555" s="38"/>
    </row>
    <row r="556" spans="2:16">
      <c r="B556" s="9"/>
      <c r="D556" s="38"/>
      <c r="E556" s="38"/>
      <c r="F556" s="38"/>
      <c r="G556" s="38"/>
      <c r="H556" s="38"/>
      <c r="I556" s="38"/>
      <c r="J556" s="35"/>
      <c r="K556" s="17"/>
      <c r="O556" s="38"/>
      <c r="P556" s="38"/>
    </row>
    <row r="557" spans="2:16">
      <c r="B557" s="9"/>
      <c r="D557" s="38"/>
      <c r="E557" s="38"/>
      <c r="F557" s="38"/>
      <c r="G557" s="38"/>
      <c r="H557" s="38"/>
      <c r="I557" s="38"/>
      <c r="J557" s="35"/>
      <c r="K557" s="17"/>
      <c r="O557" s="38"/>
      <c r="P557" s="38"/>
    </row>
    <row r="558" spans="2:16">
      <c r="B558" s="9"/>
      <c r="D558" s="38"/>
      <c r="E558" s="38"/>
      <c r="F558" s="38"/>
      <c r="G558" s="38"/>
      <c r="H558" s="38"/>
      <c r="I558" s="38"/>
      <c r="J558" s="35"/>
      <c r="K558" s="17"/>
      <c r="O558" s="38"/>
      <c r="P558" s="38"/>
    </row>
    <row r="559" spans="2:16">
      <c r="B559" s="9"/>
      <c r="D559" s="38"/>
      <c r="E559" s="38"/>
      <c r="F559" s="38"/>
      <c r="G559" s="38"/>
      <c r="H559" s="38"/>
      <c r="I559" s="38"/>
      <c r="J559" s="35"/>
      <c r="K559" s="17"/>
      <c r="O559" s="38"/>
      <c r="P559" s="38"/>
    </row>
    <row r="560" spans="2:16">
      <c r="B560" s="9"/>
      <c r="D560" s="38"/>
      <c r="E560" s="38"/>
      <c r="F560" s="38"/>
      <c r="G560" s="38"/>
      <c r="H560" s="38"/>
      <c r="I560" s="38"/>
      <c r="J560" s="35"/>
      <c r="K560" s="17"/>
      <c r="O560" s="38"/>
      <c r="P560" s="38"/>
    </row>
    <row r="561" spans="2:16">
      <c r="B561" s="9"/>
      <c r="D561" s="38"/>
      <c r="E561" s="38"/>
      <c r="F561" s="38"/>
      <c r="G561" s="38"/>
      <c r="H561" s="38"/>
      <c r="I561" s="38"/>
      <c r="J561" s="35"/>
      <c r="K561" s="17"/>
      <c r="O561" s="38"/>
      <c r="P561" s="38"/>
    </row>
    <row r="562" spans="2:16">
      <c r="B562" s="9"/>
      <c r="D562" s="38"/>
      <c r="E562" s="38"/>
      <c r="F562" s="38"/>
      <c r="G562" s="38"/>
      <c r="H562" s="38"/>
      <c r="I562" s="38"/>
      <c r="J562" s="35"/>
      <c r="K562" s="17"/>
      <c r="O562" s="38"/>
      <c r="P562" s="38"/>
    </row>
    <row r="563" spans="2:16">
      <c r="B563" s="9"/>
      <c r="D563" s="38"/>
      <c r="E563" s="38"/>
      <c r="F563" s="38"/>
      <c r="G563" s="38"/>
      <c r="H563" s="38"/>
      <c r="I563" s="38"/>
      <c r="J563" s="35"/>
      <c r="K563" s="17"/>
      <c r="O563" s="38"/>
      <c r="P563" s="38"/>
    </row>
    <row r="564" spans="2:16">
      <c r="B564" s="9"/>
      <c r="D564" s="38"/>
      <c r="E564" s="38"/>
      <c r="F564" s="38"/>
      <c r="G564" s="38"/>
      <c r="H564" s="38"/>
      <c r="I564" s="38"/>
      <c r="J564" s="35"/>
      <c r="K564" s="17"/>
      <c r="O564" s="38"/>
      <c r="P564" s="38"/>
    </row>
    <row r="565" spans="2:16">
      <c r="B565" s="9"/>
      <c r="D565" s="38"/>
      <c r="E565" s="38"/>
      <c r="F565" s="38"/>
      <c r="G565" s="38"/>
      <c r="H565" s="38"/>
      <c r="I565" s="38"/>
      <c r="J565" s="35"/>
      <c r="K565" s="17"/>
      <c r="O565" s="38"/>
      <c r="P565" s="38"/>
    </row>
    <row r="566" spans="2:16">
      <c r="B566" s="9"/>
      <c r="D566" s="38"/>
      <c r="E566" s="38"/>
      <c r="F566" s="38"/>
      <c r="G566" s="38"/>
      <c r="H566" s="38"/>
      <c r="I566" s="38"/>
      <c r="J566" s="35"/>
      <c r="K566" s="17"/>
      <c r="O566" s="38"/>
      <c r="P566" s="38"/>
    </row>
    <row r="567" spans="2:16">
      <c r="B567" s="9"/>
      <c r="D567" s="38"/>
      <c r="E567" s="38"/>
      <c r="F567" s="38"/>
      <c r="G567" s="38"/>
      <c r="H567" s="38"/>
      <c r="I567" s="38"/>
      <c r="J567" s="35"/>
      <c r="K567" s="17"/>
      <c r="O567" s="38"/>
      <c r="P567" s="38"/>
    </row>
    <row r="568" spans="2:16">
      <c r="B568" s="9"/>
      <c r="D568" s="38"/>
      <c r="E568" s="38"/>
      <c r="F568" s="38"/>
      <c r="G568" s="38"/>
      <c r="H568" s="38"/>
      <c r="I568" s="38"/>
      <c r="J568" s="35"/>
      <c r="K568" s="17"/>
      <c r="O568" s="38"/>
      <c r="P568" s="38"/>
    </row>
    <row r="569" spans="2:16">
      <c r="B569" s="9"/>
      <c r="D569" s="38"/>
      <c r="E569" s="38"/>
      <c r="F569" s="38"/>
      <c r="G569" s="38"/>
      <c r="H569" s="38"/>
      <c r="I569" s="38"/>
      <c r="J569" s="35"/>
      <c r="K569" s="17"/>
      <c r="O569" s="38"/>
      <c r="P569" s="38"/>
    </row>
    <row r="570" spans="2:16">
      <c r="B570" s="9"/>
      <c r="D570" s="38"/>
      <c r="E570" s="38"/>
      <c r="F570" s="38"/>
      <c r="G570" s="38"/>
      <c r="H570" s="38"/>
      <c r="I570" s="38"/>
      <c r="J570" s="35"/>
      <c r="K570" s="17"/>
      <c r="O570" s="38"/>
      <c r="P570" s="38"/>
    </row>
    <row r="571" spans="2:16">
      <c r="B571" s="9"/>
      <c r="D571" s="38"/>
      <c r="E571" s="38"/>
      <c r="F571" s="38"/>
      <c r="G571" s="38"/>
      <c r="H571" s="38"/>
      <c r="I571" s="38"/>
      <c r="J571" s="35"/>
      <c r="K571" s="17"/>
      <c r="O571" s="38"/>
      <c r="P571" s="38"/>
    </row>
    <row r="572" spans="2:16">
      <c r="B572" s="9"/>
      <c r="D572" s="38"/>
      <c r="E572" s="38"/>
      <c r="F572" s="38"/>
      <c r="G572" s="38"/>
      <c r="H572" s="38"/>
      <c r="I572" s="38"/>
      <c r="J572" s="35"/>
      <c r="K572" s="17"/>
      <c r="O572" s="38"/>
      <c r="P572" s="38"/>
    </row>
    <row r="573" spans="2:16">
      <c r="B573" s="9"/>
      <c r="D573" s="38"/>
      <c r="E573" s="38"/>
      <c r="F573" s="38"/>
      <c r="G573" s="38"/>
      <c r="H573" s="38"/>
      <c r="I573" s="38"/>
      <c r="J573" s="35"/>
      <c r="K573" s="17"/>
      <c r="O573" s="38"/>
      <c r="P573" s="38"/>
    </row>
    <row r="574" spans="2:16">
      <c r="B574" s="9"/>
      <c r="D574" s="38"/>
      <c r="E574" s="38"/>
      <c r="F574" s="38"/>
      <c r="G574" s="38"/>
      <c r="H574" s="38"/>
      <c r="I574" s="38"/>
      <c r="J574" s="35"/>
      <c r="K574" s="17"/>
      <c r="O574" s="38"/>
      <c r="P574" s="38"/>
    </row>
    <row r="575" spans="2:16">
      <c r="B575" s="9"/>
      <c r="D575" s="38"/>
      <c r="E575" s="38"/>
      <c r="F575" s="38"/>
      <c r="G575" s="38"/>
      <c r="H575" s="38"/>
      <c r="I575" s="38"/>
      <c r="J575" s="35"/>
      <c r="K575" s="17"/>
      <c r="O575" s="38"/>
      <c r="P575" s="38"/>
    </row>
    <row r="576" spans="2:16">
      <c r="B576" s="9"/>
      <c r="D576" s="38"/>
      <c r="E576" s="38"/>
      <c r="F576" s="38"/>
      <c r="G576" s="38"/>
      <c r="H576" s="38"/>
      <c r="I576" s="38"/>
      <c r="J576" s="35"/>
      <c r="K576" s="17"/>
      <c r="O576" s="38"/>
      <c r="P576" s="38"/>
    </row>
    <row r="577" spans="2:16">
      <c r="B577" s="9"/>
      <c r="D577" s="38"/>
      <c r="E577" s="38"/>
      <c r="F577" s="38"/>
      <c r="G577" s="38"/>
      <c r="H577" s="38"/>
      <c r="I577" s="38"/>
      <c r="J577" s="35"/>
      <c r="K577" s="17"/>
      <c r="O577" s="38"/>
      <c r="P577" s="38"/>
    </row>
    <row r="578" spans="2:16">
      <c r="B578" s="9"/>
      <c r="D578" s="38"/>
      <c r="E578" s="38"/>
      <c r="F578" s="38"/>
      <c r="G578" s="38"/>
      <c r="H578" s="38"/>
      <c r="I578" s="38"/>
      <c r="J578" s="35"/>
      <c r="K578" s="17"/>
      <c r="O578" s="38"/>
      <c r="P578" s="38"/>
    </row>
    <row r="579" spans="2:16">
      <c r="B579" s="9"/>
      <c r="D579" s="38"/>
      <c r="E579" s="38"/>
      <c r="F579" s="38"/>
      <c r="G579" s="38"/>
      <c r="H579" s="38"/>
      <c r="I579" s="38"/>
      <c r="J579" s="35"/>
      <c r="K579" s="17"/>
      <c r="O579" s="38"/>
      <c r="P579" s="38"/>
    </row>
    <row r="580" spans="2:16">
      <c r="B580" s="9"/>
      <c r="D580" s="38"/>
      <c r="E580" s="38"/>
      <c r="F580" s="38"/>
      <c r="G580" s="38"/>
      <c r="H580" s="38"/>
      <c r="I580" s="38"/>
      <c r="J580" s="35"/>
      <c r="K580" s="17"/>
      <c r="O580" s="38"/>
      <c r="P580" s="38"/>
    </row>
    <row r="581" spans="2:16">
      <c r="B581" s="9"/>
      <c r="D581" s="38"/>
      <c r="E581" s="38"/>
      <c r="F581" s="38"/>
      <c r="G581" s="38"/>
      <c r="H581" s="38"/>
      <c r="I581" s="38"/>
      <c r="J581" s="35"/>
      <c r="K581" s="17"/>
      <c r="O581" s="38"/>
      <c r="P581" s="38"/>
    </row>
    <row r="582" spans="2:16">
      <c r="B582" s="9"/>
      <c r="D582" s="38"/>
      <c r="E582" s="38"/>
      <c r="F582" s="38"/>
      <c r="G582" s="38"/>
      <c r="H582" s="38"/>
      <c r="I582" s="38"/>
      <c r="J582" s="35"/>
      <c r="K582" s="17"/>
      <c r="O582" s="38"/>
      <c r="P582" s="38"/>
    </row>
    <row r="583" spans="2:16">
      <c r="B583" s="9"/>
      <c r="D583" s="38"/>
      <c r="E583" s="38"/>
      <c r="F583" s="38"/>
      <c r="G583" s="38"/>
      <c r="H583" s="38"/>
      <c r="I583" s="38"/>
      <c r="J583" s="35"/>
      <c r="K583" s="17"/>
      <c r="O583" s="38"/>
      <c r="P583" s="38"/>
    </row>
    <row r="584" spans="2:16">
      <c r="B584" s="9"/>
      <c r="D584" s="38"/>
      <c r="E584" s="38"/>
      <c r="F584" s="38"/>
      <c r="G584" s="38"/>
      <c r="H584" s="38"/>
      <c r="I584" s="38"/>
      <c r="J584" s="35"/>
      <c r="K584" s="17"/>
      <c r="O584" s="38"/>
      <c r="P584" s="38"/>
    </row>
    <row r="585" spans="2:16">
      <c r="B585" s="9"/>
      <c r="D585" s="38"/>
      <c r="E585" s="38"/>
      <c r="F585" s="38"/>
      <c r="G585" s="38"/>
      <c r="H585" s="38"/>
      <c r="I585" s="38"/>
      <c r="J585" s="35"/>
      <c r="K585" s="17"/>
      <c r="O585" s="38"/>
      <c r="P585" s="38"/>
    </row>
    <row r="586" spans="2:16">
      <c r="B586" s="9"/>
      <c r="D586" s="38"/>
      <c r="E586" s="38"/>
      <c r="F586" s="38"/>
      <c r="G586" s="38"/>
      <c r="H586" s="38"/>
      <c r="I586" s="38"/>
      <c r="J586" s="35"/>
      <c r="K586" s="17"/>
      <c r="O586" s="38"/>
      <c r="P586" s="38"/>
    </row>
    <row r="587" spans="2:16">
      <c r="B587" s="9"/>
      <c r="D587" s="38"/>
      <c r="E587" s="38"/>
      <c r="F587" s="38"/>
      <c r="G587" s="38"/>
      <c r="H587" s="38"/>
      <c r="I587" s="38"/>
      <c r="J587" s="35"/>
      <c r="K587" s="17"/>
      <c r="O587" s="38"/>
      <c r="P587" s="38"/>
    </row>
    <row r="588" spans="2:16">
      <c r="B588" s="9"/>
      <c r="D588" s="38"/>
      <c r="E588" s="38"/>
      <c r="F588" s="38"/>
      <c r="G588" s="38"/>
      <c r="H588" s="38"/>
      <c r="I588" s="38"/>
      <c r="J588" s="35"/>
      <c r="K588" s="17"/>
      <c r="O588" s="38"/>
      <c r="P588" s="38"/>
    </row>
    <row r="589" spans="2:16">
      <c r="B589" s="9"/>
      <c r="D589" s="38"/>
      <c r="E589" s="38"/>
      <c r="F589" s="38"/>
      <c r="G589" s="38"/>
      <c r="H589" s="38"/>
      <c r="I589" s="38"/>
      <c r="J589" s="35"/>
      <c r="K589" s="17"/>
      <c r="O589" s="38"/>
      <c r="P589" s="38"/>
    </row>
    <row r="590" spans="2:16">
      <c r="B590" s="9"/>
      <c r="D590" s="38"/>
      <c r="E590" s="38"/>
      <c r="F590" s="38"/>
      <c r="G590" s="38"/>
      <c r="H590" s="38"/>
      <c r="I590" s="38"/>
      <c r="J590" s="35"/>
      <c r="K590" s="17"/>
      <c r="O590" s="38"/>
      <c r="P590" s="38"/>
    </row>
    <row r="591" spans="2:16">
      <c r="B591" s="9"/>
      <c r="D591" s="38"/>
      <c r="E591" s="38"/>
      <c r="F591" s="38"/>
      <c r="G591" s="38"/>
      <c r="H591" s="38"/>
      <c r="I591" s="38"/>
      <c r="J591" s="35"/>
      <c r="K591" s="17"/>
      <c r="O591" s="38"/>
      <c r="P591" s="38"/>
    </row>
    <row r="592" spans="2:16">
      <c r="B592" s="9"/>
      <c r="D592" s="38"/>
      <c r="E592" s="38"/>
      <c r="F592" s="38"/>
      <c r="G592" s="38"/>
      <c r="H592" s="38"/>
      <c r="I592" s="38"/>
      <c r="J592" s="35"/>
      <c r="K592" s="17"/>
      <c r="O592" s="38"/>
      <c r="P592" s="38"/>
    </row>
    <row r="593" spans="2:16">
      <c r="B593" s="9"/>
      <c r="D593" s="38"/>
      <c r="E593" s="38"/>
      <c r="F593" s="38"/>
      <c r="G593" s="38"/>
      <c r="H593" s="38"/>
      <c r="I593" s="38"/>
      <c r="J593" s="35"/>
      <c r="K593" s="17"/>
      <c r="O593" s="38"/>
      <c r="P593" s="38"/>
    </row>
    <row r="594" spans="2:16">
      <c r="B594" s="9"/>
      <c r="D594" s="38"/>
      <c r="E594" s="38"/>
      <c r="F594" s="38"/>
      <c r="G594" s="38"/>
      <c r="H594" s="38"/>
      <c r="I594" s="38"/>
      <c r="J594" s="35"/>
      <c r="K594" s="17"/>
      <c r="O594" s="38"/>
      <c r="P594" s="38"/>
    </row>
    <row r="595" spans="2:16">
      <c r="B595" s="9"/>
      <c r="D595" s="38"/>
      <c r="E595" s="38"/>
      <c r="F595" s="38"/>
      <c r="G595" s="38"/>
      <c r="H595" s="38"/>
      <c r="I595" s="38"/>
      <c r="J595" s="35"/>
      <c r="K595" s="17"/>
      <c r="O595" s="38"/>
      <c r="P595" s="38"/>
    </row>
    <row r="596" spans="2:16">
      <c r="B596" s="9"/>
      <c r="D596" s="38"/>
      <c r="E596" s="38"/>
      <c r="F596" s="38"/>
      <c r="G596" s="38"/>
      <c r="H596" s="38"/>
      <c r="I596" s="38"/>
      <c r="J596" s="35"/>
      <c r="K596" s="17"/>
      <c r="O596" s="38"/>
      <c r="P596" s="38"/>
    </row>
    <row r="597" spans="2:16">
      <c r="B597" s="9"/>
      <c r="D597" s="38"/>
      <c r="E597" s="38"/>
      <c r="F597" s="38"/>
      <c r="G597" s="38"/>
      <c r="H597" s="38"/>
      <c r="I597" s="38"/>
      <c r="J597" s="35"/>
      <c r="K597" s="17"/>
      <c r="O597" s="38"/>
      <c r="P597" s="38"/>
    </row>
    <row r="599" spans="2:16">
      <c r="B599" s="28"/>
      <c r="D599" s="39"/>
      <c r="E599" s="39"/>
      <c r="F599" s="39"/>
      <c r="G599" s="39"/>
      <c r="H599" s="39"/>
      <c r="I599" s="39"/>
      <c r="J599" s="35"/>
      <c r="K599" s="17"/>
      <c r="O599" s="35"/>
      <c r="P599" s="39"/>
    </row>
    <row r="600" spans="2:16">
      <c r="B600" s="28"/>
      <c r="D600" s="39"/>
      <c r="E600" s="39"/>
      <c r="F600" s="39"/>
      <c r="G600" s="39"/>
      <c r="H600" s="39"/>
      <c r="I600" s="39"/>
      <c r="J600" s="35"/>
      <c r="O600" s="35"/>
      <c r="P600" s="39"/>
    </row>
    <row r="601" spans="2:16">
      <c r="B601" s="28"/>
      <c r="D601" s="39"/>
      <c r="E601" s="39"/>
      <c r="F601" s="39"/>
      <c r="G601" s="39"/>
      <c r="H601" s="39"/>
      <c r="I601" s="39"/>
      <c r="J601" s="35"/>
      <c r="O601" s="35"/>
      <c r="P601" s="39"/>
    </row>
    <row r="602" spans="2:16">
      <c r="B602" s="28"/>
      <c r="D602" s="39"/>
      <c r="E602" s="39"/>
      <c r="F602" s="39"/>
      <c r="G602" s="39"/>
      <c r="H602" s="39"/>
      <c r="I602" s="39"/>
      <c r="J602" s="35"/>
      <c r="O602" s="35"/>
      <c r="P602" s="39"/>
    </row>
    <row r="603" spans="2:16">
      <c r="B603" s="28"/>
      <c r="D603" s="39"/>
      <c r="E603" s="39"/>
      <c r="F603" s="39"/>
      <c r="G603" s="39"/>
      <c r="H603" s="39"/>
      <c r="I603" s="39"/>
      <c r="J603" s="35"/>
      <c r="O603" s="35"/>
      <c r="P603" s="39"/>
    </row>
    <row r="604" spans="2:16">
      <c r="B604" s="28"/>
      <c r="D604" s="39"/>
      <c r="E604" s="39"/>
      <c r="F604" s="39"/>
      <c r="G604" s="39"/>
      <c r="H604" s="39"/>
      <c r="I604" s="39"/>
      <c r="J604" s="35"/>
      <c r="O604" s="35"/>
      <c r="P604" s="39"/>
    </row>
    <row r="605" spans="2:16">
      <c r="B605" s="28"/>
      <c r="D605" s="39"/>
      <c r="E605" s="39"/>
      <c r="F605" s="39"/>
      <c r="G605" s="39"/>
      <c r="H605" s="39"/>
      <c r="I605" s="39"/>
      <c r="J605" s="35"/>
      <c r="O605" s="35"/>
      <c r="P605" s="39"/>
    </row>
    <row r="606" spans="2:16">
      <c r="B606" s="28"/>
      <c r="D606" s="39"/>
      <c r="E606" s="39"/>
      <c r="F606" s="39"/>
      <c r="G606" s="39"/>
      <c r="H606" s="39"/>
      <c r="I606" s="39"/>
      <c r="J606" s="35"/>
      <c r="O606" s="35"/>
      <c r="P606" s="39"/>
    </row>
    <row r="607" spans="2:16">
      <c r="B607" s="28"/>
      <c r="D607" s="39"/>
      <c r="E607" s="39"/>
      <c r="F607" s="39"/>
      <c r="G607" s="39"/>
      <c r="H607" s="39"/>
      <c r="I607" s="39"/>
      <c r="J607" s="35"/>
      <c r="O607" s="35"/>
      <c r="P607" s="39"/>
    </row>
    <row r="608" spans="2:16">
      <c r="B608" s="28"/>
      <c r="D608" s="39"/>
      <c r="E608" s="39"/>
      <c r="F608" s="39"/>
      <c r="G608" s="39"/>
      <c r="H608" s="39"/>
      <c r="I608" s="39"/>
      <c r="J608" s="35"/>
      <c r="O608" s="35"/>
      <c r="P608" s="39"/>
    </row>
    <row r="609" spans="2:16">
      <c r="B609" s="28"/>
      <c r="D609" s="39"/>
      <c r="E609" s="39"/>
      <c r="F609" s="39"/>
      <c r="G609" s="39"/>
      <c r="H609" s="39"/>
      <c r="I609" s="39"/>
      <c r="J609" s="35"/>
      <c r="O609" s="35"/>
      <c r="P609" s="39"/>
    </row>
    <row r="610" spans="2:16">
      <c r="B610" s="28"/>
      <c r="D610" s="39"/>
      <c r="E610" s="39"/>
      <c r="F610" s="39"/>
      <c r="G610" s="39"/>
      <c r="H610" s="39"/>
      <c r="I610" s="39"/>
      <c r="J610" s="35"/>
      <c r="O610" s="35"/>
      <c r="P610" s="39"/>
    </row>
    <row r="611" spans="2:16">
      <c r="B611" s="28"/>
      <c r="D611" s="39"/>
      <c r="E611" s="39"/>
      <c r="F611" s="39"/>
      <c r="G611" s="39"/>
      <c r="H611" s="39"/>
      <c r="I611" s="39"/>
      <c r="J611" s="35"/>
      <c r="O611" s="35"/>
      <c r="P611" s="39"/>
    </row>
    <row r="612" spans="2:16">
      <c r="B612" s="28"/>
      <c r="D612" s="39"/>
      <c r="E612" s="39"/>
      <c r="F612" s="39"/>
      <c r="G612" s="39"/>
      <c r="H612" s="39"/>
      <c r="I612" s="39"/>
      <c r="J612" s="35"/>
      <c r="O612" s="35"/>
      <c r="P612" s="39"/>
    </row>
    <row r="613" spans="2:16">
      <c r="B613" s="28"/>
      <c r="D613" s="39"/>
      <c r="E613" s="39"/>
      <c r="F613" s="39"/>
      <c r="G613" s="39"/>
      <c r="H613" s="39"/>
      <c r="I613" s="39"/>
      <c r="J613" s="35"/>
      <c r="O613" s="35"/>
      <c r="P613" s="39"/>
    </row>
    <row r="614" spans="2:16">
      <c r="B614" s="28"/>
      <c r="D614" s="39"/>
      <c r="E614" s="39"/>
      <c r="F614" s="39"/>
      <c r="G614" s="39"/>
      <c r="H614" s="39"/>
      <c r="I614" s="39"/>
      <c r="J614" s="35"/>
      <c r="O614" s="35"/>
      <c r="P614" s="39"/>
    </row>
    <row r="615" spans="2:16">
      <c r="B615" s="28"/>
      <c r="D615" s="39"/>
      <c r="E615" s="39"/>
      <c r="F615" s="39"/>
      <c r="G615" s="39"/>
      <c r="H615" s="39"/>
      <c r="I615" s="39"/>
      <c r="J615" s="35"/>
      <c r="O615" s="35"/>
      <c r="P615" s="39"/>
    </row>
    <row r="616" spans="2:16">
      <c r="B616" s="28"/>
      <c r="D616" s="39"/>
      <c r="E616" s="39"/>
      <c r="F616" s="39"/>
      <c r="G616" s="39"/>
      <c r="H616" s="39"/>
      <c r="I616" s="39"/>
      <c r="J616" s="35"/>
      <c r="O616" s="35"/>
      <c r="P616" s="39"/>
    </row>
    <row r="617" spans="2:16">
      <c r="B617" s="28"/>
      <c r="D617" s="39"/>
      <c r="E617" s="39"/>
      <c r="F617" s="39"/>
      <c r="G617" s="39"/>
      <c r="H617" s="39"/>
      <c r="I617" s="39"/>
      <c r="J617" s="35"/>
      <c r="O617" s="35"/>
      <c r="P617" s="39"/>
    </row>
    <row r="618" spans="2:16">
      <c r="B618" s="28"/>
      <c r="D618" s="39"/>
      <c r="E618" s="39"/>
      <c r="F618" s="39"/>
      <c r="G618" s="39"/>
      <c r="H618" s="39"/>
      <c r="I618" s="39"/>
      <c r="J618" s="35"/>
      <c r="O618" s="35"/>
      <c r="P618" s="39"/>
    </row>
    <row r="619" spans="2:16">
      <c r="B619" s="28"/>
      <c r="D619" s="39"/>
      <c r="E619" s="39"/>
      <c r="F619" s="39"/>
      <c r="G619" s="39"/>
      <c r="H619" s="39"/>
      <c r="I619" s="39"/>
      <c r="J619" s="35"/>
      <c r="O619" s="35"/>
      <c r="P619" s="39"/>
    </row>
    <row r="620" spans="2:16">
      <c r="B620" s="28"/>
      <c r="D620" s="39"/>
      <c r="E620" s="39"/>
      <c r="F620" s="39"/>
      <c r="G620" s="39"/>
      <c r="H620" s="39"/>
      <c r="I620" s="39"/>
      <c r="J620" s="35"/>
      <c r="O620" s="35"/>
      <c r="P620" s="39"/>
    </row>
    <row r="621" spans="2:16">
      <c r="B621" s="28"/>
      <c r="D621" s="39"/>
      <c r="E621" s="39"/>
      <c r="F621" s="39"/>
      <c r="G621" s="39"/>
      <c r="H621" s="39"/>
      <c r="I621" s="39"/>
      <c r="J621" s="35"/>
      <c r="O621" s="35"/>
      <c r="P621" s="39"/>
    </row>
    <row r="622" spans="2:16">
      <c r="B622" s="28"/>
      <c r="D622" s="39"/>
      <c r="E622" s="39"/>
      <c r="F622" s="39"/>
      <c r="G622" s="39"/>
      <c r="H622" s="39"/>
      <c r="I622" s="39"/>
      <c r="J622" s="35"/>
      <c r="O622" s="35"/>
      <c r="P622" s="39"/>
    </row>
    <row r="623" spans="2:16">
      <c r="B623" s="28"/>
      <c r="D623" s="39"/>
      <c r="E623" s="39"/>
      <c r="F623" s="39"/>
      <c r="G623" s="39"/>
      <c r="H623" s="39"/>
      <c r="I623" s="39"/>
      <c r="J623" s="35"/>
      <c r="O623" s="35"/>
      <c r="P623" s="39"/>
    </row>
    <row r="624" spans="2:16">
      <c r="B624" s="28"/>
      <c r="D624" s="39"/>
      <c r="E624" s="39"/>
      <c r="F624" s="39"/>
      <c r="G624" s="39"/>
      <c r="H624" s="39"/>
      <c r="I624" s="39"/>
      <c r="J624" s="35"/>
      <c r="O624" s="35"/>
      <c r="P624" s="39"/>
    </row>
    <row r="625" spans="2:16">
      <c r="B625" s="28"/>
      <c r="D625" s="39"/>
      <c r="E625" s="39"/>
      <c r="F625" s="39"/>
      <c r="G625" s="39"/>
      <c r="H625" s="39"/>
      <c r="I625" s="39"/>
      <c r="J625" s="35"/>
      <c r="O625" s="35"/>
      <c r="P625" s="39"/>
    </row>
    <row r="626" spans="2:16">
      <c r="B626" s="28"/>
      <c r="D626" s="39"/>
      <c r="E626" s="39"/>
      <c r="F626" s="39"/>
      <c r="G626" s="39"/>
      <c r="H626" s="39"/>
      <c r="I626" s="39"/>
      <c r="J626" s="35"/>
      <c r="O626" s="35"/>
      <c r="P626" s="39"/>
    </row>
    <row r="627" spans="2:16">
      <c r="B627" s="28"/>
      <c r="D627" s="39"/>
      <c r="E627" s="39"/>
      <c r="F627" s="39"/>
      <c r="G627" s="39"/>
      <c r="H627" s="39"/>
      <c r="I627" s="39"/>
      <c r="J627" s="35"/>
      <c r="O627" s="35"/>
      <c r="P627" s="39"/>
    </row>
    <row r="628" spans="2:16">
      <c r="B628" s="28"/>
      <c r="D628" s="39"/>
      <c r="E628" s="39"/>
      <c r="F628" s="39"/>
      <c r="G628" s="39"/>
      <c r="H628" s="39"/>
      <c r="I628" s="39"/>
      <c r="J628" s="35"/>
      <c r="O628" s="35"/>
      <c r="P628" s="39"/>
    </row>
    <row r="629" spans="2:16">
      <c r="B629" s="28"/>
      <c r="D629" s="39"/>
      <c r="E629" s="39"/>
      <c r="F629" s="39"/>
      <c r="G629" s="39"/>
      <c r="H629" s="39"/>
      <c r="I629" s="39"/>
      <c r="J629" s="35"/>
      <c r="O629" s="35"/>
      <c r="P629" s="39"/>
    </row>
    <row r="630" spans="2:16">
      <c r="B630" s="28"/>
      <c r="D630" s="39"/>
      <c r="E630" s="39"/>
      <c r="F630" s="39"/>
      <c r="G630" s="39"/>
      <c r="H630" s="39"/>
      <c r="I630" s="39"/>
      <c r="J630" s="35"/>
      <c r="O630" s="35"/>
      <c r="P630" s="39"/>
    </row>
    <row r="631" spans="2:16">
      <c r="B631" s="28"/>
      <c r="D631" s="39"/>
      <c r="E631" s="39"/>
      <c r="F631" s="39"/>
      <c r="G631" s="39"/>
      <c r="H631" s="39"/>
      <c r="I631" s="39"/>
      <c r="J631" s="35"/>
      <c r="O631" s="35"/>
      <c r="P631" s="39"/>
    </row>
    <row r="632" spans="2:16">
      <c r="B632" s="28"/>
      <c r="D632" s="39"/>
      <c r="E632" s="39"/>
      <c r="F632" s="39"/>
      <c r="G632" s="39"/>
      <c r="H632" s="39"/>
      <c r="I632" s="39"/>
      <c r="J632" s="35"/>
      <c r="O632" s="35"/>
      <c r="P632" s="39"/>
    </row>
    <row r="633" spans="2:16">
      <c r="B633" s="28"/>
      <c r="D633" s="39"/>
      <c r="E633" s="39"/>
      <c r="F633" s="39"/>
      <c r="G633" s="39"/>
      <c r="H633" s="39"/>
      <c r="I633" s="39"/>
      <c r="J633" s="35"/>
      <c r="O633" s="35"/>
      <c r="P633" s="39"/>
    </row>
    <row r="634" spans="2:16">
      <c r="B634" s="28"/>
      <c r="D634" s="39"/>
      <c r="E634" s="39"/>
      <c r="F634" s="39"/>
      <c r="G634" s="39"/>
      <c r="H634" s="39"/>
      <c r="I634" s="39"/>
      <c r="J634" s="35"/>
      <c r="O634" s="35"/>
      <c r="P634" s="39"/>
    </row>
    <row r="635" spans="2:16">
      <c r="B635" s="28"/>
      <c r="D635" s="39"/>
      <c r="E635" s="39"/>
      <c r="F635" s="39"/>
      <c r="G635" s="39"/>
      <c r="H635" s="39"/>
      <c r="I635" s="39"/>
      <c r="J635" s="35"/>
      <c r="O635" s="35"/>
      <c r="P635" s="39"/>
    </row>
    <row r="636" spans="2:16">
      <c r="B636" s="28"/>
      <c r="D636" s="39"/>
      <c r="E636" s="39"/>
      <c r="F636" s="39"/>
      <c r="G636" s="39"/>
      <c r="H636" s="39"/>
      <c r="I636" s="39"/>
      <c r="J636" s="35"/>
      <c r="O636" s="35"/>
      <c r="P636" s="39"/>
    </row>
    <row r="637" spans="2:16">
      <c r="B637" s="28"/>
      <c r="D637" s="39"/>
      <c r="E637" s="39"/>
      <c r="F637" s="39"/>
      <c r="G637" s="39"/>
      <c r="H637" s="39"/>
      <c r="I637" s="39"/>
      <c r="J637" s="35"/>
      <c r="O637" s="35"/>
      <c r="P637" s="39"/>
    </row>
    <row r="638" spans="2:16">
      <c r="B638" s="28"/>
      <c r="D638" s="39"/>
      <c r="E638" s="39"/>
      <c r="F638" s="39"/>
      <c r="G638" s="39"/>
      <c r="H638" s="39"/>
      <c r="I638" s="39"/>
      <c r="J638" s="35"/>
      <c r="O638" s="35"/>
      <c r="P638" s="39"/>
    </row>
    <row r="639" spans="2:16">
      <c r="B639" s="28"/>
      <c r="D639" s="39"/>
      <c r="E639" s="39"/>
      <c r="F639" s="39"/>
      <c r="G639" s="39"/>
      <c r="H639" s="39"/>
      <c r="I639" s="39"/>
      <c r="J639" s="35"/>
      <c r="O639" s="35"/>
      <c r="P639" s="39"/>
    </row>
    <row r="640" spans="2:16">
      <c r="B640" s="28"/>
      <c r="D640" s="39"/>
      <c r="E640" s="39"/>
      <c r="F640" s="39"/>
      <c r="G640" s="39"/>
      <c r="H640" s="39"/>
      <c r="I640" s="39"/>
      <c r="J640" s="35"/>
      <c r="O640" s="35"/>
      <c r="P640" s="39"/>
    </row>
    <row r="641" spans="2:16">
      <c r="B641" s="28"/>
      <c r="D641" s="39"/>
      <c r="E641" s="39"/>
      <c r="F641" s="39"/>
      <c r="G641" s="39"/>
      <c r="H641" s="39"/>
      <c r="I641" s="39"/>
      <c r="J641" s="35"/>
      <c r="O641" s="35"/>
      <c r="P641" s="39"/>
    </row>
    <row r="642" spans="2:16">
      <c r="B642" s="28"/>
      <c r="D642" s="39"/>
      <c r="E642" s="39"/>
      <c r="F642" s="39"/>
      <c r="G642" s="39"/>
      <c r="H642" s="39"/>
      <c r="I642" s="39"/>
      <c r="J642" s="35"/>
      <c r="O642" s="35"/>
      <c r="P642" s="39"/>
    </row>
    <row r="643" spans="2:16">
      <c r="B643" s="28"/>
      <c r="D643" s="39"/>
      <c r="E643" s="39"/>
      <c r="F643" s="39"/>
      <c r="G643" s="39"/>
      <c r="H643" s="39"/>
      <c r="I643" s="39"/>
      <c r="J643" s="35"/>
      <c r="O643" s="35"/>
      <c r="P643" s="39"/>
    </row>
    <row r="644" spans="2:16">
      <c r="B644" s="28"/>
      <c r="D644" s="39"/>
      <c r="E644" s="39"/>
      <c r="F644" s="39"/>
      <c r="G644" s="39"/>
      <c r="H644" s="39"/>
      <c r="I644" s="39"/>
      <c r="J644" s="35"/>
      <c r="O644" s="35"/>
      <c r="P644" s="39"/>
    </row>
    <row r="645" spans="2:16">
      <c r="B645" s="28"/>
      <c r="D645" s="39"/>
      <c r="E645" s="39"/>
      <c r="F645" s="39"/>
      <c r="G645" s="39"/>
      <c r="H645" s="39"/>
      <c r="I645" s="39"/>
      <c r="J645" s="35"/>
      <c r="O645" s="35"/>
      <c r="P645" s="39"/>
    </row>
    <row r="646" spans="2:16">
      <c r="B646" s="28"/>
      <c r="D646" s="39"/>
      <c r="E646" s="39"/>
      <c r="F646" s="39"/>
      <c r="G646" s="39"/>
      <c r="H646" s="39"/>
      <c r="I646" s="39"/>
      <c r="J646" s="35"/>
      <c r="O646" s="35"/>
      <c r="P646" s="39"/>
    </row>
    <row r="647" spans="2:16">
      <c r="B647" s="28"/>
      <c r="D647" s="39"/>
      <c r="E647" s="39"/>
      <c r="F647" s="39"/>
      <c r="G647" s="39"/>
      <c r="H647" s="39"/>
      <c r="I647" s="39"/>
      <c r="J647" s="35"/>
      <c r="O647" s="35"/>
      <c r="P647" s="39"/>
    </row>
    <row r="648" spans="2:16">
      <c r="B648" s="28"/>
      <c r="D648" s="39"/>
      <c r="E648" s="39"/>
      <c r="F648" s="39"/>
      <c r="G648" s="39"/>
      <c r="H648" s="39"/>
      <c r="I648" s="39"/>
      <c r="J648" s="35"/>
      <c r="O648" s="35"/>
      <c r="P648" s="39"/>
    </row>
    <row r="649" spans="2:16">
      <c r="B649" s="28"/>
      <c r="D649" s="39"/>
      <c r="E649" s="39"/>
      <c r="F649" s="39"/>
      <c r="G649" s="39"/>
      <c r="H649" s="39"/>
      <c r="I649" s="39"/>
      <c r="J649" s="35"/>
      <c r="O649" s="35"/>
      <c r="P649" s="39"/>
    </row>
    <row r="650" spans="2:16">
      <c r="B650" s="28"/>
      <c r="D650" s="39"/>
      <c r="E650" s="39"/>
      <c r="F650" s="39"/>
      <c r="G650" s="39"/>
      <c r="H650" s="39"/>
      <c r="I650" s="39"/>
      <c r="J650" s="35"/>
      <c r="O650" s="35"/>
      <c r="P650" s="39"/>
    </row>
    <row r="651" spans="2:16">
      <c r="B651" s="28"/>
      <c r="D651" s="39"/>
      <c r="E651" s="39"/>
      <c r="F651" s="39"/>
      <c r="G651" s="39"/>
      <c r="H651" s="39"/>
      <c r="I651" s="39"/>
      <c r="J651" s="35"/>
      <c r="O651" s="35"/>
      <c r="P651" s="39"/>
    </row>
    <row r="652" spans="2:16">
      <c r="B652" s="28"/>
      <c r="D652" s="39"/>
      <c r="E652" s="39"/>
      <c r="F652" s="39"/>
      <c r="G652" s="39"/>
      <c r="H652" s="39"/>
      <c r="I652" s="39"/>
      <c r="J652" s="35"/>
      <c r="O652" s="35"/>
      <c r="P652" s="39"/>
    </row>
    <row r="653" spans="2:16">
      <c r="B653" s="28"/>
      <c r="D653" s="39"/>
      <c r="E653" s="39"/>
      <c r="F653" s="39"/>
      <c r="G653" s="39"/>
      <c r="H653" s="39"/>
      <c r="I653" s="39"/>
      <c r="J653" s="35"/>
      <c r="O653" s="35"/>
      <c r="P653" s="39"/>
    </row>
    <row r="654" spans="2:16">
      <c r="B654" s="28"/>
      <c r="D654" s="39"/>
      <c r="E654" s="39"/>
      <c r="F654" s="39"/>
      <c r="G654" s="39"/>
      <c r="H654" s="39"/>
      <c r="I654" s="39"/>
      <c r="J654" s="35"/>
      <c r="O654" s="35"/>
      <c r="P654" s="39"/>
    </row>
    <row r="655" spans="2:16">
      <c r="B655" s="28"/>
      <c r="D655" s="39"/>
      <c r="E655" s="39"/>
      <c r="F655" s="39"/>
      <c r="G655" s="39"/>
      <c r="H655" s="39"/>
      <c r="I655" s="39"/>
      <c r="J655" s="35"/>
      <c r="O655" s="35"/>
      <c r="P655" s="39"/>
    </row>
    <row r="656" spans="2:16">
      <c r="B656" s="28"/>
      <c r="D656" s="39"/>
      <c r="E656" s="39"/>
      <c r="F656" s="39"/>
      <c r="G656" s="39"/>
      <c r="H656" s="39"/>
      <c r="I656" s="39"/>
      <c r="J656" s="35"/>
      <c r="O656" s="35"/>
      <c r="P656" s="39"/>
    </row>
    <row r="657" spans="2:16">
      <c r="B657" s="28"/>
      <c r="D657" s="39"/>
      <c r="E657" s="39"/>
      <c r="F657" s="39"/>
      <c r="G657" s="39"/>
      <c r="H657" s="39"/>
      <c r="I657" s="39"/>
      <c r="J657" s="35"/>
      <c r="O657" s="35"/>
      <c r="P657" s="39"/>
    </row>
    <row r="658" spans="2:16">
      <c r="B658" s="28"/>
      <c r="D658" s="39"/>
      <c r="E658" s="39"/>
      <c r="F658" s="39"/>
      <c r="G658" s="39"/>
      <c r="H658" s="39"/>
      <c r="I658" s="39"/>
      <c r="J658" s="35"/>
      <c r="O658" s="35"/>
      <c r="P658" s="39"/>
    </row>
    <row r="659" spans="2:16">
      <c r="B659" s="28"/>
      <c r="D659" s="39"/>
      <c r="E659" s="39"/>
      <c r="F659" s="39"/>
      <c r="G659" s="39"/>
      <c r="H659" s="39"/>
      <c r="I659" s="39"/>
      <c r="J659" s="35"/>
      <c r="O659" s="35"/>
      <c r="P659" s="39"/>
    </row>
    <row r="660" spans="2:16">
      <c r="B660" s="28"/>
      <c r="D660" s="39"/>
      <c r="E660" s="39"/>
      <c r="F660" s="39"/>
      <c r="G660" s="39"/>
      <c r="H660" s="39"/>
      <c r="I660" s="39"/>
      <c r="J660" s="35"/>
      <c r="O660" s="35"/>
      <c r="P660" s="39"/>
    </row>
    <row r="661" spans="2:16">
      <c r="B661" s="28"/>
      <c r="D661" s="39"/>
      <c r="E661" s="39"/>
      <c r="F661" s="39"/>
      <c r="G661" s="39"/>
      <c r="H661" s="39"/>
      <c r="I661" s="39"/>
      <c r="J661" s="35"/>
      <c r="O661" s="35"/>
      <c r="P661" s="39"/>
    </row>
    <row r="662" spans="2:16">
      <c r="B662" s="28"/>
      <c r="D662" s="39"/>
      <c r="E662" s="39"/>
      <c r="F662" s="39"/>
      <c r="G662" s="39"/>
      <c r="H662" s="39"/>
      <c r="I662" s="39"/>
      <c r="J662" s="35"/>
      <c r="O662" s="35"/>
      <c r="P662" s="39"/>
    </row>
    <row r="663" spans="2:16">
      <c r="B663" s="28"/>
      <c r="D663" s="39"/>
      <c r="E663" s="39"/>
      <c r="F663" s="39"/>
      <c r="G663" s="39"/>
      <c r="H663" s="39"/>
      <c r="I663" s="39"/>
      <c r="J663" s="35"/>
      <c r="O663" s="35"/>
      <c r="P663" s="39"/>
    </row>
    <row r="664" spans="2:16">
      <c r="B664" s="28"/>
      <c r="D664" s="39"/>
      <c r="E664" s="39"/>
      <c r="F664" s="39"/>
      <c r="G664" s="39"/>
      <c r="H664" s="39"/>
      <c r="I664" s="39"/>
      <c r="J664" s="35"/>
      <c r="O664" s="35"/>
      <c r="P664" s="39"/>
    </row>
    <row r="665" spans="2:16">
      <c r="B665" s="28"/>
      <c r="D665" s="39"/>
      <c r="E665" s="39"/>
      <c r="F665" s="39"/>
      <c r="G665" s="39"/>
      <c r="H665" s="39"/>
      <c r="I665" s="39"/>
      <c r="J665" s="35"/>
      <c r="O665" s="35"/>
      <c r="P665" s="39"/>
    </row>
    <row r="666" spans="2:16">
      <c r="B666" s="28"/>
      <c r="D666" s="39"/>
      <c r="E666" s="39"/>
      <c r="F666" s="39"/>
      <c r="G666" s="39"/>
      <c r="H666" s="39"/>
      <c r="I666" s="39"/>
      <c r="J666" s="35"/>
      <c r="O666" s="35"/>
      <c r="P666" s="39"/>
    </row>
    <row r="667" spans="2:16">
      <c r="B667" s="28"/>
      <c r="D667" s="39"/>
      <c r="E667" s="39"/>
      <c r="F667" s="39"/>
      <c r="G667" s="39"/>
      <c r="H667" s="39"/>
      <c r="I667" s="39"/>
      <c r="J667" s="35"/>
      <c r="O667" s="35"/>
      <c r="P667" s="39"/>
    </row>
    <row r="668" spans="2:16">
      <c r="B668" s="28"/>
      <c r="D668" s="39"/>
      <c r="E668" s="39"/>
      <c r="F668" s="39"/>
      <c r="G668" s="39"/>
      <c r="H668" s="39"/>
      <c r="I668" s="39"/>
      <c r="J668" s="35"/>
      <c r="O668" s="35"/>
      <c r="P668" s="39"/>
    </row>
    <row r="669" spans="2:16">
      <c r="B669" s="28"/>
      <c r="D669" s="39"/>
      <c r="E669" s="39"/>
      <c r="F669" s="39"/>
      <c r="G669" s="39"/>
      <c r="H669" s="39"/>
      <c r="I669" s="39"/>
      <c r="J669" s="35"/>
      <c r="O669" s="35"/>
      <c r="P669" s="39"/>
    </row>
    <row r="670" spans="2:16">
      <c r="B670" s="28"/>
      <c r="D670" s="39"/>
      <c r="E670" s="39"/>
      <c r="F670" s="39"/>
      <c r="G670" s="39"/>
      <c r="H670" s="39"/>
      <c r="I670" s="39"/>
      <c r="J670" s="35"/>
      <c r="O670" s="35"/>
      <c r="P670" s="39"/>
    </row>
    <row r="671" spans="2:16">
      <c r="B671" s="28"/>
      <c r="D671" s="39"/>
      <c r="E671" s="39"/>
      <c r="F671" s="39"/>
      <c r="G671" s="39"/>
      <c r="H671" s="39"/>
      <c r="I671" s="39"/>
      <c r="J671" s="35"/>
      <c r="O671" s="35"/>
      <c r="P671" s="39"/>
    </row>
    <row r="672" spans="2:16">
      <c r="B672" s="28"/>
      <c r="D672" s="39"/>
      <c r="E672" s="39"/>
      <c r="F672" s="39"/>
      <c r="G672" s="39"/>
      <c r="H672" s="39"/>
      <c r="I672" s="39"/>
      <c r="J672" s="35"/>
      <c r="O672" s="35"/>
      <c r="P672" s="39"/>
    </row>
    <row r="673" spans="2:16">
      <c r="B673" s="28"/>
      <c r="D673" s="39"/>
      <c r="E673" s="39"/>
      <c r="F673" s="39"/>
      <c r="G673" s="39"/>
      <c r="H673" s="39"/>
      <c r="I673" s="39"/>
      <c r="J673" s="35"/>
      <c r="O673" s="35"/>
      <c r="P673" s="39"/>
    </row>
    <row r="674" spans="2:16">
      <c r="B674" s="28"/>
      <c r="D674" s="39"/>
      <c r="E674" s="39"/>
      <c r="F674" s="39"/>
      <c r="G674" s="39"/>
      <c r="H674" s="39"/>
      <c r="I674" s="39"/>
      <c r="J674" s="35"/>
      <c r="O674" s="35"/>
      <c r="P674" s="39"/>
    </row>
    <row r="675" spans="2:16">
      <c r="B675" s="28"/>
      <c r="D675" s="39"/>
      <c r="E675" s="39"/>
      <c r="F675" s="39"/>
      <c r="G675" s="39"/>
      <c r="H675" s="39"/>
      <c r="I675" s="39"/>
      <c r="J675" s="35"/>
      <c r="O675" s="35"/>
      <c r="P675" s="39"/>
    </row>
    <row r="676" spans="2:16">
      <c r="B676" s="28"/>
      <c r="D676" s="39"/>
      <c r="E676" s="39"/>
      <c r="F676" s="39"/>
      <c r="G676" s="39"/>
      <c r="H676" s="39"/>
      <c r="I676" s="39"/>
      <c r="J676" s="35"/>
      <c r="O676" s="35"/>
      <c r="P676" s="39"/>
    </row>
    <row r="677" spans="2:16">
      <c r="B677" s="28"/>
      <c r="D677" s="39"/>
      <c r="E677" s="39"/>
      <c r="F677" s="39"/>
      <c r="G677" s="39"/>
      <c r="H677" s="39"/>
      <c r="I677" s="39"/>
      <c r="J677" s="35"/>
      <c r="O677" s="35"/>
      <c r="P677" s="39"/>
    </row>
    <row r="678" spans="2:16">
      <c r="B678" s="28"/>
      <c r="D678" s="39"/>
      <c r="E678" s="39"/>
      <c r="F678" s="39"/>
      <c r="G678" s="39"/>
      <c r="H678" s="39"/>
      <c r="I678" s="39"/>
      <c r="J678" s="35"/>
      <c r="O678" s="35"/>
      <c r="P678" s="39"/>
    </row>
    <row r="679" spans="2:16">
      <c r="B679" s="28"/>
      <c r="D679" s="39"/>
      <c r="E679" s="39"/>
      <c r="F679" s="39"/>
      <c r="G679" s="39"/>
      <c r="H679" s="39"/>
      <c r="I679" s="39"/>
      <c r="J679" s="35"/>
      <c r="O679" s="35"/>
      <c r="P679" s="39"/>
    </row>
    <row r="680" spans="2:16">
      <c r="B680" s="28"/>
      <c r="D680" s="39"/>
      <c r="E680" s="39"/>
      <c r="F680" s="39"/>
      <c r="G680" s="39"/>
      <c r="H680" s="39"/>
      <c r="I680" s="39"/>
      <c r="J680" s="35"/>
      <c r="O680" s="35"/>
      <c r="P680" s="39"/>
    </row>
    <row r="681" spans="2:16">
      <c r="B681" s="28"/>
      <c r="D681" s="39"/>
      <c r="E681" s="39"/>
      <c r="F681" s="39"/>
      <c r="G681" s="39"/>
      <c r="H681" s="39"/>
      <c r="I681" s="39"/>
      <c r="J681" s="35"/>
      <c r="O681" s="35"/>
      <c r="P681" s="39"/>
    </row>
    <row r="682" spans="2:16">
      <c r="B682" s="28"/>
      <c r="D682" s="39"/>
      <c r="E682" s="39"/>
      <c r="F682" s="39"/>
      <c r="G682" s="39"/>
      <c r="H682" s="39"/>
      <c r="I682" s="39"/>
      <c r="J682" s="35"/>
      <c r="O682" s="35"/>
      <c r="P682" s="39"/>
    </row>
    <row r="683" spans="2:16">
      <c r="B683" s="28"/>
      <c r="D683" s="39"/>
      <c r="E683" s="39"/>
      <c r="F683" s="39"/>
      <c r="G683" s="39"/>
      <c r="H683" s="39"/>
      <c r="I683" s="39"/>
      <c r="J683" s="35"/>
      <c r="O683" s="35"/>
      <c r="P683" s="39"/>
    </row>
    <row r="684" spans="2:16">
      <c r="B684" s="28"/>
      <c r="D684" s="39"/>
      <c r="E684" s="39"/>
      <c r="F684" s="39"/>
      <c r="G684" s="39"/>
      <c r="H684" s="39"/>
      <c r="I684" s="39"/>
      <c r="J684" s="35"/>
      <c r="O684" s="35"/>
      <c r="P684" s="39"/>
    </row>
    <row r="685" spans="2:16">
      <c r="B685" s="28"/>
      <c r="D685" s="39"/>
      <c r="E685" s="39"/>
      <c r="F685" s="39"/>
      <c r="G685" s="39"/>
      <c r="H685" s="39"/>
      <c r="I685" s="39"/>
      <c r="J685" s="35"/>
      <c r="O685" s="35"/>
      <c r="P685" s="39"/>
    </row>
    <row r="686" spans="2:16">
      <c r="B686" s="28"/>
      <c r="D686" s="39"/>
      <c r="E686" s="39"/>
      <c r="F686" s="39"/>
      <c r="G686" s="39"/>
      <c r="H686" s="39"/>
      <c r="I686" s="39"/>
      <c r="J686" s="35"/>
      <c r="O686" s="35"/>
      <c r="P686" s="39"/>
    </row>
    <row r="687" spans="2:16">
      <c r="B687" s="28"/>
      <c r="D687" s="39"/>
      <c r="E687" s="39"/>
      <c r="F687" s="39"/>
      <c r="G687" s="39"/>
      <c r="H687" s="39"/>
      <c r="I687" s="39"/>
      <c r="J687" s="35"/>
      <c r="O687" s="35"/>
      <c r="P687" s="39"/>
    </row>
    <row r="688" spans="2:16">
      <c r="B688" s="28"/>
      <c r="D688" s="39"/>
      <c r="E688" s="39"/>
      <c r="F688" s="39"/>
      <c r="G688" s="39"/>
      <c r="H688" s="39"/>
      <c r="I688" s="39"/>
      <c r="J688" s="35"/>
      <c r="O688" s="35"/>
      <c r="P688" s="39"/>
    </row>
    <row r="689" spans="2:16">
      <c r="B689" s="28"/>
      <c r="D689" s="39"/>
      <c r="E689" s="39"/>
      <c r="F689" s="39"/>
      <c r="G689" s="39"/>
      <c r="H689" s="39"/>
      <c r="I689" s="39"/>
      <c r="J689" s="35"/>
      <c r="O689" s="35"/>
      <c r="P689" s="39"/>
    </row>
    <row r="690" spans="2:16">
      <c r="B690" s="28"/>
      <c r="D690" s="39"/>
      <c r="E690" s="39"/>
      <c r="F690" s="39"/>
      <c r="G690" s="39"/>
      <c r="H690" s="39"/>
      <c r="I690" s="39"/>
      <c r="J690" s="35"/>
      <c r="O690" s="35"/>
      <c r="P690" s="39"/>
    </row>
    <row r="691" spans="2:16">
      <c r="B691" s="28"/>
      <c r="D691" s="39"/>
      <c r="E691" s="39"/>
      <c r="F691" s="39"/>
      <c r="G691" s="39"/>
      <c r="H691" s="39"/>
      <c r="I691" s="39"/>
      <c r="J691" s="35"/>
      <c r="O691" s="35"/>
      <c r="P691" s="39"/>
    </row>
    <row r="692" spans="2:16">
      <c r="B692" s="28"/>
      <c r="D692" s="39"/>
      <c r="E692" s="39"/>
      <c r="F692" s="39"/>
      <c r="G692" s="39"/>
      <c r="H692" s="39"/>
      <c r="I692" s="39"/>
      <c r="J692" s="35"/>
      <c r="O692" s="35"/>
      <c r="P692" s="39"/>
    </row>
    <row r="693" spans="2:16">
      <c r="B693" s="28"/>
      <c r="D693" s="39"/>
      <c r="E693" s="39"/>
      <c r="F693" s="39"/>
      <c r="G693" s="39"/>
      <c r="H693" s="39"/>
      <c r="I693" s="39"/>
      <c r="J693" s="35"/>
      <c r="O693" s="35"/>
      <c r="P693" s="39"/>
    </row>
    <row r="694" spans="2:16">
      <c r="B694" s="28"/>
      <c r="D694" s="39"/>
      <c r="E694" s="39"/>
      <c r="F694" s="39"/>
      <c r="G694" s="39"/>
      <c r="H694" s="39"/>
      <c r="I694" s="39"/>
      <c r="J694" s="35"/>
      <c r="O694" s="35"/>
      <c r="P694" s="39"/>
    </row>
    <row r="695" spans="2:16">
      <c r="B695" s="28"/>
      <c r="D695" s="39"/>
      <c r="E695" s="39"/>
      <c r="F695" s="39"/>
      <c r="G695" s="39"/>
      <c r="H695" s="39"/>
      <c r="I695" s="39"/>
      <c r="J695" s="35"/>
      <c r="O695" s="35"/>
      <c r="P695" s="39"/>
    </row>
    <row r="696" spans="2:16">
      <c r="B696" s="28"/>
      <c r="D696" s="39"/>
      <c r="E696" s="39"/>
      <c r="F696" s="39"/>
      <c r="G696" s="39"/>
      <c r="H696" s="39"/>
      <c r="I696" s="39"/>
      <c r="J696" s="35"/>
      <c r="O696" s="35"/>
      <c r="P696" s="39"/>
    </row>
    <row r="697" spans="2:16">
      <c r="B697" s="28"/>
      <c r="D697" s="39"/>
      <c r="E697" s="39"/>
      <c r="F697" s="39"/>
      <c r="G697" s="39"/>
      <c r="H697" s="39"/>
      <c r="I697" s="39"/>
      <c r="J697" s="35"/>
      <c r="O697" s="35"/>
      <c r="P697" s="39"/>
    </row>
    <row r="698" spans="2:16">
      <c r="B698" s="28"/>
      <c r="D698" s="39"/>
      <c r="E698" s="39"/>
      <c r="F698" s="39"/>
      <c r="G698" s="39"/>
      <c r="H698" s="39"/>
      <c r="I698" s="39"/>
      <c r="J698" s="35"/>
      <c r="O698" s="35"/>
      <c r="P698" s="39"/>
    </row>
    <row r="699" spans="2:16">
      <c r="B699" s="28"/>
      <c r="D699" s="39"/>
      <c r="E699" s="39"/>
      <c r="F699" s="39"/>
      <c r="G699" s="39"/>
      <c r="H699" s="39"/>
      <c r="I699" s="39"/>
      <c r="J699" s="35"/>
      <c r="O699" s="35"/>
      <c r="P699" s="39"/>
    </row>
    <row r="700" spans="2:16">
      <c r="B700" s="28"/>
      <c r="D700" s="39"/>
      <c r="E700" s="39"/>
      <c r="F700" s="39"/>
      <c r="G700" s="39"/>
      <c r="H700" s="39"/>
      <c r="I700" s="39"/>
      <c r="J700" s="35"/>
      <c r="O700" s="35"/>
      <c r="P700" s="39"/>
    </row>
    <row r="701" spans="2:16">
      <c r="B701" s="28"/>
      <c r="D701" s="39"/>
      <c r="E701" s="39"/>
      <c r="F701" s="39"/>
      <c r="G701" s="39"/>
      <c r="H701" s="39"/>
      <c r="I701" s="39"/>
      <c r="J701" s="35"/>
      <c r="O701" s="35"/>
      <c r="P701" s="39"/>
    </row>
    <row r="702" spans="2:16">
      <c r="B702" s="28"/>
      <c r="D702" s="39"/>
      <c r="E702" s="39"/>
      <c r="F702" s="39"/>
      <c r="G702" s="39"/>
      <c r="H702" s="39"/>
      <c r="I702" s="39"/>
      <c r="J702" s="35"/>
      <c r="O702" s="35"/>
      <c r="P702" s="39"/>
    </row>
    <row r="703" spans="2:16">
      <c r="B703" s="28"/>
      <c r="D703" s="39"/>
      <c r="E703" s="39"/>
      <c r="F703" s="39"/>
      <c r="G703" s="39"/>
      <c r="H703" s="39"/>
      <c r="I703" s="39"/>
      <c r="J703" s="35"/>
      <c r="O703" s="35"/>
      <c r="P703" s="39"/>
    </row>
    <row r="704" spans="2:16">
      <c r="B704" s="28"/>
      <c r="D704" s="39"/>
      <c r="E704" s="39"/>
      <c r="F704" s="39"/>
      <c r="G704" s="39"/>
      <c r="H704" s="39"/>
      <c r="I704" s="39"/>
      <c r="J704" s="35"/>
      <c r="O704" s="35"/>
      <c r="P704" s="39"/>
    </row>
    <row r="705" spans="2:16">
      <c r="B705" s="28"/>
      <c r="D705" s="39"/>
      <c r="E705" s="39"/>
      <c r="F705" s="39"/>
      <c r="G705" s="39"/>
      <c r="H705" s="39"/>
      <c r="I705" s="39"/>
      <c r="J705" s="35"/>
      <c r="O705" s="35"/>
      <c r="P705" s="39"/>
    </row>
    <row r="706" spans="2:16">
      <c r="B706" s="28"/>
      <c r="D706" s="39"/>
      <c r="E706" s="39"/>
      <c r="F706" s="39"/>
      <c r="G706" s="39"/>
      <c r="H706" s="39"/>
      <c r="I706" s="39"/>
      <c r="J706" s="35"/>
      <c r="O706" s="35"/>
      <c r="P706" s="39"/>
    </row>
    <row r="707" spans="2:16">
      <c r="B707" s="28"/>
      <c r="D707" s="39"/>
      <c r="E707" s="39"/>
      <c r="F707" s="39"/>
      <c r="G707" s="39"/>
      <c r="H707" s="39"/>
      <c r="I707" s="39"/>
      <c r="J707" s="35"/>
      <c r="O707" s="35"/>
      <c r="P707" s="39"/>
    </row>
    <row r="708" spans="2:16">
      <c r="B708" s="28"/>
      <c r="D708" s="39"/>
      <c r="E708" s="39"/>
      <c r="F708" s="39"/>
      <c r="G708" s="39"/>
      <c r="H708" s="39"/>
      <c r="I708" s="39"/>
      <c r="J708" s="35"/>
      <c r="O708" s="35"/>
      <c r="P708" s="39"/>
    </row>
    <row r="709" spans="2:16">
      <c r="B709" s="28"/>
      <c r="D709" s="39"/>
      <c r="E709" s="39"/>
      <c r="F709" s="39"/>
      <c r="G709" s="39"/>
      <c r="H709" s="39"/>
      <c r="I709" s="39"/>
      <c r="J709" s="35"/>
      <c r="O709" s="35"/>
      <c r="P709" s="39"/>
    </row>
    <row r="710" spans="2:16">
      <c r="B710" s="28"/>
      <c r="D710" s="39"/>
      <c r="E710" s="39"/>
      <c r="F710" s="39"/>
      <c r="G710" s="39"/>
      <c r="H710" s="39"/>
      <c r="I710" s="39"/>
      <c r="J710" s="35"/>
      <c r="O710" s="35"/>
      <c r="P710" s="39"/>
    </row>
    <row r="711" spans="2:16">
      <c r="B711" s="28"/>
      <c r="D711" s="39"/>
      <c r="E711" s="39"/>
      <c r="F711" s="39"/>
      <c r="G711" s="39"/>
      <c r="H711" s="39"/>
      <c r="I711" s="39"/>
      <c r="J711" s="35"/>
      <c r="O711" s="35"/>
      <c r="P711" s="39"/>
    </row>
    <row r="712" spans="2:16">
      <c r="B712" s="28"/>
      <c r="D712" s="39"/>
      <c r="E712" s="39"/>
      <c r="F712" s="39"/>
      <c r="G712" s="39"/>
      <c r="H712" s="39"/>
      <c r="I712" s="39"/>
      <c r="J712" s="35"/>
      <c r="O712" s="35"/>
      <c r="P712" s="39"/>
    </row>
    <row r="713" spans="2:16">
      <c r="B713" s="28"/>
      <c r="D713" s="39"/>
      <c r="E713" s="39"/>
      <c r="F713" s="39"/>
      <c r="G713" s="39"/>
      <c r="H713" s="39"/>
      <c r="I713" s="39"/>
      <c r="J713" s="35"/>
      <c r="O713" s="35"/>
      <c r="P713" s="39"/>
    </row>
    <row r="714" spans="2:16">
      <c r="B714" s="28"/>
      <c r="D714" s="39"/>
      <c r="E714" s="39"/>
      <c r="F714" s="39"/>
      <c r="G714" s="39"/>
      <c r="H714" s="39"/>
      <c r="I714" s="39"/>
      <c r="J714" s="35"/>
      <c r="O714" s="35"/>
      <c r="P714" s="39"/>
    </row>
    <row r="715" spans="2:16">
      <c r="B715" s="28"/>
      <c r="D715" s="39"/>
      <c r="E715" s="39"/>
      <c r="F715" s="39"/>
      <c r="G715" s="39"/>
      <c r="H715" s="39"/>
      <c r="I715" s="39"/>
      <c r="J715" s="35"/>
      <c r="O715" s="35"/>
      <c r="P715" s="39"/>
    </row>
    <row r="716" spans="2:16">
      <c r="B716" s="28"/>
      <c r="D716" s="39"/>
      <c r="E716" s="39"/>
      <c r="F716" s="39"/>
      <c r="G716" s="39"/>
      <c r="H716" s="39"/>
      <c r="I716" s="39"/>
      <c r="J716" s="35"/>
      <c r="O716" s="35"/>
      <c r="P716" s="39"/>
    </row>
    <row r="717" spans="2:16">
      <c r="B717" s="28"/>
      <c r="D717" s="39"/>
      <c r="E717" s="39"/>
      <c r="F717" s="39"/>
      <c r="G717" s="39"/>
      <c r="H717" s="39"/>
      <c r="I717" s="39"/>
      <c r="J717" s="35"/>
      <c r="O717" s="35"/>
      <c r="P717" s="39"/>
    </row>
    <row r="718" spans="2:16">
      <c r="B718" s="28"/>
      <c r="D718" s="39"/>
      <c r="E718" s="39"/>
      <c r="F718" s="39"/>
      <c r="G718" s="39"/>
      <c r="H718" s="39"/>
      <c r="I718" s="39"/>
      <c r="J718" s="35"/>
      <c r="O718" s="35"/>
      <c r="P718" s="39"/>
    </row>
    <row r="719" spans="2:16">
      <c r="B719" s="28"/>
      <c r="D719" s="39"/>
      <c r="E719" s="39"/>
      <c r="F719" s="39"/>
      <c r="G719" s="39"/>
      <c r="H719" s="39"/>
      <c r="I719" s="39"/>
      <c r="J719" s="35"/>
      <c r="O719" s="35"/>
      <c r="P719" s="39"/>
    </row>
    <row r="720" spans="2:16">
      <c r="B720" s="28"/>
      <c r="D720" s="39"/>
      <c r="E720" s="39"/>
      <c r="F720" s="39"/>
      <c r="G720" s="39"/>
      <c r="H720" s="39"/>
      <c r="I720" s="39"/>
      <c r="J720" s="35"/>
      <c r="O720" s="35"/>
      <c r="P720" s="39"/>
    </row>
    <row r="721" spans="2:16">
      <c r="B721" s="28"/>
      <c r="D721" s="39"/>
      <c r="E721" s="39"/>
      <c r="F721" s="39"/>
      <c r="G721" s="39"/>
      <c r="H721" s="39"/>
      <c r="I721" s="39"/>
      <c r="J721" s="35"/>
      <c r="O721" s="35"/>
      <c r="P721" s="39"/>
    </row>
    <row r="722" spans="2:16">
      <c r="B722" s="28"/>
      <c r="D722" s="39"/>
      <c r="E722" s="39"/>
      <c r="F722" s="39"/>
      <c r="G722" s="39"/>
      <c r="H722" s="39"/>
      <c r="I722" s="39"/>
      <c r="J722" s="35"/>
      <c r="O722" s="35"/>
      <c r="P722" s="39"/>
    </row>
    <row r="723" spans="2:16">
      <c r="B723" s="28"/>
      <c r="D723" s="39"/>
      <c r="E723" s="39"/>
      <c r="F723" s="39"/>
      <c r="G723" s="39"/>
      <c r="H723" s="39"/>
      <c r="I723" s="39"/>
      <c r="J723" s="35"/>
      <c r="O723" s="35"/>
      <c r="P723" s="39"/>
    </row>
    <row r="724" spans="2:16">
      <c r="B724" s="28"/>
      <c r="D724" s="39"/>
      <c r="E724" s="39"/>
      <c r="F724" s="39"/>
      <c r="G724" s="39"/>
      <c r="H724" s="39"/>
      <c r="I724" s="39"/>
      <c r="J724" s="35"/>
      <c r="O724" s="35"/>
      <c r="P724" s="39"/>
    </row>
    <row r="725" spans="2:16">
      <c r="B725" s="28"/>
      <c r="D725" s="39"/>
      <c r="E725" s="39"/>
      <c r="F725" s="39"/>
      <c r="G725" s="39"/>
      <c r="H725" s="39"/>
      <c r="I725" s="39"/>
      <c r="J725" s="35"/>
      <c r="O725" s="35"/>
      <c r="P725" s="39"/>
    </row>
    <row r="726" spans="2:16">
      <c r="B726" s="28"/>
      <c r="D726" s="39"/>
      <c r="E726" s="39"/>
      <c r="F726" s="39"/>
      <c r="G726" s="39"/>
      <c r="H726" s="39"/>
      <c r="I726" s="39"/>
      <c r="J726" s="35"/>
      <c r="O726" s="35"/>
      <c r="P726" s="39"/>
    </row>
    <row r="727" spans="2:16">
      <c r="B727" s="28"/>
      <c r="D727" s="39"/>
      <c r="E727" s="39"/>
      <c r="F727" s="39"/>
      <c r="G727" s="39"/>
      <c r="H727" s="39"/>
      <c r="I727" s="39"/>
      <c r="J727" s="35"/>
      <c r="O727" s="35"/>
      <c r="P727" s="39"/>
    </row>
    <row r="728" spans="2:16">
      <c r="B728" s="28"/>
      <c r="D728" s="39"/>
      <c r="E728" s="39"/>
      <c r="F728" s="39"/>
      <c r="G728" s="39"/>
      <c r="H728" s="39"/>
      <c r="I728" s="39"/>
      <c r="J728" s="35"/>
      <c r="O728" s="35"/>
      <c r="P728" s="39"/>
    </row>
    <row r="729" spans="2:16">
      <c r="B729" s="28"/>
      <c r="D729" s="39"/>
      <c r="E729" s="39"/>
      <c r="F729" s="39"/>
      <c r="G729" s="39"/>
      <c r="H729" s="39"/>
      <c r="I729" s="39"/>
      <c r="J729" s="35"/>
      <c r="O729" s="35"/>
      <c r="P729" s="39"/>
    </row>
    <row r="730" spans="2:16">
      <c r="B730" s="28"/>
      <c r="D730" s="39"/>
      <c r="E730" s="39"/>
      <c r="F730" s="39"/>
      <c r="G730" s="39"/>
      <c r="H730" s="39"/>
      <c r="I730" s="39"/>
      <c r="J730" s="35"/>
      <c r="O730" s="35"/>
      <c r="P730" s="39"/>
    </row>
    <row r="731" spans="2:16">
      <c r="B731" s="28"/>
      <c r="D731" s="39"/>
      <c r="E731" s="39"/>
      <c r="F731" s="39"/>
      <c r="G731" s="39"/>
      <c r="H731" s="39"/>
      <c r="I731" s="39"/>
      <c r="J731" s="35"/>
      <c r="O731" s="35"/>
      <c r="P731" s="39"/>
    </row>
    <row r="732" spans="2:16">
      <c r="B732" s="28"/>
      <c r="D732" s="39"/>
      <c r="E732" s="39"/>
      <c r="F732" s="39"/>
      <c r="G732" s="39"/>
      <c r="H732" s="39"/>
      <c r="I732" s="39"/>
      <c r="J732" s="35"/>
      <c r="O732" s="35"/>
      <c r="P732" s="39"/>
    </row>
    <row r="733" spans="2:16">
      <c r="B733" s="28"/>
      <c r="D733" s="39"/>
      <c r="E733" s="39"/>
      <c r="F733" s="39"/>
      <c r="G733" s="39"/>
      <c r="H733" s="39"/>
      <c r="I733" s="39"/>
      <c r="J733" s="35"/>
      <c r="O733" s="35"/>
      <c r="P733" s="39"/>
    </row>
    <row r="734" spans="2:16">
      <c r="B734" s="28"/>
      <c r="D734" s="39"/>
      <c r="E734" s="39"/>
      <c r="F734" s="39"/>
      <c r="G734" s="39"/>
      <c r="H734" s="39"/>
      <c r="I734" s="39"/>
      <c r="J734" s="35"/>
      <c r="O734" s="35"/>
      <c r="P734" s="39"/>
    </row>
    <row r="735" spans="2:16">
      <c r="B735" s="28"/>
      <c r="D735" s="39"/>
      <c r="E735" s="39"/>
      <c r="F735" s="39"/>
      <c r="G735" s="39"/>
      <c r="H735" s="39"/>
      <c r="I735" s="39"/>
      <c r="J735" s="35"/>
      <c r="O735" s="35"/>
      <c r="P735" s="39"/>
    </row>
    <row r="736" spans="2:16">
      <c r="B736" s="28"/>
      <c r="D736" s="39"/>
      <c r="E736" s="39"/>
      <c r="F736" s="39"/>
      <c r="G736" s="39"/>
      <c r="H736" s="39"/>
      <c r="I736" s="39"/>
      <c r="J736" s="35"/>
      <c r="O736" s="35"/>
      <c r="P736" s="39"/>
    </row>
    <row r="737" spans="2:16">
      <c r="B737" s="28"/>
      <c r="D737" s="39"/>
      <c r="E737" s="39"/>
      <c r="F737" s="39"/>
      <c r="G737" s="39"/>
      <c r="H737" s="39"/>
      <c r="I737" s="39"/>
      <c r="J737" s="35"/>
      <c r="O737" s="35"/>
      <c r="P737" s="39"/>
    </row>
    <row r="738" spans="2:16">
      <c r="B738" s="28"/>
      <c r="D738" s="39"/>
      <c r="E738" s="39"/>
      <c r="F738" s="39"/>
      <c r="G738" s="39"/>
      <c r="H738" s="39"/>
      <c r="I738" s="39"/>
      <c r="J738" s="35"/>
      <c r="O738" s="35"/>
      <c r="P738" s="39"/>
    </row>
    <row r="739" spans="2:16">
      <c r="B739" s="28"/>
      <c r="D739" s="39"/>
      <c r="E739" s="39"/>
      <c r="F739" s="39"/>
      <c r="G739" s="39"/>
      <c r="H739" s="39"/>
      <c r="I739" s="39"/>
      <c r="J739" s="35"/>
      <c r="O739" s="35"/>
      <c r="P739" s="39"/>
    </row>
    <row r="740" spans="2:16">
      <c r="B740" s="28"/>
      <c r="D740" s="39"/>
      <c r="E740" s="39"/>
      <c r="F740" s="39"/>
      <c r="G740" s="39"/>
      <c r="H740" s="39"/>
      <c r="I740" s="39"/>
      <c r="J740" s="35"/>
      <c r="O740" s="35"/>
      <c r="P740" s="39"/>
    </row>
    <row r="741" spans="2:16">
      <c r="B741" s="28"/>
      <c r="D741" s="39"/>
      <c r="E741" s="39"/>
      <c r="F741" s="39"/>
      <c r="G741" s="39"/>
      <c r="H741" s="39"/>
      <c r="I741" s="39"/>
      <c r="J741" s="35"/>
      <c r="O741" s="35"/>
      <c r="P741" s="39"/>
    </row>
    <row r="742" spans="2:16">
      <c r="B742" s="28"/>
      <c r="D742" s="39"/>
      <c r="E742" s="39"/>
      <c r="F742" s="39"/>
      <c r="G742" s="39"/>
      <c r="H742" s="39"/>
      <c r="I742" s="39"/>
      <c r="J742" s="35"/>
      <c r="O742" s="35"/>
      <c r="P742" s="39"/>
    </row>
    <row r="743" spans="2:16">
      <c r="B743" s="28"/>
      <c r="D743" s="39"/>
      <c r="E743" s="39"/>
      <c r="F743" s="39"/>
      <c r="G743" s="39"/>
      <c r="H743" s="39"/>
      <c r="I743" s="39"/>
      <c r="J743" s="35"/>
      <c r="O743" s="35"/>
      <c r="P743" s="39"/>
    </row>
    <row r="744" spans="2:16">
      <c r="B744" s="28"/>
      <c r="D744" s="39"/>
      <c r="E744" s="39"/>
      <c r="F744" s="39"/>
      <c r="G744" s="39"/>
      <c r="H744" s="39"/>
      <c r="I744" s="39"/>
      <c r="J744" s="35"/>
      <c r="O744" s="35"/>
      <c r="P744" s="39"/>
    </row>
    <row r="745" spans="2:16">
      <c r="B745" s="28"/>
      <c r="D745" s="39"/>
      <c r="E745" s="39"/>
      <c r="F745" s="39"/>
      <c r="G745" s="39"/>
      <c r="H745" s="39"/>
      <c r="I745" s="39"/>
      <c r="J745" s="35"/>
      <c r="O745" s="35"/>
      <c r="P745" s="39"/>
    </row>
    <row r="746" spans="2:16">
      <c r="B746" s="28"/>
      <c r="D746" s="39"/>
      <c r="E746" s="39"/>
      <c r="F746" s="39"/>
      <c r="G746" s="39"/>
      <c r="H746" s="39"/>
      <c r="I746" s="39"/>
      <c r="J746" s="35"/>
      <c r="O746" s="35"/>
      <c r="P746" s="39"/>
    </row>
    <row r="747" spans="2:16">
      <c r="B747" s="28"/>
      <c r="D747" s="39"/>
      <c r="E747" s="39"/>
      <c r="F747" s="39"/>
      <c r="G747" s="39"/>
      <c r="H747" s="39"/>
      <c r="I747" s="39"/>
      <c r="J747" s="35"/>
      <c r="O747" s="35"/>
      <c r="P747" s="39"/>
    </row>
    <row r="748" spans="2:16">
      <c r="B748" s="28"/>
      <c r="D748" s="39"/>
      <c r="E748" s="39"/>
      <c r="F748" s="39"/>
      <c r="G748" s="39"/>
      <c r="H748" s="39"/>
      <c r="I748" s="39"/>
      <c r="J748" s="35"/>
      <c r="O748" s="35"/>
      <c r="P748" s="39"/>
    </row>
    <row r="749" spans="2:16">
      <c r="B749" s="28"/>
      <c r="D749" s="39"/>
      <c r="E749" s="39"/>
      <c r="F749" s="39"/>
      <c r="G749" s="39"/>
      <c r="H749" s="39"/>
      <c r="I749" s="39"/>
      <c r="J749" s="35"/>
      <c r="O749" s="35"/>
      <c r="P749" s="39"/>
    </row>
    <row r="750" spans="2:16">
      <c r="B750" s="28"/>
      <c r="D750" s="39"/>
      <c r="E750" s="39"/>
      <c r="F750" s="39"/>
      <c r="G750" s="39"/>
      <c r="H750" s="39"/>
      <c r="I750" s="39"/>
      <c r="J750" s="35"/>
      <c r="O750" s="35"/>
      <c r="P750" s="39"/>
    </row>
    <row r="751" spans="2:16">
      <c r="B751" s="28"/>
      <c r="D751" s="39"/>
      <c r="E751" s="39"/>
      <c r="F751" s="39"/>
      <c r="G751" s="39"/>
      <c r="H751" s="39"/>
      <c r="I751" s="39"/>
      <c r="J751" s="35"/>
      <c r="O751" s="35"/>
      <c r="P751" s="39"/>
    </row>
    <row r="752" spans="2:16">
      <c r="B752" s="28"/>
      <c r="D752" s="39"/>
      <c r="E752" s="39"/>
      <c r="F752" s="39"/>
      <c r="G752" s="39"/>
      <c r="H752" s="39"/>
      <c r="I752" s="39"/>
      <c r="J752" s="35"/>
      <c r="O752" s="35"/>
      <c r="P752" s="39"/>
    </row>
    <row r="753" spans="2:16">
      <c r="B753" s="28"/>
      <c r="D753" s="39"/>
      <c r="E753" s="39"/>
      <c r="F753" s="39"/>
      <c r="G753" s="39"/>
      <c r="H753" s="39"/>
      <c r="I753" s="39"/>
      <c r="J753" s="35"/>
      <c r="O753" s="35"/>
      <c r="P753" s="39"/>
    </row>
    <row r="754" spans="2:16">
      <c r="B754" s="28"/>
      <c r="D754" s="39"/>
      <c r="E754" s="39"/>
      <c r="F754" s="39"/>
      <c r="G754" s="39"/>
      <c r="H754" s="39"/>
      <c r="I754" s="39"/>
      <c r="J754" s="35"/>
      <c r="O754" s="35"/>
      <c r="P754" s="39"/>
    </row>
    <row r="755" spans="2:16">
      <c r="B755" s="28"/>
      <c r="D755" s="39"/>
      <c r="E755" s="39"/>
      <c r="F755" s="39"/>
      <c r="G755" s="39"/>
      <c r="H755" s="39"/>
      <c r="I755" s="39"/>
      <c r="J755" s="35"/>
      <c r="O755" s="35"/>
      <c r="P755" s="39"/>
    </row>
    <row r="756" spans="2:16">
      <c r="B756" s="28"/>
      <c r="D756" s="39"/>
      <c r="E756" s="39"/>
      <c r="F756" s="39"/>
      <c r="G756" s="39"/>
      <c r="H756" s="39"/>
      <c r="I756" s="39"/>
      <c r="J756" s="35"/>
      <c r="O756" s="35"/>
      <c r="P756" s="39"/>
    </row>
    <row r="757" spans="2:16">
      <c r="B757" s="28"/>
      <c r="D757" s="39"/>
      <c r="E757" s="39"/>
      <c r="F757" s="39"/>
      <c r="G757" s="39"/>
      <c r="H757" s="39"/>
      <c r="I757" s="39"/>
      <c r="J757" s="35"/>
      <c r="O757" s="35"/>
      <c r="P757" s="39"/>
    </row>
    <row r="758" spans="2:16">
      <c r="B758" s="28"/>
      <c r="D758" s="39"/>
      <c r="E758" s="39"/>
      <c r="F758" s="39"/>
      <c r="G758" s="39"/>
      <c r="H758" s="39"/>
      <c r="I758" s="39"/>
      <c r="J758" s="35"/>
      <c r="O758" s="35"/>
      <c r="P758" s="39"/>
    </row>
    <row r="759" spans="2:16">
      <c r="B759" s="28"/>
      <c r="D759" s="39"/>
      <c r="E759" s="39"/>
      <c r="F759" s="39"/>
      <c r="G759" s="39"/>
      <c r="H759" s="39"/>
      <c r="I759" s="39"/>
      <c r="J759" s="35"/>
      <c r="O759" s="35"/>
      <c r="P759" s="39"/>
    </row>
    <row r="760" spans="2:16">
      <c r="B760" s="28"/>
      <c r="D760" s="39"/>
      <c r="E760" s="39"/>
      <c r="F760" s="39"/>
      <c r="G760" s="39"/>
      <c r="H760" s="39"/>
      <c r="I760" s="39"/>
      <c r="J760" s="35"/>
      <c r="O760" s="35"/>
      <c r="P760" s="39"/>
    </row>
    <row r="761" spans="2:16">
      <c r="B761" s="28"/>
      <c r="D761" s="39"/>
      <c r="E761" s="39"/>
      <c r="F761" s="39"/>
      <c r="G761" s="39"/>
      <c r="H761" s="39"/>
      <c r="I761" s="39"/>
      <c r="J761" s="35"/>
      <c r="O761" s="35"/>
      <c r="P761" s="39"/>
    </row>
    <row r="762" spans="2:16">
      <c r="B762" s="28"/>
      <c r="D762" s="39"/>
      <c r="E762" s="39"/>
      <c r="F762" s="39"/>
      <c r="G762" s="39"/>
      <c r="H762" s="39"/>
      <c r="I762" s="39"/>
      <c r="J762" s="35"/>
      <c r="O762" s="35"/>
      <c r="P762" s="39"/>
    </row>
    <row r="763" spans="2:16">
      <c r="B763" s="28"/>
      <c r="D763" s="39"/>
      <c r="E763" s="39"/>
      <c r="F763" s="39"/>
      <c r="G763" s="39"/>
      <c r="H763" s="39"/>
      <c r="I763" s="39"/>
      <c r="J763" s="35"/>
      <c r="O763" s="35"/>
      <c r="P763" s="39"/>
    </row>
    <row r="764" spans="2:16">
      <c r="B764" s="28"/>
      <c r="D764" s="39"/>
      <c r="E764" s="39"/>
      <c r="F764" s="39"/>
      <c r="G764" s="39"/>
      <c r="H764" s="39"/>
      <c r="I764" s="39"/>
      <c r="J764" s="35"/>
      <c r="O764" s="35"/>
      <c r="P764" s="39"/>
    </row>
    <row r="765" spans="2:16">
      <c r="B765" s="28"/>
      <c r="D765" s="39"/>
      <c r="E765" s="39"/>
      <c r="F765" s="39"/>
      <c r="G765" s="39"/>
      <c r="H765" s="39"/>
      <c r="I765" s="39"/>
      <c r="J765" s="35"/>
      <c r="O765" s="35"/>
      <c r="P765" s="39"/>
    </row>
    <row r="766" spans="2:16">
      <c r="B766" s="28"/>
      <c r="D766" s="39"/>
      <c r="E766" s="39"/>
      <c r="F766" s="39"/>
      <c r="G766" s="39"/>
      <c r="H766" s="39"/>
      <c r="I766" s="39"/>
      <c r="J766" s="35"/>
      <c r="O766" s="35"/>
      <c r="P766" s="39"/>
    </row>
    <row r="767" spans="2:16">
      <c r="B767" s="28"/>
      <c r="D767" s="39"/>
      <c r="E767" s="39"/>
      <c r="F767" s="39"/>
      <c r="G767" s="39"/>
      <c r="H767" s="39"/>
      <c r="I767" s="39"/>
      <c r="J767" s="35"/>
      <c r="O767" s="35"/>
      <c r="P767" s="39"/>
    </row>
    <row r="768" spans="2:16">
      <c r="B768" s="28"/>
      <c r="D768" s="39"/>
      <c r="E768" s="39"/>
      <c r="F768" s="39"/>
      <c r="G768" s="39"/>
      <c r="H768" s="39"/>
      <c r="I768" s="39"/>
      <c r="J768" s="35"/>
      <c r="O768" s="35"/>
      <c r="P768" s="39"/>
    </row>
    <row r="769" spans="2:16">
      <c r="B769" s="28"/>
      <c r="D769" s="39"/>
      <c r="E769" s="39"/>
      <c r="F769" s="39"/>
      <c r="G769" s="39"/>
      <c r="H769" s="39"/>
      <c r="I769" s="39"/>
      <c r="J769" s="35"/>
      <c r="O769" s="35"/>
      <c r="P769" s="39"/>
    </row>
    <row r="770" spans="2:16">
      <c r="B770" s="28"/>
      <c r="D770" s="39"/>
      <c r="E770" s="39"/>
      <c r="F770" s="39"/>
      <c r="G770" s="39"/>
      <c r="H770" s="39"/>
      <c r="I770" s="39"/>
      <c r="J770" s="35"/>
      <c r="O770" s="35"/>
      <c r="P770" s="39"/>
    </row>
    <row r="771" spans="2:16">
      <c r="B771" s="28"/>
      <c r="D771" s="39"/>
      <c r="E771" s="39"/>
      <c r="F771" s="39"/>
      <c r="G771" s="39"/>
      <c r="H771" s="39"/>
      <c r="I771" s="39"/>
      <c r="J771" s="35"/>
      <c r="O771" s="35"/>
      <c r="P771" s="39"/>
    </row>
    <row r="772" spans="2:16">
      <c r="B772" s="28"/>
      <c r="D772" s="39"/>
      <c r="E772" s="39"/>
      <c r="F772" s="39"/>
      <c r="G772" s="39"/>
      <c r="H772" s="39"/>
      <c r="I772" s="39"/>
      <c r="J772" s="35"/>
      <c r="O772" s="35"/>
      <c r="P772" s="39"/>
    </row>
    <row r="773" spans="2:16">
      <c r="B773" s="28"/>
      <c r="D773" s="39"/>
      <c r="E773" s="39"/>
      <c r="F773" s="39"/>
      <c r="G773" s="39"/>
      <c r="H773" s="39"/>
      <c r="I773" s="39"/>
      <c r="J773" s="35"/>
      <c r="O773" s="35"/>
      <c r="P773" s="39"/>
    </row>
    <row r="774" spans="2:16">
      <c r="B774" s="28"/>
      <c r="D774" s="39"/>
      <c r="E774" s="39"/>
      <c r="F774" s="39"/>
      <c r="G774" s="39"/>
      <c r="H774" s="39"/>
      <c r="I774" s="39"/>
      <c r="J774" s="35"/>
      <c r="O774" s="35"/>
      <c r="P774" s="39"/>
    </row>
    <row r="775" spans="2:16">
      <c r="B775" s="28"/>
      <c r="D775" s="39"/>
      <c r="E775" s="39"/>
      <c r="F775" s="39"/>
      <c r="G775" s="39"/>
      <c r="H775" s="39"/>
      <c r="I775" s="39"/>
      <c r="J775" s="35"/>
      <c r="O775" s="35"/>
      <c r="P775" s="39"/>
    </row>
    <row r="776" spans="2:16">
      <c r="B776" s="28"/>
      <c r="D776" s="39"/>
      <c r="E776" s="39"/>
      <c r="F776" s="39"/>
      <c r="G776" s="39"/>
      <c r="H776" s="39"/>
      <c r="I776" s="39"/>
      <c r="J776" s="35"/>
      <c r="O776" s="35"/>
      <c r="P776" s="39"/>
    </row>
    <row r="777" spans="2:16">
      <c r="B777" s="28"/>
      <c r="D777" s="39"/>
      <c r="E777" s="39"/>
      <c r="F777" s="39"/>
      <c r="G777" s="39"/>
      <c r="H777" s="39"/>
      <c r="I777" s="39"/>
      <c r="J777" s="35"/>
      <c r="O777" s="35"/>
      <c r="P777" s="39"/>
    </row>
    <row r="778" spans="2:16">
      <c r="B778" s="28"/>
      <c r="D778" s="39"/>
      <c r="E778" s="39"/>
      <c r="F778" s="39"/>
      <c r="G778" s="39"/>
      <c r="H778" s="39"/>
      <c r="I778" s="39"/>
      <c r="J778" s="35"/>
      <c r="O778" s="35"/>
      <c r="P778" s="39"/>
    </row>
    <row r="779" spans="2:16">
      <c r="B779" s="28"/>
      <c r="D779" s="39"/>
      <c r="E779" s="39"/>
      <c r="F779" s="39"/>
      <c r="G779" s="39"/>
      <c r="H779" s="39"/>
      <c r="I779" s="39"/>
      <c r="J779" s="35"/>
      <c r="O779" s="35"/>
      <c r="P779" s="39"/>
    </row>
    <row r="780" spans="2:16">
      <c r="B780" s="28"/>
      <c r="D780" s="39"/>
      <c r="E780" s="39"/>
      <c r="F780" s="39"/>
      <c r="G780" s="39"/>
      <c r="H780" s="39"/>
      <c r="I780" s="39"/>
      <c r="J780" s="35"/>
      <c r="O780" s="35"/>
      <c r="P780" s="39"/>
    </row>
    <row r="781" spans="2:16">
      <c r="B781" s="28"/>
      <c r="D781" s="39"/>
      <c r="E781" s="39"/>
      <c r="F781" s="39"/>
      <c r="G781" s="39"/>
      <c r="H781" s="39"/>
      <c r="I781" s="39"/>
      <c r="J781" s="35"/>
      <c r="O781" s="35"/>
      <c r="P781" s="39"/>
    </row>
    <row r="782" spans="2:16">
      <c r="B782" s="28"/>
      <c r="D782" s="39"/>
      <c r="E782" s="39"/>
      <c r="F782" s="39"/>
      <c r="G782" s="39"/>
      <c r="H782" s="39"/>
      <c r="I782" s="39"/>
      <c r="J782" s="35"/>
      <c r="O782" s="35"/>
      <c r="P782" s="39"/>
    </row>
    <row r="783" spans="2:16">
      <c r="B783" s="28"/>
      <c r="D783" s="39"/>
      <c r="E783" s="39"/>
      <c r="F783" s="39"/>
      <c r="G783" s="39"/>
      <c r="H783" s="39"/>
      <c r="I783" s="39"/>
      <c r="J783" s="35"/>
      <c r="O783" s="35"/>
      <c r="P783" s="39"/>
    </row>
    <row r="784" spans="2:16">
      <c r="B784" s="28"/>
      <c r="D784" s="39"/>
      <c r="E784" s="39"/>
      <c r="F784" s="39"/>
      <c r="G784" s="39"/>
      <c r="H784" s="39"/>
      <c r="I784" s="39"/>
      <c r="J784" s="35"/>
      <c r="O784" s="35"/>
      <c r="P784" s="39"/>
    </row>
    <row r="785" spans="2:16">
      <c r="B785" s="28"/>
      <c r="D785" s="39"/>
      <c r="E785" s="39"/>
      <c r="F785" s="39"/>
      <c r="G785" s="39"/>
      <c r="H785" s="39"/>
      <c r="I785" s="39"/>
      <c r="J785" s="35"/>
      <c r="O785" s="35"/>
      <c r="P785" s="39"/>
    </row>
    <row r="786" spans="2:16">
      <c r="B786" s="28"/>
      <c r="D786" s="39"/>
      <c r="E786" s="39"/>
      <c r="F786" s="39"/>
      <c r="G786" s="39"/>
      <c r="H786" s="39"/>
      <c r="I786" s="39"/>
      <c r="J786" s="35"/>
      <c r="O786" s="35"/>
      <c r="P786" s="39"/>
    </row>
    <row r="787" spans="2:16">
      <c r="B787" s="28"/>
      <c r="D787" s="39"/>
      <c r="E787" s="39"/>
      <c r="F787" s="39"/>
      <c r="G787" s="39"/>
      <c r="H787" s="39"/>
      <c r="I787" s="39"/>
      <c r="J787" s="35"/>
      <c r="O787" s="35"/>
      <c r="P787" s="39"/>
    </row>
    <row r="788" spans="2:16">
      <c r="B788" s="28"/>
      <c r="D788" s="39"/>
      <c r="E788" s="39"/>
      <c r="F788" s="39"/>
      <c r="G788" s="39"/>
      <c r="H788" s="39"/>
      <c r="I788" s="39"/>
      <c r="J788" s="35"/>
      <c r="O788" s="35"/>
      <c r="P788" s="39"/>
    </row>
    <row r="789" spans="2:16">
      <c r="B789" s="28"/>
      <c r="D789" s="39"/>
      <c r="E789" s="39"/>
      <c r="F789" s="39"/>
      <c r="G789" s="39"/>
      <c r="H789" s="39"/>
      <c r="I789" s="39"/>
      <c r="J789" s="35"/>
      <c r="O789" s="35"/>
      <c r="P789" s="39"/>
    </row>
    <row r="790" spans="2:16">
      <c r="B790" s="28"/>
      <c r="D790" s="39"/>
      <c r="E790" s="39"/>
      <c r="F790" s="39"/>
      <c r="G790" s="39"/>
      <c r="H790" s="39"/>
      <c r="I790" s="39"/>
      <c r="J790" s="35"/>
      <c r="O790" s="35"/>
      <c r="P790" s="39"/>
    </row>
    <row r="791" spans="2:16">
      <c r="B791" s="28"/>
      <c r="D791" s="39"/>
      <c r="E791" s="39"/>
      <c r="F791" s="39"/>
      <c r="G791" s="39"/>
      <c r="H791" s="39"/>
      <c r="I791" s="39"/>
      <c r="J791" s="35"/>
      <c r="O791" s="35"/>
      <c r="P791" s="39"/>
    </row>
    <row r="792" spans="2:16">
      <c r="B792" s="28"/>
      <c r="D792" s="39"/>
      <c r="E792" s="39"/>
      <c r="F792" s="39"/>
      <c r="G792" s="39"/>
      <c r="H792" s="39"/>
      <c r="I792" s="39"/>
      <c r="J792" s="35"/>
      <c r="O792" s="35"/>
      <c r="P792" s="39"/>
    </row>
    <row r="793" spans="2:16">
      <c r="B793" s="28"/>
      <c r="D793" s="39"/>
      <c r="E793" s="39"/>
      <c r="F793" s="39"/>
      <c r="G793" s="39"/>
      <c r="H793" s="39"/>
      <c r="I793" s="39"/>
      <c r="J793" s="35"/>
      <c r="O793" s="35"/>
      <c r="P793" s="39"/>
    </row>
    <row r="794" spans="2:16">
      <c r="B794" s="28"/>
      <c r="D794" s="39"/>
      <c r="E794" s="39"/>
      <c r="F794" s="39"/>
      <c r="G794" s="39"/>
      <c r="H794" s="39"/>
      <c r="I794" s="39"/>
      <c r="J794" s="35"/>
      <c r="O794" s="35"/>
      <c r="P794" s="39"/>
    </row>
    <row r="795" spans="2:16">
      <c r="B795" s="28"/>
      <c r="D795" s="39"/>
      <c r="E795" s="39"/>
      <c r="F795" s="39"/>
      <c r="G795" s="39"/>
      <c r="H795" s="39"/>
      <c r="I795" s="39"/>
      <c r="J795" s="35"/>
      <c r="O795" s="35"/>
      <c r="P795" s="39"/>
    </row>
    <row r="796" spans="2:16">
      <c r="B796" s="28"/>
      <c r="D796" s="39"/>
      <c r="E796" s="39"/>
      <c r="F796" s="39"/>
      <c r="G796" s="39"/>
      <c r="H796" s="39"/>
      <c r="I796" s="39"/>
      <c r="J796" s="35"/>
      <c r="O796" s="35"/>
      <c r="P796" s="39"/>
    </row>
    <row r="797" spans="2:16">
      <c r="B797" s="28"/>
      <c r="D797" s="39"/>
      <c r="E797" s="39"/>
      <c r="F797" s="39"/>
      <c r="G797" s="39"/>
      <c r="H797" s="39"/>
      <c r="I797" s="39"/>
      <c r="J797" s="35"/>
      <c r="O797" s="35"/>
      <c r="P797" s="39"/>
    </row>
    <row r="798" spans="2:16">
      <c r="B798" s="28"/>
      <c r="D798" s="39"/>
      <c r="E798" s="39"/>
      <c r="F798" s="39"/>
      <c r="G798" s="39"/>
      <c r="H798" s="39"/>
      <c r="I798" s="39"/>
      <c r="J798" s="35"/>
      <c r="O798" s="35"/>
      <c r="P798" s="39"/>
    </row>
    <row r="799" spans="2:16">
      <c r="B799" s="28"/>
      <c r="D799" s="39"/>
      <c r="E799" s="39"/>
      <c r="F799" s="39"/>
      <c r="G799" s="39"/>
      <c r="H799" s="39"/>
      <c r="I799" s="39"/>
      <c r="J799" s="35"/>
      <c r="O799" s="35"/>
      <c r="P799" s="39"/>
    </row>
    <row r="800" spans="2:16">
      <c r="B800" s="28"/>
      <c r="D800" s="39"/>
      <c r="E800" s="39"/>
      <c r="F800" s="39"/>
      <c r="G800" s="39"/>
      <c r="H800" s="39"/>
      <c r="I800" s="39"/>
      <c r="J800" s="35"/>
      <c r="O800" s="35"/>
      <c r="P800" s="39"/>
    </row>
    <row r="801" spans="2:16">
      <c r="B801" s="28"/>
      <c r="D801" s="39"/>
      <c r="E801" s="39"/>
      <c r="F801" s="39"/>
      <c r="G801" s="39"/>
      <c r="H801" s="39"/>
      <c r="I801" s="39"/>
      <c r="J801" s="35"/>
      <c r="O801" s="35"/>
      <c r="P801" s="39"/>
    </row>
    <row r="802" spans="2:16">
      <c r="B802" s="28"/>
      <c r="D802" s="39"/>
      <c r="E802" s="39"/>
      <c r="F802" s="39"/>
      <c r="G802" s="39"/>
      <c r="H802" s="39"/>
      <c r="I802" s="39"/>
      <c r="J802" s="35"/>
      <c r="O802" s="35"/>
      <c r="P802" s="39"/>
    </row>
    <row r="803" spans="2:16">
      <c r="B803" s="28"/>
      <c r="D803" s="39"/>
      <c r="E803" s="39"/>
      <c r="F803" s="39"/>
      <c r="G803" s="39"/>
      <c r="H803" s="39"/>
      <c r="I803" s="39"/>
      <c r="J803" s="35"/>
      <c r="O803" s="35"/>
      <c r="P803" s="39"/>
    </row>
    <row r="804" spans="2:16">
      <c r="B804" s="28"/>
      <c r="D804" s="39"/>
      <c r="E804" s="39"/>
      <c r="F804" s="39"/>
      <c r="G804" s="39"/>
      <c r="H804" s="39"/>
      <c r="I804" s="39"/>
      <c r="J804" s="35"/>
      <c r="O804" s="35"/>
      <c r="P804" s="39"/>
    </row>
    <row r="805" spans="2:16">
      <c r="B805" s="28"/>
      <c r="D805" s="39"/>
      <c r="E805" s="39"/>
      <c r="F805" s="39"/>
      <c r="G805" s="39"/>
      <c r="H805" s="39"/>
      <c r="I805" s="39"/>
      <c r="J805" s="35"/>
      <c r="O805" s="35"/>
      <c r="P805" s="39"/>
    </row>
    <row r="806" spans="2:16">
      <c r="B806" s="28"/>
      <c r="D806" s="39"/>
      <c r="E806" s="39"/>
      <c r="F806" s="39"/>
      <c r="G806" s="39"/>
      <c r="H806" s="39"/>
      <c r="I806" s="39"/>
      <c r="J806" s="35"/>
      <c r="O806" s="35"/>
      <c r="P806" s="39"/>
    </row>
    <row r="807" spans="2:16">
      <c r="B807" s="28"/>
      <c r="D807" s="39"/>
      <c r="E807" s="39"/>
      <c r="F807" s="39"/>
      <c r="G807" s="39"/>
      <c r="H807" s="39"/>
      <c r="I807" s="39"/>
      <c r="J807" s="35"/>
      <c r="O807" s="35"/>
      <c r="P807" s="39"/>
    </row>
    <row r="808" spans="2:16">
      <c r="B808" s="28"/>
      <c r="D808" s="39"/>
      <c r="E808" s="39"/>
      <c r="F808" s="39"/>
      <c r="G808" s="39"/>
      <c r="H808" s="39"/>
      <c r="I808" s="39"/>
      <c r="J808" s="35"/>
      <c r="O808" s="35"/>
      <c r="P808" s="39"/>
    </row>
    <row r="809" spans="2:16">
      <c r="B809" s="28"/>
      <c r="D809" s="39"/>
      <c r="E809" s="39"/>
      <c r="F809" s="39"/>
      <c r="G809" s="39"/>
      <c r="H809" s="39"/>
      <c r="I809" s="39"/>
      <c r="J809" s="35"/>
      <c r="O809" s="35"/>
      <c r="P809" s="39"/>
    </row>
    <row r="810" spans="2:16">
      <c r="B810" s="28"/>
      <c r="D810" s="39"/>
      <c r="E810" s="39"/>
      <c r="F810" s="39"/>
      <c r="G810" s="39"/>
      <c r="H810" s="39"/>
      <c r="I810" s="39"/>
      <c r="J810" s="35"/>
      <c r="O810" s="35"/>
      <c r="P810" s="39"/>
    </row>
    <row r="811" spans="2:16">
      <c r="B811" s="28"/>
      <c r="D811" s="39"/>
      <c r="E811" s="39"/>
      <c r="F811" s="39"/>
      <c r="G811" s="39"/>
      <c r="H811" s="39"/>
      <c r="I811" s="39"/>
      <c r="J811" s="35"/>
      <c r="O811" s="35"/>
      <c r="P811" s="39"/>
    </row>
    <row r="812" spans="2:16">
      <c r="B812" s="28"/>
      <c r="D812" s="39"/>
      <c r="E812" s="39"/>
      <c r="F812" s="39"/>
      <c r="G812" s="39"/>
      <c r="H812" s="39"/>
      <c r="I812" s="39"/>
      <c r="J812" s="35"/>
      <c r="O812" s="35"/>
      <c r="P812" s="39"/>
    </row>
    <row r="813" spans="2:16">
      <c r="B813" s="28"/>
      <c r="D813" s="39"/>
      <c r="E813" s="39"/>
      <c r="F813" s="39"/>
      <c r="G813" s="39"/>
      <c r="H813" s="39"/>
      <c r="I813" s="39"/>
      <c r="J813" s="35"/>
      <c r="O813" s="35"/>
      <c r="P813" s="39"/>
    </row>
    <row r="814" spans="2:16">
      <c r="B814" s="28"/>
      <c r="D814" s="39"/>
      <c r="E814" s="39"/>
      <c r="F814" s="39"/>
      <c r="G814" s="39"/>
      <c r="H814" s="39"/>
      <c r="I814" s="39"/>
      <c r="J814" s="35"/>
      <c r="O814" s="35"/>
      <c r="P814" s="39"/>
    </row>
    <row r="815" spans="2:16">
      <c r="B815" s="28"/>
      <c r="D815" s="39"/>
      <c r="E815" s="39"/>
      <c r="F815" s="39"/>
      <c r="G815" s="39"/>
      <c r="H815" s="39"/>
      <c r="I815" s="39"/>
      <c r="J815" s="35"/>
      <c r="O815" s="35"/>
      <c r="P815" s="39"/>
    </row>
    <row r="816" spans="2:16">
      <c r="B816" s="28"/>
      <c r="D816" s="39"/>
      <c r="E816" s="39"/>
      <c r="F816" s="39"/>
      <c r="G816" s="39"/>
      <c r="H816" s="39"/>
      <c r="I816" s="39"/>
      <c r="J816" s="35"/>
      <c r="O816" s="35"/>
      <c r="P816" s="39"/>
    </row>
    <row r="817" spans="2:16">
      <c r="B817" s="28"/>
      <c r="D817" s="39"/>
      <c r="E817" s="39"/>
      <c r="F817" s="39"/>
      <c r="G817" s="39"/>
      <c r="H817" s="39"/>
      <c r="I817" s="39"/>
      <c r="J817" s="35"/>
      <c r="O817" s="35"/>
      <c r="P817" s="39"/>
    </row>
    <row r="818" spans="2:16">
      <c r="B818" s="28"/>
      <c r="D818" s="39"/>
      <c r="E818" s="39"/>
      <c r="F818" s="39"/>
      <c r="G818" s="39"/>
      <c r="H818" s="39"/>
      <c r="I818" s="39"/>
      <c r="J818" s="35"/>
      <c r="O818" s="35"/>
      <c r="P818" s="39"/>
    </row>
    <row r="819" spans="2:16">
      <c r="B819" s="28"/>
      <c r="D819" s="39"/>
      <c r="E819" s="39"/>
      <c r="F819" s="39"/>
      <c r="G819" s="39"/>
      <c r="H819" s="39"/>
      <c r="I819" s="39"/>
      <c r="J819" s="35"/>
      <c r="O819" s="35"/>
      <c r="P819" s="39"/>
    </row>
    <row r="820" spans="2:16">
      <c r="B820" s="28"/>
      <c r="D820" s="39"/>
      <c r="E820" s="39"/>
      <c r="F820" s="39"/>
      <c r="G820" s="39"/>
      <c r="H820" s="39"/>
      <c r="I820" s="39"/>
      <c r="J820" s="35"/>
      <c r="O820" s="35"/>
      <c r="P820" s="39"/>
    </row>
    <row r="821" spans="2:16">
      <c r="B821" s="28"/>
      <c r="D821" s="39"/>
      <c r="E821" s="39"/>
      <c r="F821" s="39"/>
      <c r="G821" s="39"/>
      <c r="H821" s="39"/>
      <c r="I821" s="39"/>
      <c r="J821" s="35"/>
      <c r="O821" s="35"/>
      <c r="P821" s="39"/>
    </row>
    <row r="822" spans="2:16">
      <c r="B822" s="28"/>
      <c r="D822" s="39"/>
      <c r="E822" s="39"/>
      <c r="F822" s="39"/>
      <c r="G822" s="39"/>
      <c r="H822" s="39"/>
      <c r="I822" s="39"/>
      <c r="J822" s="35"/>
      <c r="O822" s="35"/>
      <c r="P822" s="39"/>
    </row>
    <row r="823" spans="2:16">
      <c r="B823" s="28"/>
      <c r="D823" s="39"/>
      <c r="E823" s="39"/>
      <c r="F823" s="39"/>
      <c r="G823" s="39"/>
      <c r="H823" s="39"/>
      <c r="I823" s="39"/>
      <c r="J823" s="35"/>
      <c r="O823" s="35"/>
      <c r="P823" s="39"/>
    </row>
    <row r="824" spans="2:16">
      <c r="B824" s="28"/>
      <c r="D824" s="39"/>
      <c r="E824" s="39"/>
      <c r="F824" s="39"/>
      <c r="G824" s="39"/>
      <c r="H824" s="39"/>
      <c r="I824" s="39"/>
      <c r="J824" s="35"/>
      <c r="O824" s="35"/>
      <c r="P824" s="39"/>
    </row>
    <row r="825" spans="2:16">
      <c r="B825" s="28"/>
      <c r="D825" s="39"/>
      <c r="E825" s="39"/>
      <c r="F825" s="39"/>
      <c r="G825" s="39"/>
      <c r="H825" s="39"/>
      <c r="I825" s="39"/>
      <c r="J825" s="35"/>
      <c r="O825" s="35"/>
      <c r="P825" s="39"/>
    </row>
    <row r="826" spans="2:16">
      <c r="B826" s="28"/>
      <c r="D826" s="39"/>
      <c r="E826" s="39"/>
      <c r="F826" s="39"/>
      <c r="G826" s="39"/>
      <c r="H826" s="39"/>
      <c r="I826" s="39"/>
      <c r="J826" s="35"/>
      <c r="O826" s="35"/>
      <c r="P826" s="39"/>
    </row>
    <row r="827" spans="2:16">
      <c r="B827" s="28"/>
      <c r="D827" s="39"/>
      <c r="E827" s="39"/>
      <c r="F827" s="39"/>
      <c r="G827" s="39"/>
      <c r="H827" s="39"/>
      <c r="I827" s="39"/>
      <c r="J827" s="35"/>
      <c r="O827" s="35"/>
      <c r="P827" s="39"/>
    </row>
    <row r="828" spans="2:16">
      <c r="B828" s="28"/>
      <c r="D828" s="39"/>
      <c r="E828" s="39"/>
      <c r="F828" s="39"/>
      <c r="G828" s="39"/>
      <c r="H828" s="39"/>
      <c r="I828" s="39"/>
      <c r="J828" s="35"/>
      <c r="O828" s="35"/>
      <c r="P828" s="39"/>
    </row>
    <row r="829" spans="2:16">
      <c r="B829" s="28"/>
      <c r="D829" s="39"/>
      <c r="E829" s="39"/>
      <c r="F829" s="39"/>
      <c r="G829" s="39"/>
      <c r="H829" s="39"/>
      <c r="J829" s="35"/>
      <c r="O829" s="35"/>
    </row>
    <row r="830" spans="2:16">
      <c r="B830" s="28"/>
      <c r="D830" s="39"/>
      <c r="E830" s="39"/>
      <c r="F830" s="39"/>
      <c r="G830" s="39"/>
      <c r="H830" s="39"/>
      <c r="J830" s="35"/>
      <c r="O830" s="35"/>
    </row>
    <row r="831" spans="2:16">
      <c r="B831" s="28"/>
      <c r="D831" s="39"/>
      <c r="E831" s="39"/>
      <c r="F831" s="39"/>
      <c r="G831" s="39"/>
      <c r="H831" s="39"/>
      <c r="J831" s="35"/>
      <c r="O831" s="35"/>
    </row>
    <row r="832" spans="2:16">
      <c r="B832" s="28"/>
      <c r="D832" s="39"/>
      <c r="E832" s="39"/>
      <c r="F832" s="39"/>
      <c r="G832" s="39"/>
      <c r="H832" s="39"/>
      <c r="J832" s="35"/>
      <c r="O832" s="35"/>
    </row>
    <row r="833" spans="2:15">
      <c r="B833" s="28"/>
      <c r="D833" s="39"/>
      <c r="E833" s="39"/>
      <c r="F833" s="39"/>
      <c r="G833" s="39"/>
      <c r="H833" s="39"/>
      <c r="J833" s="35"/>
      <c r="O833" s="35"/>
    </row>
    <row r="834" spans="2:15">
      <c r="B834" s="28"/>
      <c r="D834" s="39"/>
      <c r="E834" s="39"/>
      <c r="F834" s="39"/>
      <c r="G834" s="39"/>
      <c r="H834" s="39"/>
      <c r="J834" s="35"/>
      <c r="O834" s="35"/>
    </row>
    <row r="835" spans="2:15">
      <c r="B835" s="28"/>
      <c r="D835" s="39"/>
      <c r="E835" s="39"/>
      <c r="F835" s="39"/>
      <c r="G835" s="39"/>
      <c r="H835" s="39"/>
      <c r="J835" s="35"/>
      <c r="O835" s="35"/>
    </row>
    <row r="836" spans="2:15">
      <c r="B836" s="28"/>
      <c r="D836" s="39"/>
      <c r="E836" s="39"/>
      <c r="F836" s="39"/>
      <c r="G836" s="39"/>
      <c r="H836" s="39"/>
      <c r="J836" s="35"/>
      <c r="O836" s="35"/>
    </row>
    <row r="837" spans="2:15">
      <c r="B837" s="28"/>
      <c r="D837" s="39"/>
      <c r="E837" s="39"/>
      <c r="F837" s="39"/>
      <c r="G837" s="39"/>
      <c r="H837" s="39"/>
      <c r="J837" s="35"/>
      <c r="O837" s="35"/>
    </row>
    <row r="838" spans="2:15">
      <c r="B838" s="28"/>
      <c r="D838" s="39"/>
      <c r="E838" s="39"/>
      <c r="F838" s="39"/>
      <c r="G838" s="39"/>
      <c r="H838" s="39"/>
      <c r="J838" s="35"/>
      <c r="O838" s="35"/>
    </row>
    <row r="839" spans="2:15">
      <c r="B839" s="28"/>
      <c r="D839" s="39"/>
      <c r="E839" s="39"/>
      <c r="F839" s="39"/>
      <c r="G839" s="39"/>
      <c r="H839" s="39"/>
      <c r="J839" s="35"/>
      <c r="O839" s="35"/>
    </row>
    <row r="840" spans="2:15">
      <c r="B840" s="28"/>
      <c r="D840" s="39"/>
      <c r="E840" s="39"/>
      <c r="F840" s="39"/>
      <c r="G840" s="39"/>
      <c r="H840" s="39"/>
      <c r="J840" s="35"/>
      <c r="O840" s="35"/>
    </row>
    <row r="841" spans="2:15">
      <c r="B841" s="28"/>
      <c r="D841" s="39"/>
      <c r="E841" s="39"/>
      <c r="F841" s="39"/>
      <c r="G841" s="39"/>
      <c r="H841" s="39"/>
      <c r="J841" s="35"/>
      <c r="O841" s="35"/>
    </row>
    <row r="842" spans="2:15">
      <c r="B842" s="28"/>
      <c r="D842" s="39"/>
      <c r="E842" s="39"/>
      <c r="F842" s="39"/>
      <c r="G842" s="39"/>
      <c r="H842" s="39"/>
      <c r="J842" s="35"/>
      <c r="O842" s="35"/>
    </row>
    <row r="843" spans="2:15">
      <c r="B843" s="28"/>
      <c r="D843" s="39"/>
      <c r="E843" s="39"/>
      <c r="F843" s="39"/>
      <c r="G843" s="39"/>
      <c r="H843" s="39"/>
      <c r="J843" s="35"/>
      <c r="O843" s="35"/>
    </row>
    <row r="844" spans="2:15">
      <c r="B844" s="28"/>
      <c r="D844" s="39"/>
      <c r="E844" s="39"/>
      <c r="F844" s="39"/>
      <c r="G844" s="39"/>
      <c r="H844" s="39"/>
      <c r="J844" s="35"/>
      <c r="O844" s="35"/>
    </row>
    <row r="845" spans="2:15">
      <c r="B845" s="28"/>
      <c r="D845" s="39"/>
      <c r="E845" s="39"/>
      <c r="F845" s="39"/>
      <c r="G845" s="39"/>
      <c r="H845" s="39"/>
      <c r="J845" s="35"/>
      <c r="O845" s="35"/>
    </row>
    <row r="846" spans="2:15">
      <c r="B846" s="28"/>
      <c r="D846" s="39"/>
      <c r="E846" s="39"/>
      <c r="F846" s="39"/>
      <c r="G846" s="39"/>
      <c r="H846" s="39"/>
      <c r="J846" s="35"/>
      <c r="O846" s="35"/>
    </row>
    <row r="847" spans="2:15">
      <c r="B847" s="28"/>
      <c r="D847" s="39"/>
      <c r="E847" s="39"/>
      <c r="F847" s="39"/>
      <c r="G847" s="39"/>
      <c r="H847" s="39"/>
      <c r="J847" s="35"/>
      <c r="O847" s="35"/>
    </row>
    <row r="848" spans="2:15">
      <c r="B848" s="28"/>
      <c r="D848" s="39"/>
      <c r="E848" s="39"/>
      <c r="F848" s="39"/>
      <c r="G848" s="39"/>
      <c r="H848" s="39"/>
      <c r="J848" s="35"/>
      <c r="O848" s="35"/>
    </row>
    <row r="849" spans="2:15">
      <c r="B849" s="28"/>
      <c r="D849" s="39"/>
      <c r="E849" s="39"/>
      <c r="F849" s="39"/>
      <c r="G849" s="39"/>
      <c r="H849" s="39"/>
      <c r="J849" s="35"/>
      <c r="O849" s="35"/>
    </row>
    <row r="850" spans="2:15">
      <c r="B850" s="28"/>
      <c r="D850" s="39"/>
      <c r="E850" s="39"/>
      <c r="F850" s="39"/>
      <c r="G850" s="39"/>
      <c r="H850" s="39"/>
      <c r="J850" s="35"/>
      <c r="O850" s="35"/>
    </row>
    <row r="851" spans="2:15">
      <c r="B851" s="28"/>
      <c r="D851" s="39"/>
      <c r="E851" s="39"/>
      <c r="F851" s="39"/>
      <c r="G851" s="39"/>
      <c r="H851" s="39"/>
      <c r="J851" s="35"/>
      <c r="O851" s="35"/>
    </row>
    <row r="852" spans="2:15">
      <c r="B852" s="28"/>
      <c r="D852" s="39"/>
      <c r="E852" s="39"/>
      <c r="F852" s="39"/>
      <c r="G852" s="39"/>
      <c r="H852" s="39"/>
      <c r="J852" s="35"/>
      <c r="O852" s="35"/>
    </row>
    <row r="853" spans="2:15">
      <c r="B853" s="28"/>
      <c r="D853" s="39"/>
      <c r="E853" s="39"/>
      <c r="F853" s="39"/>
      <c r="G853" s="39"/>
      <c r="H853" s="39"/>
      <c r="J853" s="35"/>
      <c r="O853" s="35"/>
    </row>
    <row r="854" spans="2:15">
      <c r="B854" s="28"/>
      <c r="D854" s="39"/>
      <c r="E854" s="39"/>
      <c r="F854" s="39"/>
      <c r="G854" s="39"/>
      <c r="H854" s="39"/>
      <c r="J854" s="35"/>
      <c r="O854" s="35"/>
    </row>
    <row r="855" spans="2:15">
      <c r="B855" s="28"/>
      <c r="D855" s="39"/>
      <c r="E855" s="39"/>
      <c r="F855" s="39"/>
      <c r="G855" s="39"/>
      <c r="H855" s="39"/>
      <c r="J855" s="35"/>
      <c r="O855" s="35"/>
    </row>
    <row r="856" spans="2:15">
      <c r="B856" s="28"/>
      <c r="D856" s="39"/>
      <c r="E856" s="39"/>
      <c r="F856" s="39"/>
      <c r="G856" s="39"/>
      <c r="H856" s="39"/>
      <c r="J856" s="35"/>
      <c r="O856" s="35"/>
    </row>
    <row r="857" spans="2:15">
      <c r="B857" s="28"/>
      <c r="D857" s="39"/>
      <c r="E857" s="39"/>
      <c r="F857" s="39"/>
      <c r="G857" s="39"/>
      <c r="H857" s="39"/>
      <c r="J857" s="35"/>
      <c r="O857" s="35"/>
    </row>
    <row r="858" spans="2:15">
      <c r="B858" s="28"/>
      <c r="D858" s="39"/>
      <c r="E858" s="39"/>
      <c r="F858" s="39"/>
      <c r="G858" s="39"/>
      <c r="H858" s="39"/>
      <c r="J858" s="35"/>
      <c r="O858" s="35"/>
    </row>
    <row r="859" spans="2:15">
      <c r="B859" s="28"/>
      <c r="D859" s="39"/>
      <c r="E859" s="39"/>
      <c r="F859" s="39"/>
      <c r="G859" s="39"/>
      <c r="H859" s="39"/>
      <c r="J859" s="35"/>
      <c r="O859" s="35"/>
    </row>
    <row r="860" spans="2:15">
      <c r="B860" s="28"/>
      <c r="D860" s="39"/>
      <c r="E860" s="39"/>
      <c r="F860" s="39"/>
      <c r="G860" s="39"/>
      <c r="H860" s="39"/>
      <c r="J860" s="35"/>
      <c r="O860" s="35"/>
    </row>
    <row r="861" spans="2:15">
      <c r="B861" s="28"/>
      <c r="D861" s="39"/>
      <c r="E861" s="39"/>
      <c r="F861" s="39"/>
      <c r="G861" s="39"/>
      <c r="H861" s="39"/>
      <c r="J861" s="35"/>
      <c r="O861" s="35"/>
    </row>
    <row r="862" spans="2:15">
      <c r="B862" s="28"/>
      <c r="D862" s="39"/>
      <c r="E862" s="39"/>
      <c r="F862" s="39"/>
      <c r="G862" s="39"/>
      <c r="H862" s="39"/>
      <c r="J862" s="35"/>
      <c r="O862" s="35"/>
    </row>
    <row r="863" spans="2:15">
      <c r="B863" s="28"/>
      <c r="D863" s="39"/>
      <c r="E863" s="39"/>
      <c r="F863" s="39"/>
      <c r="G863" s="39"/>
      <c r="H863" s="39"/>
      <c r="J863" s="35"/>
      <c r="O863" s="35"/>
    </row>
    <row r="864" spans="2:15">
      <c r="B864" s="28"/>
      <c r="D864" s="39"/>
      <c r="E864" s="39"/>
      <c r="F864" s="39"/>
      <c r="G864" s="39"/>
      <c r="H864" s="39"/>
      <c r="J864" s="35"/>
      <c r="O864" s="35"/>
    </row>
    <row r="865" spans="2:15">
      <c r="B865" s="28"/>
      <c r="D865" s="39"/>
      <c r="E865" s="39"/>
      <c r="F865" s="39"/>
      <c r="G865" s="39"/>
      <c r="H865" s="39"/>
      <c r="J865" s="35"/>
      <c r="O865" s="35"/>
    </row>
    <row r="866" spans="2:15">
      <c r="B866" s="28"/>
      <c r="D866" s="39"/>
      <c r="E866" s="39"/>
      <c r="F866" s="39"/>
      <c r="G866" s="39"/>
      <c r="H866" s="39"/>
      <c r="J866" s="35"/>
      <c r="O866" s="35"/>
    </row>
    <row r="867" spans="2:15">
      <c r="B867" s="28"/>
      <c r="D867" s="39"/>
      <c r="E867" s="39"/>
      <c r="F867" s="39"/>
      <c r="G867" s="39"/>
      <c r="H867" s="39"/>
      <c r="J867" s="35"/>
      <c r="O867" s="35"/>
    </row>
    <row r="868" spans="2:15">
      <c r="B868" s="28"/>
      <c r="D868" s="39"/>
      <c r="E868" s="39"/>
      <c r="F868" s="39"/>
      <c r="G868" s="39"/>
      <c r="H868" s="39"/>
      <c r="J868" s="35"/>
      <c r="O868" s="35"/>
    </row>
    <row r="869" spans="2:15">
      <c r="B869" s="28"/>
      <c r="D869" s="39"/>
      <c r="E869" s="39"/>
      <c r="F869" s="39"/>
      <c r="G869" s="39"/>
      <c r="H869" s="39"/>
      <c r="J869" s="35"/>
      <c r="O869" s="35"/>
    </row>
    <row r="870" spans="2:15">
      <c r="B870" s="28"/>
      <c r="D870" s="39"/>
      <c r="E870" s="39"/>
      <c r="F870" s="39"/>
      <c r="G870" s="39"/>
      <c r="H870" s="39"/>
      <c r="J870" s="35"/>
      <c r="O870" s="35"/>
    </row>
    <row r="871" spans="2:15">
      <c r="B871" s="28"/>
      <c r="D871" s="39"/>
      <c r="E871" s="39"/>
      <c r="F871" s="39"/>
      <c r="G871" s="39"/>
      <c r="H871" s="39"/>
      <c r="J871" s="35"/>
      <c r="O871" s="35"/>
    </row>
    <row r="872" spans="2:15">
      <c r="B872" s="28"/>
      <c r="D872" s="39"/>
      <c r="E872" s="39"/>
      <c r="F872" s="39"/>
      <c r="G872" s="39"/>
      <c r="H872" s="39"/>
      <c r="J872" s="35"/>
      <c r="O872" s="35"/>
    </row>
    <row r="873" spans="2:15">
      <c r="B873" s="28"/>
      <c r="D873" s="39"/>
      <c r="E873" s="39"/>
      <c r="F873" s="39"/>
      <c r="G873" s="39"/>
      <c r="H873" s="39"/>
      <c r="J873" s="35"/>
      <c r="O873" s="35"/>
    </row>
    <row r="874" spans="2:15">
      <c r="B874" s="28"/>
      <c r="D874" s="39"/>
      <c r="E874" s="39"/>
      <c r="F874" s="39"/>
      <c r="G874" s="39"/>
      <c r="H874" s="39"/>
      <c r="J874" s="35"/>
      <c r="O874" s="35"/>
    </row>
    <row r="875" spans="2:15">
      <c r="B875" s="28"/>
      <c r="D875" s="39"/>
      <c r="E875" s="39"/>
      <c r="F875" s="39"/>
      <c r="G875" s="39"/>
      <c r="H875" s="39"/>
      <c r="J875" s="35"/>
      <c r="O875" s="35"/>
    </row>
    <row r="876" spans="2:15">
      <c r="B876" s="28"/>
      <c r="D876" s="39"/>
      <c r="E876" s="39"/>
      <c r="F876" s="39"/>
      <c r="G876" s="39"/>
      <c r="H876" s="39"/>
      <c r="J876" s="35"/>
      <c r="O876" s="35"/>
    </row>
    <row r="877" spans="2:15">
      <c r="B877" s="28"/>
      <c r="D877" s="39"/>
      <c r="E877" s="39"/>
      <c r="F877" s="39"/>
      <c r="G877" s="39"/>
      <c r="H877" s="39"/>
      <c r="J877" s="35"/>
      <c r="O877" s="35"/>
    </row>
    <row r="878" spans="2:15">
      <c r="B878" s="28"/>
      <c r="D878" s="39"/>
      <c r="E878" s="39"/>
      <c r="F878" s="39"/>
      <c r="G878" s="39"/>
      <c r="H878" s="39"/>
      <c r="J878" s="35"/>
      <c r="O878" s="35"/>
    </row>
    <row r="879" spans="2:15">
      <c r="B879" s="28"/>
      <c r="D879" s="39"/>
      <c r="E879" s="39"/>
      <c r="F879" s="39"/>
      <c r="G879" s="39"/>
      <c r="H879" s="39"/>
      <c r="J879" s="35"/>
      <c r="O879" s="35"/>
    </row>
    <row r="880" spans="2:15">
      <c r="B880" s="28"/>
      <c r="D880" s="39"/>
      <c r="E880" s="39"/>
      <c r="F880" s="39"/>
      <c r="G880" s="39"/>
      <c r="H880" s="39"/>
      <c r="J880" s="35"/>
      <c r="O880" s="35"/>
    </row>
    <row r="881" spans="2:16">
      <c r="B881" s="28"/>
      <c r="D881" s="39"/>
      <c r="E881" s="39"/>
      <c r="F881" s="39"/>
      <c r="G881" s="39"/>
      <c r="H881" s="39"/>
      <c r="J881" s="35"/>
      <c r="O881" s="35"/>
    </row>
    <row r="882" spans="2:16">
      <c r="B882" s="28"/>
      <c r="D882" s="39"/>
      <c r="E882" s="39"/>
      <c r="F882" s="39"/>
      <c r="G882" s="39"/>
      <c r="H882" s="39"/>
      <c r="J882" s="35"/>
      <c r="O882" s="35"/>
    </row>
    <row r="883" spans="2:16">
      <c r="B883" s="28"/>
      <c r="D883" s="39"/>
      <c r="E883" s="39"/>
      <c r="F883" s="39"/>
      <c r="G883" s="39"/>
      <c r="H883" s="39"/>
      <c r="J883" s="35"/>
      <c r="O883" s="35"/>
    </row>
    <row r="884" spans="2:16">
      <c r="B884" s="28"/>
      <c r="D884" s="39"/>
      <c r="E884" s="39"/>
      <c r="F884" s="39"/>
      <c r="G884" s="39"/>
      <c r="H884" s="39"/>
      <c r="J884" s="35"/>
      <c r="O884" s="35"/>
    </row>
    <row r="885" spans="2:16">
      <c r="B885" s="28"/>
      <c r="D885" s="39"/>
      <c r="E885" s="39"/>
      <c r="F885" s="39"/>
      <c r="G885" s="39"/>
      <c r="H885" s="39"/>
      <c r="J885" s="35"/>
      <c r="O885" s="35"/>
    </row>
    <row r="886" spans="2:16">
      <c r="B886" s="28"/>
      <c r="D886" s="39"/>
      <c r="E886" s="39"/>
      <c r="F886" s="39"/>
      <c r="G886" s="39"/>
      <c r="H886" s="39"/>
      <c r="J886" s="35"/>
      <c r="O886" s="35"/>
    </row>
    <row r="887" spans="2:16">
      <c r="B887" s="28"/>
      <c r="D887" s="39"/>
      <c r="E887" s="39"/>
      <c r="F887" s="39"/>
      <c r="G887" s="39"/>
      <c r="H887" s="39"/>
      <c r="J887" s="35"/>
      <c r="O887" s="35"/>
    </row>
    <row r="888" spans="2:16">
      <c r="B888" s="28"/>
      <c r="D888" s="39"/>
      <c r="E888" s="39"/>
      <c r="F888" s="39"/>
      <c r="G888" s="39"/>
      <c r="H888" s="39"/>
      <c r="J888" s="35"/>
      <c r="O888" s="35"/>
    </row>
    <row r="889" spans="2:16">
      <c r="B889" s="28"/>
      <c r="D889" s="39"/>
      <c r="E889" s="39"/>
      <c r="F889" s="39"/>
      <c r="G889" s="39"/>
      <c r="H889" s="39"/>
      <c r="J889" s="35"/>
      <c r="O889" s="35"/>
    </row>
    <row r="890" spans="2:16">
      <c r="B890" s="28"/>
      <c r="D890" s="39"/>
      <c r="E890" s="39"/>
      <c r="F890" s="39"/>
      <c r="G890" s="39"/>
      <c r="H890" s="39"/>
      <c r="J890" s="35"/>
      <c r="O890" s="35"/>
    </row>
    <row r="891" spans="2:16">
      <c r="D891" s="33"/>
      <c r="E891" s="33"/>
      <c r="F891" s="33"/>
      <c r="G891" s="33"/>
      <c r="H891" s="33"/>
      <c r="I891" s="33"/>
      <c r="J891" s="35"/>
      <c r="O891" s="35"/>
      <c r="P891" s="33"/>
    </row>
  </sheetData>
  <pageMargins left="0.7" right="0.7" top="0.75" bottom="0.75" header="0.3" footer="0.3"/>
  <pageSetup paperSize="9" orientation="portrait" horizontalDpi="30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52B0B-5022-4B1F-8CA7-791F03887A4E}">
  <dimension ref="A1:P882"/>
  <sheetViews>
    <sheetView tabSelected="1" zoomScale="115" zoomScaleNormal="115" workbookViewId="0">
      <selection activeCell="D8" sqref="D8"/>
    </sheetView>
  </sheetViews>
  <sheetFormatPr defaultRowHeight="12"/>
  <cols>
    <col min="1" max="1" width="9.140625" style="19"/>
    <col min="2" max="2" width="19.42578125" style="20" customWidth="1"/>
    <col min="3" max="3" width="21.5703125" customWidth="1"/>
    <col min="4" max="4" width="29" style="32" customWidth="1"/>
    <col min="5" max="5" width="19.28515625" style="32" customWidth="1"/>
    <col min="6" max="6" width="18" style="32" customWidth="1"/>
    <col min="7" max="7" width="19.7109375" style="32" customWidth="1"/>
    <col min="8" max="8" width="26" style="32" customWidth="1"/>
    <col min="9" max="9" width="20.7109375" style="32" customWidth="1"/>
    <col min="10" max="10" width="15" style="37" customWidth="1"/>
    <col min="11" max="11" width="4.7109375" customWidth="1"/>
    <col min="12" max="12" width="14.7109375" style="27" customWidth="1"/>
    <col min="13" max="13" width="12.140625" customWidth="1"/>
    <col min="14" max="14" width="13.28515625" customWidth="1"/>
    <col min="15" max="15" width="14.7109375" style="37" customWidth="1"/>
    <col min="16" max="16" width="20.28515625" style="32" customWidth="1"/>
  </cols>
  <sheetData>
    <row r="1" spans="1:16" ht="12.75">
      <c r="A1" s="49" t="s">
        <v>806</v>
      </c>
      <c r="E1" s="33"/>
      <c r="F1" s="33"/>
      <c r="G1" s="33"/>
      <c r="H1" s="33"/>
      <c r="I1" s="33"/>
      <c r="J1" s="33"/>
      <c r="L1"/>
      <c r="M1" s="3"/>
      <c r="O1" s="32"/>
      <c r="P1" s="33"/>
    </row>
    <row r="2" spans="1:16" s="19" customFormat="1">
      <c r="A2" s="20" t="s">
        <v>805</v>
      </c>
      <c r="C2" s="26"/>
      <c r="D2" s="42"/>
      <c r="E2" s="42"/>
      <c r="F2" s="42"/>
      <c r="G2" s="42"/>
      <c r="H2" s="42"/>
      <c r="I2" s="42"/>
      <c r="J2" s="42"/>
      <c r="O2" s="43"/>
      <c r="P2" s="42"/>
    </row>
    <row r="3" spans="1:16" s="19" customFormat="1">
      <c r="C3" s="26"/>
      <c r="D3" s="42"/>
      <c r="E3" s="42"/>
      <c r="F3" s="42"/>
      <c r="G3" s="42"/>
      <c r="H3" s="42"/>
      <c r="I3" s="42"/>
      <c r="J3" s="42"/>
      <c r="O3" s="42"/>
      <c r="P3" s="42"/>
    </row>
    <row r="4" spans="1:16" s="19" customFormat="1">
      <c r="C4" s="26"/>
      <c r="D4" s="44"/>
      <c r="E4" s="44"/>
      <c r="F4" s="44"/>
      <c r="G4" s="44"/>
      <c r="H4" s="44"/>
      <c r="I4" s="44"/>
      <c r="J4" s="44"/>
      <c r="L4" s="41"/>
      <c r="O4" s="44"/>
      <c r="P4" s="44"/>
    </row>
    <row r="5" spans="1:16" s="5" customFormat="1" ht="12" customHeight="1">
      <c r="A5" s="18"/>
      <c r="B5" s="7"/>
      <c r="C5" s="11" t="s">
        <v>804</v>
      </c>
      <c r="D5" s="22">
        <v>0.23680180407428272</v>
      </c>
      <c r="E5" s="22">
        <v>3.8182969392691481E-2</v>
      </c>
      <c r="F5" s="22">
        <v>5.4704488676085024E-2</v>
      </c>
      <c r="G5" s="22">
        <v>0.26930038082415619</v>
      </c>
      <c r="H5" s="22">
        <v>7.2443969663951585E-2</v>
      </c>
      <c r="I5" s="22">
        <v>0.18938386563077023</v>
      </c>
      <c r="J5" s="23">
        <v>0.13918252173806264</v>
      </c>
      <c r="K5"/>
      <c r="L5" s="6"/>
    </row>
    <row r="6" spans="1:16">
      <c r="D6" s="33"/>
      <c r="E6" s="33"/>
      <c r="F6" s="33"/>
      <c r="G6" s="33"/>
      <c r="H6" s="33"/>
      <c r="I6" s="33"/>
      <c r="J6" s="33"/>
      <c r="L6"/>
      <c r="O6" s="33"/>
      <c r="P6" s="33"/>
    </row>
    <row r="7" spans="1:16">
      <c r="C7" s="46" t="s">
        <v>803</v>
      </c>
      <c r="D7" s="34" t="s">
        <v>807</v>
      </c>
      <c r="E7" s="34" t="s">
        <v>808</v>
      </c>
      <c r="F7" s="34" t="s">
        <v>809</v>
      </c>
      <c r="G7" s="34" t="s">
        <v>810</v>
      </c>
      <c r="H7" s="34" t="s">
        <v>811</v>
      </c>
      <c r="I7" s="34" t="s">
        <v>812</v>
      </c>
      <c r="J7" s="34" t="s">
        <v>813</v>
      </c>
      <c r="K7" s="2"/>
      <c r="L7" s="2" t="s">
        <v>814</v>
      </c>
      <c r="M7" s="2" t="s">
        <v>815</v>
      </c>
      <c r="O7" s="34"/>
      <c r="P7" s="34"/>
    </row>
    <row r="8" spans="1:16">
      <c r="C8" s="50" t="s">
        <v>84</v>
      </c>
      <c r="D8" s="36">
        <f>VLOOKUP(C8,VK!$B$3:$CG$295,11,FALSE)</f>
        <v>138.69999694824219</v>
      </c>
      <c r="E8" s="36">
        <f>VLOOKUP($C8,VK!$B$3:$CG$295,18,FALSE)</f>
        <v>152</v>
      </c>
      <c r="F8" s="36">
        <f>VLOOKUP($C8,VK!$B$3:$CG$295,32,FALSE)</f>
        <v>0</v>
      </c>
      <c r="G8" s="36">
        <f>VLOOKUP($C8,VK!$B$3:$CG$295,37,FALSE)</f>
        <v>58.8</v>
      </c>
      <c r="H8" s="36">
        <f>VLOOKUP($C8,VK!$B$3:$CG$295,55,FALSE)</f>
        <v>96.01873779296875</v>
      </c>
      <c r="I8" s="40">
        <f>VLOOKUP($C8,VK!$B$3:$CG$295,59,FALSE)</f>
        <v>3.3370563983917236</v>
      </c>
      <c r="J8" s="35">
        <f>VLOOKUP($C8,VK!$B$3:$CG$295,65,FALSE)</f>
        <v>23074.396484375</v>
      </c>
      <c r="K8" s="10"/>
      <c r="L8" s="35">
        <f>VLOOKUP($C8,VK!$B$3:$CG$295,75,FALSE)</f>
        <v>8135.8291015625</v>
      </c>
      <c r="M8" s="25">
        <f>AVERAGE(L11:L21)</f>
        <v>8959.249067826704</v>
      </c>
      <c r="O8" s="35"/>
      <c r="P8" s="36"/>
    </row>
    <row r="9" spans="1:16" ht="11.45" customHeight="1">
      <c r="D9" s="36"/>
      <c r="E9" s="36"/>
      <c r="F9" s="36"/>
      <c r="G9" s="36"/>
      <c r="H9" s="36"/>
      <c r="I9" s="40"/>
      <c r="J9" s="35"/>
      <c r="L9" s="35"/>
      <c r="M9" s="24" t="s">
        <v>798</v>
      </c>
      <c r="O9" s="35"/>
    </row>
    <row r="10" spans="1:16">
      <c r="A10" s="48"/>
      <c r="B10" s="7" t="s">
        <v>802</v>
      </c>
      <c r="D10" s="36"/>
      <c r="E10" s="36"/>
      <c r="F10" s="36"/>
      <c r="G10" s="36"/>
      <c r="H10" s="36"/>
      <c r="I10" s="40"/>
      <c r="J10" s="35"/>
      <c r="L10" s="35"/>
      <c r="N10" s="27"/>
      <c r="O10" s="35"/>
    </row>
    <row r="11" spans="1:16">
      <c r="A11" s="19">
        <v>1</v>
      </c>
      <c r="B11" s="31" t="str">
        <f>IF(M11&lt;0,"*",IF(M11&lt;0.25,"**",IF(M11&lt;0.5,"***",IF(M11&lt;0.75,"****","*****"))))</f>
        <v>*****</v>
      </c>
      <c r="C11" t="str">
        <f>VLOOKUP(A11,VK!$IE$3:$IG$295,3,FALSE)</f>
        <v>Kärkölä</v>
      </c>
      <c r="D11" s="36">
        <f>VLOOKUP($C11,VK!$B$3:$CG$295,11,FALSE)</f>
        <v>141.60000610351563</v>
      </c>
      <c r="E11" s="36">
        <f>VLOOKUP($C11,VK!$B$3:$CG$295,18,FALSE)</f>
        <v>120</v>
      </c>
      <c r="F11" s="36">
        <f>VLOOKUP($C11,VK!$B$3:$CG$295,32,FALSE)</f>
        <v>0</v>
      </c>
      <c r="G11" s="36">
        <f>VLOOKUP($C11,VK!$B$3:$CG$295,37,FALSE)</f>
        <v>58.5</v>
      </c>
      <c r="H11" s="36">
        <f>VLOOKUP($C11,VK!$B$3:$CG$295,55,FALSE)</f>
        <v>96.124031066894531</v>
      </c>
      <c r="I11" s="40">
        <f>VLOOKUP($C11,VK!$B$3:$CG$295,59,FALSE)</f>
        <v>2.8392856121063232</v>
      </c>
      <c r="J11" s="35">
        <f>VLOOKUP($C11,VK!$B$3:$CG$295,65,FALSE)</f>
        <v>22992.5703125</v>
      </c>
      <c r="K11" s="35"/>
      <c r="L11" s="35">
        <f>VLOOKUP($C11,VK!$B$3:$CG$295,75,FALSE)</f>
        <v>8844.33984375</v>
      </c>
      <c r="M11" s="56">
        <f>1-VLOOKUP(C11,VK!$B$3:$ID$295,237,FALSE)</f>
        <v>0.88258981133758807</v>
      </c>
      <c r="N11" s="35"/>
      <c r="O11" s="35"/>
      <c r="P11" s="36"/>
    </row>
    <row r="12" spans="1:16">
      <c r="A12" s="19">
        <v>2</v>
      </c>
      <c r="B12" s="31" t="str">
        <f t="shared" ref="B12:B75" si="0">IF(M12&lt;0,"*",IF(M12&lt;0.25,"**",IF(M12&lt;0.5,"***",IF(M12&lt;0.75,"****","*****"))))</f>
        <v>*****</v>
      </c>
      <c r="C12" t="str">
        <f>VLOOKUP(A12,VK!$IE$3:$IG$295,3,FALSE)</f>
        <v>Marttila</v>
      </c>
      <c r="D12" s="36">
        <f>VLOOKUP(C12,VK!$B$3:$CG$295,11,FALSE)</f>
        <v>144.30000305175781</v>
      </c>
      <c r="E12" s="36">
        <f>VLOOKUP($C12,VK!$B$3:$CG$295,18,FALSE)</f>
        <v>74</v>
      </c>
      <c r="F12" s="36">
        <f>VLOOKUP($C12,VK!$B$3:$CG$295,32,FALSE)</f>
        <v>0</v>
      </c>
      <c r="G12" s="36">
        <f>VLOOKUP($C12,VK!$B$3:$CG$295,37,FALSE)</f>
        <v>58.2</v>
      </c>
      <c r="H12" s="36">
        <f>VLOOKUP($C12,VK!$B$3:$CG$295,55,FALSE)</f>
        <v>90.277778625488281</v>
      </c>
      <c r="I12" s="40">
        <f>VLOOKUP($C12,VK!$B$3:$CG$295,59,FALSE)</f>
        <v>3.1803276538848877</v>
      </c>
      <c r="J12" s="35">
        <f>VLOOKUP($C12,VK!$B$3:$CG$295,65,FALSE)</f>
        <v>22099.94140625</v>
      </c>
      <c r="K12" s="10"/>
      <c r="L12" s="35">
        <f>VLOOKUP($C12,VK!$B$3:$CG$295,75,FALSE)</f>
        <v>8463.63671875</v>
      </c>
      <c r="M12" s="56">
        <f>1-VLOOKUP(C12,VK!$B$3:$ID$295,237,FALSE)</f>
        <v>0.84892623620700425</v>
      </c>
      <c r="N12" s="35"/>
      <c r="O12" s="35"/>
      <c r="P12" s="36"/>
    </row>
    <row r="13" spans="1:16">
      <c r="A13" s="19">
        <v>3</v>
      </c>
      <c r="B13" s="31" t="str">
        <f t="shared" si="0"/>
        <v>*****</v>
      </c>
      <c r="C13" t="str">
        <f>VLOOKUP(A13,VK!$IE$3:$IG$295,3,FALSE)</f>
        <v>Orimattila</v>
      </c>
      <c r="D13" s="36">
        <f>VLOOKUP(C13,VK!$B$3:$CG$295,11,FALSE)</f>
        <v>144.69999694824219</v>
      </c>
      <c r="E13" s="36">
        <f>VLOOKUP($C13,VK!$B$3:$CG$295,18,FALSE)</f>
        <v>361</v>
      </c>
      <c r="F13" s="36">
        <f>VLOOKUP($C13,VK!$B$3:$CG$295,32,FALSE)</f>
        <v>0</v>
      </c>
      <c r="G13" s="36">
        <f>VLOOKUP($C13,VK!$B$3:$CG$295,37,FALSE)</f>
        <v>58.5</v>
      </c>
      <c r="H13" s="36">
        <f>VLOOKUP($C13,VK!$B$3:$CG$295,55,FALSE)</f>
        <v>83.982032775878906</v>
      </c>
      <c r="I13" s="40">
        <f>VLOOKUP($C13,VK!$B$3:$CG$295,59,FALSE)</f>
        <v>3.5093419551849365</v>
      </c>
      <c r="J13" s="35">
        <f>VLOOKUP($C13,VK!$B$3:$CG$295,65,FALSE)</f>
        <v>22563.671875</v>
      </c>
      <c r="K13" s="10"/>
      <c r="L13" s="35">
        <f>VLOOKUP($C13,VK!$B$3:$CG$295,75,FALSE)</f>
        <v>8790.625</v>
      </c>
      <c r="M13" s="56">
        <f>1-VLOOKUP(C13,VK!$B$3:$ID$295,237,FALSE)</f>
        <v>0.81720134329305494</v>
      </c>
      <c r="N13" s="35"/>
      <c r="O13" s="35"/>
      <c r="P13" s="36"/>
    </row>
    <row r="14" spans="1:16">
      <c r="A14" s="19">
        <v>4</v>
      </c>
      <c r="B14" s="31" t="str">
        <f t="shared" si="0"/>
        <v>*****</v>
      </c>
      <c r="C14" t="str">
        <f>VLOOKUP(A14,VK!$IE$3:$IG$295,3,FALSE)</f>
        <v>Ulvila</v>
      </c>
      <c r="D14" s="36">
        <f>VLOOKUP(C14,VK!$B$3:$CG$295,11,FALSE)</f>
        <v>146</v>
      </c>
      <c r="E14" s="36">
        <f>VLOOKUP($C14,VK!$B$3:$CG$295,18,FALSE)</f>
        <v>161</v>
      </c>
      <c r="F14" s="36">
        <f>VLOOKUP($C14,VK!$B$3:$CG$295,32,FALSE)</f>
        <v>0</v>
      </c>
      <c r="G14" s="36">
        <f>VLOOKUP($C14,VK!$B$3:$CG$295,37,FALSE)</f>
        <v>57.8</v>
      </c>
      <c r="H14" s="36">
        <f>VLOOKUP($C14,VK!$B$3:$CG$295,55,FALSE)</f>
        <v>73.127037048339844</v>
      </c>
      <c r="I14" s="40">
        <f>VLOOKUP($C14,VK!$B$3:$CG$295,59,FALSE)</f>
        <v>3.5027580261230469</v>
      </c>
      <c r="J14" s="35">
        <f>VLOOKUP($C14,VK!$B$3:$CG$295,65,FALSE)</f>
        <v>23621.09375</v>
      </c>
      <c r="K14" s="10"/>
      <c r="L14" s="35">
        <f>VLOOKUP($C14,VK!$B$3:$CG$295,75,FALSE)</f>
        <v>8837.1796875</v>
      </c>
      <c r="M14" s="56">
        <f>1-VLOOKUP(C14,VK!$B$3:$ID$295,237,FALSE)</f>
        <v>0.79050338237033146</v>
      </c>
      <c r="N14" s="35"/>
      <c r="O14" s="35"/>
      <c r="P14" s="36"/>
    </row>
    <row r="15" spans="1:16">
      <c r="A15" s="19">
        <v>5</v>
      </c>
      <c r="B15" s="31" t="str">
        <f t="shared" si="0"/>
        <v>*****</v>
      </c>
      <c r="C15" t="str">
        <f>VLOOKUP(A15,VK!$IE$3:$IG$295,3,FALSE)</f>
        <v>Jyväskylä</v>
      </c>
      <c r="D15" s="36">
        <f>VLOOKUP(C15,VK!$B$3:$CG$295,11,FALSE)</f>
        <v>134</v>
      </c>
      <c r="E15" s="36">
        <f>VLOOKUP($C15,VK!$B$3:$CG$295,18,FALSE)</f>
        <v>477</v>
      </c>
      <c r="F15" s="36">
        <f>VLOOKUP($C15,VK!$B$3:$CG$295,32,FALSE)</f>
        <v>0</v>
      </c>
      <c r="G15" s="36">
        <f>VLOOKUP($C15,VK!$B$3:$CG$295,37,FALSE)</f>
        <v>59.1</v>
      </c>
      <c r="H15" s="36">
        <f>VLOOKUP($C15,VK!$B$3:$CG$295,55,FALSE)</f>
        <v>75.640632629394531</v>
      </c>
      <c r="I15" s="40">
        <f>VLOOKUP($C15,VK!$B$3:$CG$295,59,FALSE)</f>
        <v>3.4833309650421143</v>
      </c>
      <c r="J15" s="35">
        <f>VLOOKUP($C15,VK!$B$3:$CG$295,65,FALSE)</f>
        <v>22735.46484375</v>
      </c>
      <c r="K15" s="10"/>
      <c r="L15" s="35">
        <f>VLOOKUP($C15,VK!$B$3:$CG$295,75,FALSE)</f>
        <v>9320.7431640625</v>
      </c>
      <c r="M15" s="56">
        <f>1-VLOOKUP(C15,VK!$B$3:$ID$295,237,FALSE)</f>
        <v>0.77692757213579489</v>
      </c>
      <c r="N15" s="35"/>
      <c r="O15" s="35"/>
      <c r="P15" s="36"/>
    </row>
    <row r="16" spans="1:16">
      <c r="A16" s="19">
        <v>6</v>
      </c>
      <c r="B16" s="31" t="str">
        <f t="shared" si="0"/>
        <v>*****</v>
      </c>
      <c r="C16" t="str">
        <f>VLOOKUP(A16,VK!$IE$3:$IG$295,3,FALSE)</f>
        <v>Nakkila</v>
      </c>
      <c r="D16" s="36">
        <f>VLOOKUP(C16,VK!$B$3:$CG$295,11,FALSE)</f>
        <v>160.5</v>
      </c>
      <c r="E16" s="36">
        <f>VLOOKUP($C16,VK!$B$3:$CG$295,18,FALSE)</f>
        <v>93</v>
      </c>
      <c r="F16" s="36">
        <f>VLOOKUP($C16,VK!$B$3:$CG$295,32,FALSE)</f>
        <v>0</v>
      </c>
      <c r="G16" s="36">
        <f>VLOOKUP($C16,VK!$B$3:$CG$295,37,FALSE)</f>
        <v>60</v>
      </c>
      <c r="H16" s="36">
        <f>VLOOKUP($C16,VK!$B$3:$CG$295,55,FALSE)</f>
        <v>100</v>
      </c>
      <c r="I16" s="40">
        <f>VLOOKUP($C16,VK!$B$3:$CG$295,59,FALSE)</f>
        <v>3.0399699211120605</v>
      </c>
      <c r="J16" s="35">
        <f>VLOOKUP($C16,VK!$B$3:$CG$295,65,FALSE)</f>
        <v>22668.384765625</v>
      </c>
      <c r="K16" s="10"/>
      <c r="L16" s="35">
        <f>VLOOKUP($C16,VK!$B$3:$CG$295,75,FALSE)</f>
        <v>8585.185546875</v>
      </c>
      <c r="M16" s="56">
        <f>1-VLOOKUP(C16,VK!$B$3:$ID$295,237,FALSE)</f>
        <v>0.76880893329353817</v>
      </c>
      <c r="N16" s="35"/>
      <c r="O16" s="35"/>
      <c r="P16" s="36"/>
    </row>
    <row r="17" spans="1:16">
      <c r="A17" s="19">
        <v>7</v>
      </c>
      <c r="B17" s="31" t="str">
        <f t="shared" si="0"/>
        <v>*****</v>
      </c>
      <c r="C17" t="str">
        <f>VLOOKUP(A17,VK!$IE$3:$IG$295,3,FALSE)</f>
        <v>Pukkila</v>
      </c>
      <c r="D17" s="36">
        <f>VLOOKUP(C17,VK!$B$3:$CG$295,11,FALSE)</f>
        <v>129.60000610351563</v>
      </c>
      <c r="E17" s="36">
        <f>VLOOKUP($C17,VK!$B$3:$CG$295,18,FALSE)</f>
        <v>64</v>
      </c>
      <c r="F17" s="36">
        <f>VLOOKUP($C17,VK!$B$3:$CG$295,32,FALSE)</f>
        <v>0</v>
      </c>
      <c r="G17" s="36">
        <f>VLOOKUP($C17,VK!$B$3:$CG$295,37,FALSE)</f>
        <v>63.6</v>
      </c>
      <c r="H17" s="36">
        <f>VLOOKUP($C17,VK!$B$3:$CG$295,55,FALSE)</f>
        <v>98.529411315917969</v>
      </c>
      <c r="I17" s="40">
        <f>VLOOKUP($C17,VK!$B$3:$CG$295,59,FALSE)</f>
        <v>3.6587097644805908</v>
      </c>
      <c r="J17" s="35">
        <f>VLOOKUP($C17,VK!$B$3:$CG$295,65,FALSE)</f>
        <v>23526.880859375</v>
      </c>
      <c r="K17" s="10"/>
      <c r="L17" s="35">
        <f>VLOOKUP($C17,VK!$B$3:$CG$295,75,FALSE)</f>
        <v>8719.6259765625</v>
      </c>
      <c r="M17" s="56">
        <f>1-VLOOKUP(C17,VK!$B$3:$ID$295,237,FALSE)</f>
        <v>0.76418864316215274</v>
      </c>
      <c r="N17" s="35"/>
      <c r="O17" s="35"/>
      <c r="P17" s="36"/>
    </row>
    <row r="18" spans="1:16">
      <c r="A18" s="19">
        <v>8</v>
      </c>
      <c r="B18" s="31" t="str">
        <f t="shared" si="0"/>
        <v>*****</v>
      </c>
      <c r="C18" t="str">
        <f>VLOOKUP(A18,VK!$IE$3:$IG$295,3,FALSE)</f>
        <v>Hämeenkyrö</v>
      </c>
      <c r="D18" s="36">
        <f>VLOOKUP(C18,VK!$B$3:$CG$295,11,FALSE)</f>
        <v>141.89999389648438</v>
      </c>
      <c r="E18" s="36">
        <f>VLOOKUP($C18,VK!$B$3:$CG$295,18,FALSE)</f>
        <v>245</v>
      </c>
      <c r="F18" s="36">
        <f>VLOOKUP($C18,VK!$B$3:$CG$295,32,FALSE)</f>
        <v>0</v>
      </c>
      <c r="G18" s="36">
        <f>VLOOKUP($C18,VK!$B$3:$CG$295,37,FALSE)</f>
        <v>56.5</v>
      </c>
      <c r="H18" s="36">
        <f>VLOOKUP($C18,VK!$B$3:$CG$295,55,FALSE)</f>
        <v>81.147537231445313</v>
      </c>
      <c r="I18" s="40">
        <f>VLOOKUP($C18,VK!$B$3:$CG$295,59,FALSE)</f>
        <v>3.7471165657043457</v>
      </c>
      <c r="J18" s="35">
        <f>VLOOKUP($C18,VK!$B$3:$CG$295,65,FALSE)</f>
        <v>22429.869140625</v>
      </c>
      <c r="K18" s="10"/>
      <c r="L18" s="35">
        <f>VLOOKUP($C18,VK!$B$3:$CG$295,75,FALSE)</f>
        <v>9697.1015625</v>
      </c>
      <c r="M18" s="56">
        <f>1-VLOOKUP(C18,VK!$B$3:$ID$295,237,FALSE)</f>
        <v>0.75943646180341151</v>
      </c>
      <c r="N18" s="35"/>
      <c r="O18" s="35"/>
      <c r="P18" s="36"/>
    </row>
    <row r="19" spans="1:16">
      <c r="A19" s="19">
        <v>9</v>
      </c>
      <c r="B19" s="31" t="str">
        <f t="shared" si="0"/>
        <v>*****</v>
      </c>
      <c r="C19" t="str">
        <f>VLOOKUP(A19,VK!$IE$3:$IG$295,3,FALSE)</f>
        <v>Veteli</v>
      </c>
      <c r="D19" s="36">
        <f>VLOOKUP(C19,VK!$B$3:$CG$295,11,FALSE)</f>
        <v>149.30000305175781</v>
      </c>
      <c r="E19" s="36">
        <f>VLOOKUP($C19,VK!$B$3:$CG$295,18,FALSE)</f>
        <v>144</v>
      </c>
      <c r="F19" s="36">
        <f>VLOOKUP($C19,VK!$B$3:$CG$295,32,FALSE)</f>
        <v>0</v>
      </c>
      <c r="G19" s="36">
        <f>VLOOKUP($C19,VK!$B$3:$CG$295,37,FALSE)</f>
        <v>60.1</v>
      </c>
      <c r="H19" s="36">
        <f>VLOOKUP($C19,VK!$B$3:$CG$295,55,FALSE)</f>
        <v>100</v>
      </c>
      <c r="I19" s="40">
        <f>VLOOKUP($C19,VK!$B$3:$CG$295,59,FALSE)</f>
        <v>3.1458895206451416</v>
      </c>
      <c r="J19" s="35">
        <f>VLOOKUP($C19,VK!$B$3:$CG$295,65,FALSE)</f>
        <v>20595.984375</v>
      </c>
      <c r="K19" s="10"/>
      <c r="L19" s="35">
        <f>VLOOKUP($C19,VK!$B$3:$CG$295,75,FALSE)</f>
        <v>8773.005859375</v>
      </c>
      <c r="M19" s="56">
        <f>1-VLOOKUP(C19,VK!$B$3:$ID$295,237,FALSE)</f>
        <v>0.75835064804150176</v>
      </c>
      <c r="N19" s="35"/>
      <c r="O19" s="35"/>
      <c r="P19" s="36"/>
    </row>
    <row r="20" spans="1:16">
      <c r="A20" s="19">
        <v>10</v>
      </c>
      <c r="B20" s="31" t="str">
        <f t="shared" si="0"/>
        <v>****</v>
      </c>
      <c r="C20" t="str">
        <f>VLOOKUP(A20,VK!$IE$3:$IG$295,3,FALSE)</f>
        <v>Tornio</v>
      </c>
      <c r="D20" s="36">
        <f>VLOOKUP(C20,VK!$B$3:$CG$295,11,FALSE)</f>
        <v>151.89999389648438</v>
      </c>
      <c r="E20" s="36">
        <f>VLOOKUP($C20,VK!$B$3:$CG$295,18,FALSE)</f>
        <v>366</v>
      </c>
      <c r="F20" s="36">
        <f>VLOOKUP($C20,VK!$B$3:$CG$295,32,FALSE)</f>
        <v>0</v>
      </c>
      <c r="G20" s="36">
        <f>VLOOKUP($C20,VK!$B$3:$CG$295,37,FALSE)</f>
        <v>56.6</v>
      </c>
      <c r="H20" s="36">
        <f>VLOOKUP($C20,VK!$B$3:$CG$295,55,FALSE)</f>
        <v>79.104476928710938</v>
      </c>
      <c r="I20" s="40">
        <f>VLOOKUP($C20,VK!$B$3:$CG$295,59,FALSE)</f>
        <v>3.4323675632476807</v>
      </c>
      <c r="J20" s="35">
        <f>VLOOKUP($C20,VK!$B$3:$CG$295,65,FALSE)</f>
        <v>23464.31640625</v>
      </c>
      <c r="K20" s="10"/>
      <c r="L20" s="35">
        <f>VLOOKUP($C20,VK!$B$3:$CG$295,75,FALSE)</f>
        <v>7932.06103515625</v>
      </c>
      <c r="M20" s="56">
        <f>1-VLOOKUP(C20,VK!$B$3:$ID$295,237,FALSE)</f>
        <v>0.74395600850958432</v>
      </c>
      <c r="N20" s="35"/>
      <c r="O20" s="35"/>
      <c r="P20" s="36"/>
    </row>
    <row r="21" spans="1:16" hidden="1">
      <c r="A21" s="19">
        <v>11</v>
      </c>
      <c r="B21" s="31" t="str">
        <f t="shared" si="0"/>
        <v>****</v>
      </c>
      <c r="C21" t="str">
        <f>VLOOKUP(A21,VK!$IE$3:$IG$295,3,FALSE)</f>
        <v>Orivesi</v>
      </c>
      <c r="D21" s="36">
        <f>VLOOKUP(C21,VK!$B$3:$CG$295,11,FALSE)</f>
        <v>161</v>
      </c>
      <c r="E21" s="36">
        <f>VLOOKUP($C21,VK!$B$3:$CG$295,18,FALSE)</f>
        <v>320</v>
      </c>
      <c r="F21" s="36">
        <f>VLOOKUP($C21,VK!$B$3:$CG$295,32,FALSE)</f>
        <v>0</v>
      </c>
      <c r="G21" s="36">
        <f>VLOOKUP($C21,VK!$B$3:$CG$295,37,FALSE)</f>
        <v>61.4</v>
      </c>
      <c r="H21" s="36">
        <f>VLOOKUP($C21,VK!$B$3:$CG$295,55,FALSE)</f>
        <v>95.718650817871094</v>
      </c>
      <c r="I21" s="40">
        <f>VLOOKUP($C21,VK!$B$3:$CG$295,59,FALSE)</f>
        <v>3.4193058013916016</v>
      </c>
      <c r="J21" s="35">
        <f>VLOOKUP($C21,VK!$B$3:$CG$295,65,FALSE)</f>
        <v>21972.732421875</v>
      </c>
      <c r="K21" s="10"/>
      <c r="L21" s="35">
        <f>VLOOKUP($C21,VK!$B$3:$CG$295,75,FALSE)</f>
        <v>10588.2353515625</v>
      </c>
      <c r="M21" s="56">
        <f>1-VLOOKUP(C21,VK!$B$3:$ID$295,237,FALSE)</f>
        <v>0.74176070695484619</v>
      </c>
      <c r="N21" s="35"/>
      <c r="O21" s="35"/>
      <c r="P21" s="36"/>
    </row>
    <row r="22" spans="1:16" hidden="1">
      <c r="A22" s="19">
        <v>12</v>
      </c>
      <c r="B22" s="31" t="str">
        <f t="shared" si="0"/>
        <v>****</v>
      </c>
      <c r="C22" t="str">
        <f>VLOOKUP(A22,VK!$IE$3:$IG$295,3,FALSE)</f>
        <v>Kajaani</v>
      </c>
      <c r="D22" s="36">
        <f>VLOOKUP(C22,VK!$B$3:$CG$295,11,FALSE)</f>
        <v>145.19999694824219</v>
      </c>
      <c r="E22" s="36">
        <f>VLOOKUP($C22,VK!$B$3:$CG$295,18,FALSE)</f>
        <v>455</v>
      </c>
      <c r="F22" s="36">
        <f>VLOOKUP($C22,VK!$B$3:$CG$295,32,FALSE)</f>
        <v>0</v>
      </c>
      <c r="G22" s="36">
        <f>VLOOKUP($C22,VK!$B$3:$CG$295,37,FALSE)</f>
        <v>56.8</v>
      </c>
      <c r="H22" s="36">
        <f>VLOOKUP($C22,VK!$B$3:$CG$295,55,FALSE)</f>
        <v>68.44769287109375</v>
      </c>
      <c r="I22" s="40">
        <f>VLOOKUP($C22,VK!$B$3:$CG$295,59,FALSE)</f>
        <v>3.376218318939209</v>
      </c>
      <c r="J22" s="35">
        <f>VLOOKUP($C22,VK!$B$3:$CG$295,65,FALSE)</f>
        <v>22841.75</v>
      </c>
      <c r="K22" s="10"/>
      <c r="L22" s="35">
        <f>VLOOKUP($C22,VK!$B$3:$CG$295,75,FALSE)</f>
        <v>10832.263671875</v>
      </c>
      <c r="M22" s="56">
        <f>1-VLOOKUP(C22,VK!$B$3:$ID$295,237,FALSE)</f>
        <v>0.7345733682810438</v>
      </c>
      <c r="N22" s="35"/>
      <c r="O22" s="35"/>
      <c r="P22" s="36"/>
    </row>
    <row r="23" spans="1:16" hidden="1">
      <c r="A23" s="19">
        <v>13</v>
      </c>
      <c r="B23" s="31" t="str">
        <f t="shared" si="0"/>
        <v>****</v>
      </c>
      <c r="C23" t="str">
        <f>VLOOKUP(A23,VK!$IE$3:$IG$295,3,FALSE)</f>
        <v>Vöyri</v>
      </c>
      <c r="D23" s="36">
        <f>VLOOKUP(C23,VK!$B$3:$CG$295,11,FALSE)</f>
        <v>131.19999694824219</v>
      </c>
      <c r="E23" s="36">
        <f>VLOOKUP($C23,VK!$B$3:$CG$295,18,FALSE)</f>
        <v>276</v>
      </c>
      <c r="F23" s="36">
        <f>VLOOKUP($C23,VK!$B$3:$CG$295,32,FALSE)</f>
        <v>0</v>
      </c>
      <c r="G23" s="36">
        <f>VLOOKUP($C23,VK!$B$3:$CG$295,37,FALSE)</f>
        <v>59.5</v>
      </c>
      <c r="H23" s="36">
        <f>VLOOKUP($C23,VK!$B$3:$CG$295,55,FALSE)</f>
        <v>100</v>
      </c>
      <c r="I23" s="40">
        <f>VLOOKUP($C23,VK!$B$3:$CG$295,59,FALSE)</f>
        <v>4.052004337310791</v>
      </c>
      <c r="J23" s="35">
        <f>VLOOKUP($C23,VK!$B$3:$CG$295,65,FALSE)</f>
        <v>21863.564453125</v>
      </c>
      <c r="K23" s="10"/>
      <c r="L23" s="35">
        <f>VLOOKUP($C23,VK!$B$3:$CG$295,75,FALSE)</f>
        <v>8650</v>
      </c>
      <c r="M23" s="56">
        <f>1-VLOOKUP(C23,VK!$B$3:$ID$295,237,FALSE)</f>
        <v>0.72784395910033739</v>
      </c>
      <c r="N23" s="35"/>
      <c r="O23" s="35"/>
      <c r="P23" s="36"/>
    </row>
    <row r="24" spans="1:16" hidden="1">
      <c r="A24" s="19">
        <v>14</v>
      </c>
      <c r="B24" s="31" t="str">
        <f t="shared" si="0"/>
        <v>****</v>
      </c>
      <c r="C24" t="str">
        <f>VLOOKUP(A24,VK!$IE$3:$IG$295,3,FALSE)</f>
        <v>Turku</v>
      </c>
      <c r="D24" s="36">
        <f>VLOOKUP(C24,VK!$B$3:$CG$295,11,FALSE)</f>
        <v>127.69999694824219</v>
      </c>
      <c r="E24" s="36">
        <f>VLOOKUP($C24,VK!$B$3:$CG$295,18,FALSE)</f>
        <v>109</v>
      </c>
      <c r="F24" s="36">
        <f>VLOOKUP($C24,VK!$B$3:$CG$295,32,FALSE)</f>
        <v>0</v>
      </c>
      <c r="G24" s="36">
        <f>VLOOKUP($C24,VK!$B$3:$CG$295,37,FALSE)</f>
        <v>58.4</v>
      </c>
      <c r="H24" s="36">
        <f>VLOOKUP($C24,VK!$B$3:$CG$295,55,FALSE)</f>
        <v>68.2247314453125</v>
      </c>
      <c r="I24" s="40">
        <f>VLOOKUP($C24,VK!$B$3:$CG$295,59,FALSE)</f>
        <v>3.0625181198120117</v>
      </c>
      <c r="J24" s="35">
        <f>VLOOKUP($C24,VK!$B$3:$CG$295,65,FALSE)</f>
        <v>23926.80078125</v>
      </c>
      <c r="K24" s="10"/>
      <c r="L24" s="35">
        <f>VLOOKUP($C24,VK!$B$3:$CG$295,75,FALSE)</f>
        <v>10233.421875</v>
      </c>
      <c r="M24" s="56">
        <f>1-VLOOKUP(C24,VK!$B$3:$ID$295,237,FALSE)</f>
        <v>0.72135756745215529</v>
      </c>
      <c r="N24" s="35"/>
      <c r="O24" s="35"/>
      <c r="P24" s="36"/>
    </row>
    <row r="25" spans="1:16" hidden="1">
      <c r="A25" s="19">
        <v>15</v>
      </c>
      <c r="B25" s="31" t="str">
        <f t="shared" si="0"/>
        <v>****</v>
      </c>
      <c r="C25" t="str">
        <f>VLOOKUP(A25,VK!$IE$3:$IG$295,3,FALSE)</f>
        <v>Huittinen</v>
      </c>
      <c r="D25" s="36">
        <f>VLOOKUP(C25,VK!$B$3:$CG$295,11,FALSE)</f>
        <v>147.5</v>
      </c>
      <c r="E25" s="36">
        <f>VLOOKUP($C25,VK!$B$3:$CG$295,18,FALSE)</f>
        <v>300</v>
      </c>
      <c r="F25" s="36">
        <f>VLOOKUP($C25,VK!$B$3:$CG$295,32,FALSE)</f>
        <v>0</v>
      </c>
      <c r="G25" s="36">
        <f>VLOOKUP($C25,VK!$B$3:$CG$295,37,FALSE)</f>
        <v>62.1</v>
      </c>
      <c r="H25" s="36">
        <f>VLOOKUP($C25,VK!$B$3:$CG$295,55,FALSE)</f>
        <v>77.380950927734375</v>
      </c>
      <c r="I25" s="40">
        <f>VLOOKUP($C25,VK!$B$3:$CG$295,59,FALSE)</f>
        <v>3.307795524597168</v>
      </c>
      <c r="J25" s="35">
        <f>VLOOKUP($C25,VK!$B$3:$CG$295,65,FALSE)</f>
        <v>21738.53125</v>
      </c>
      <c r="K25" s="10"/>
      <c r="L25" s="35">
        <f>VLOOKUP($C25,VK!$B$3:$CG$295,75,FALSE)</f>
        <v>9164.486328125</v>
      </c>
      <c r="M25" s="56">
        <f>1-VLOOKUP(C25,VK!$B$3:$ID$295,237,FALSE)</f>
        <v>0.72111815410394886</v>
      </c>
      <c r="N25" s="35"/>
      <c r="O25" s="35"/>
      <c r="P25" s="36"/>
    </row>
    <row r="26" spans="1:16" hidden="1">
      <c r="A26" s="19">
        <v>16</v>
      </c>
      <c r="B26" s="31" t="str">
        <f t="shared" si="0"/>
        <v>****</v>
      </c>
      <c r="C26" t="str">
        <f>VLOOKUP(A26,VK!$IE$3:$IG$295,3,FALSE)</f>
        <v>Lappeenranta</v>
      </c>
      <c r="D26" s="36">
        <f>VLOOKUP(C26,VK!$B$3:$CG$295,11,FALSE)</f>
        <v>145</v>
      </c>
      <c r="E26" s="36">
        <f>VLOOKUP($C26,VK!$B$3:$CG$295,18,FALSE)</f>
        <v>632</v>
      </c>
      <c r="F26" s="36">
        <f>VLOOKUP($C26,VK!$B$3:$CG$295,32,FALSE)</f>
        <v>0</v>
      </c>
      <c r="G26" s="36">
        <f>VLOOKUP($C26,VK!$B$3:$CG$295,37,FALSE)</f>
        <v>64.599999999999994</v>
      </c>
      <c r="H26" s="36">
        <f>VLOOKUP($C26,VK!$B$3:$CG$295,55,FALSE)</f>
        <v>84.341514587402344</v>
      </c>
      <c r="I26" s="40">
        <f>VLOOKUP($C26,VK!$B$3:$CG$295,59,FALSE)</f>
        <v>3.3574495315551758</v>
      </c>
      <c r="J26" s="35">
        <f>VLOOKUP($C26,VK!$B$3:$CG$295,65,FALSE)</f>
        <v>23286.265625</v>
      </c>
      <c r="K26" s="10"/>
      <c r="L26" s="35">
        <f>VLOOKUP($C26,VK!$B$3:$CG$295,75,FALSE)</f>
        <v>9349.138671875</v>
      </c>
      <c r="M26" s="56">
        <f>1-VLOOKUP(C26,VK!$B$3:$ID$295,237,FALSE)</f>
        <v>0.70662619646925262</v>
      </c>
      <c r="N26" s="35"/>
      <c r="O26" s="35"/>
      <c r="P26" s="36"/>
    </row>
    <row r="27" spans="1:16" hidden="1">
      <c r="A27" s="19">
        <v>17</v>
      </c>
      <c r="B27" s="31" t="str">
        <f t="shared" si="0"/>
        <v>****</v>
      </c>
      <c r="C27" t="str">
        <f>VLOOKUP(A27,VK!$IE$3:$IG$295,3,FALSE)</f>
        <v>Janakkala</v>
      </c>
      <c r="D27" s="36">
        <f>VLOOKUP(C27,VK!$B$3:$CG$295,11,FALSE)</f>
        <v>135.80000305175781</v>
      </c>
      <c r="E27" s="36">
        <f>VLOOKUP($C27,VK!$B$3:$CG$295,18,FALSE)</f>
        <v>265</v>
      </c>
      <c r="F27" s="36">
        <f>VLOOKUP($C27,VK!$B$3:$CG$295,32,FALSE)</f>
        <v>0</v>
      </c>
      <c r="G27" s="36">
        <f>VLOOKUP($C27,VK!$B$3:$CG$295,37,FALSE)</f>
        <v>54.8</v>
      </c>
      <c r="H27" s="36">
        <f>VLOOKUP($C27,VK!$B$3:$CG$295,55,FALSE)</f>
        <v>70.355194091796875</v>
      </c>
      <c r="I27" s="40">
        <f>VLOOKUP($C27,VK!$B$3:$CG$295,59,FALSE)</f>
        <v>3.1852312088012695</v>
      </c>
      <c r="J27" s="35">
        <f>VLOOKUP($C27,VK!$B$3:$CG$295,65,FALSE)</f>
        <v>24169.798828125</v>
      </c>
      <c r="K27" s="10"/>
      <c r="L27" s="35">
        <f>VLOOKUP($C27,VK!$B$3:$CG$295,75,FALSE)</f>
        <v>9446.541015625</v>
      </c>
      <c r="M27" s="56">
        <f>1-VLOOKUP(C27,VK!$B$3:$ID$295,237,FALSE)</f>
        <v>0.70483037061615406</v>
      </c>
      <c r="N27" s="35"/>
      <c r="O27" s="35"/>
      <c r="P27" s="36"/>
    </row>
    <row r="28" spans="1:16" hidden="1">
      <c r="A28" s="19">
        <v>18</v>
      </c>
      <c r="B28" s="31" t="str">
        <f t="shared" si="0"/>
        <v>****</v>
      </c>
      <c r="C28" t="str">
        <f>VLOOKUP(A28,VK!$IE$3:$IG$295,3,FALSE)</f>
        <v>Mynämäki</v>
      </c>
      <c r="D28" s="36">
        <f>VLOOKUP(C28,VK!$B$3:$CG$295,11,FALSE)</f>
        <v>133.30000305175781</v>
      </c>
      <c r="E28" s="36">
        <f>VLOOKUP($C28,VK!$B$3:$CG$295,18,FALSE)</f>
        <v>210</v>
      </c>
      <c r="F28" s="36">
        <f>VLOOKUP($C28,VK!$B$3:$CG$295,32,FALSE)</f>
        <v>0</v>
      </c>
      <c r="G28" s="36">
        <f>VLOOKUP($C28,VK!$B$3:$CG$295,37,FALSE)</f>
        <v>67.400000000000006</v>
      </c>
      <c r="H28" s="36">
        <f>VLOOKUP($C28,VK!$B$3:$CG$295,55,FALSE)</f>
        <v>91.823898315429688</v>
      </c>
      <c r="I28" s="40">
        <f>VLOOKUP($C28,VK!$B$3:$CG$295,59,FALSE)</f>
        <v>3.7600994110107422</v>
      </c>
      <c r="J28" s="35">
        <f>VLOOKUP($C28,VK!$B$3:$CG$295,65,FALSE)</f>
        <v>23375.6328125</v>
      </c>
      <c r="K28" s="10"/>
      <c r="L28" s="35">
        <f>VLOOKUP($C28,VK!$B$3:$CG$295,75,FALSE)</f>
        <v>8555.03515625</v>
      </c>
      <c r="M28" s="56">
        <f>1-VLOOKUP(C28,VK!$B$3:$ID$295,237,FALSE)</f>
        <v>0.70395723905668184</v>
      </c>
      <c r="N28" s="35"/>
      <c r="O28" s="35"/>
      <c r="P28" s="36"/>
    </row>
    <row r="29" spans="1:16" hidden="1">
      <c r="A29" s="19">
        <v>19</v>
      </c>
      <c r="B29" s="31" t="str">
        <f t="shared" si="0"/>
        <v>****</v>
      </c>
      <c r="C29" t="str">
        <f>VLOOKUP(A29,VK!$IE$3:$IG$295,3,FALSE)</f>
        <v>Vieremä</v>
      </c>
      <c r="D29" s="36">
        <f>VLOOKUP(C29,VK!$B$3:$CG$295,11,FALSE)</f>
        <v>144.69999694824219</v>
      </c>
      <c r="E29" s="36">
        <f>VLOOKUP($C29,VK!$B$3:$CG$295,18,FALSE)</f>
        <v>288</v>
      </c>
      <c r="F29" s="36">
        <f>VLOOKUP($C29,VK!$B$3:$CG$295,32,FALSE)</f>
        <v>0</v>
      </c>
      <c r="G29" s="36">
        <f>VLOOKUP($C29,VK!$B$3:$CG$295,37,FALSE)</f>
        <v>54.4</v>
      </c>
      <c r="H29" s="36">
        <f>VLOOKUP($C29,VK!$B$3:$CG$295,55,FALSE)</f>
        <v>100</v>
      </c>
      <c r="I29" s="40">
        <f>VLOOKUP($C29,VK!$B$3:$CG$295,59,FALSE)</f>
        <v>3.1007542610168457</v>
      </c>
      <c r="J29" s="35">
        <f>VLOOKUP($C29,VK!$B$3:$CG$295,65,FALSE)</f>
        <v>20790.94921875</v>
      </c>
      <c r="K29" s="10"/>
      <c r="L29" s="35">
        <f>VLOOKUP($C29,VK!$B$3:$CG$295,75,FALSE)</f>
        <v>8666.6669921875</v>
      </c>
      <c r="M29" s="56">
        <f>1-VLOOKUP(C29,VK!$B$3:$ID$295,237,FALSE)</f>
        <v>0.70269658990631423</v>
      </c>
      <c r="N29" s="35"/>
      <c r="O29" s="35"/>
      <c r="P29" s="36"/>
    </row>
    <row r="30" spans="1:16" hidden="1">
      <c r="A30" s="19">
        <v>20</v>
      </c>
      <c r="B30" s="31" t="str">
        <f t="shared" si="0"/>
        <v>****</v>
      </c>
      <c r="C30" t="str">
        <f>VLOOKUP(A30,VK!$IE$3:$IG$295,3,FALSE)</f>
        <v>Taipalsaari</v>
      </c>
      <c r="D30" s="36">
        <f>VLOOKUP(C30,VK!$B$3:$CG$295,11,FALSE)</f>
        <v>136.5</v>
      </c>
      <c r="E30" s="36">
        <f>VLOOKUP($C30,VK!$B$3:$CG$295,18,FALSE)</f>
        <v>127</v>
      </c>
      <c r="F30" s="36">
        <f>VLOOKUP($C30,VK!$B$3:$CG$295,32,FALSE)</f>
        <v>0</v>
      </c>
      <c r="G30" s="36">
        <f>VLOOKUP($C30,VK!$B$3:$CG$295,37,FALSE)</f>
        <v>67.5</v>
      </c>
      <c r="H30" s="36">
        <f>VLOOKUP($C30,VK!$B$3:$CG$295,55,FALSE)</f>
        <v>92.896171569824219</v>
      </c>
      <c r="I30" s="40">
        <f>VLOOKUP($C30,VK!$B$3:$CG$295,59,FALSE)</f>
        <v>3.6416187286376953</v>
      </c>
      <c r="J30" s="35">
        <f>VLOOKUP($C30,VK!$B$3:$CG$295,65,FALSE)</f>
        <v>24433.21484375</v>
      </c>
      <c r="K30" s="10"/>
      <c r="L30" s="35">
        <f>VLOOKUP($C30,VK!$B$3:$CG$295,75,FALSE)</f>
        <v>8178.5712890625</v>
      </c>
      <c r="M30" s="56">
        <f>1-VLOOKUP(C30,VK!$B$3:$ID$295,237,FALSE)</f>
        <v>0.70225214485425258</v>
      </c>
      <c r="N30" s="35"/>
      <c r="O30" s="35"/>
      <c r="P30" s="36"/>
    </row>
    <row r="31" spans="1:16" hidden="1">
      <c r="A31" s="19">
        <v>21</v>
      </c>
      <c r="B31" s="31" t="str">
        <f t="shared" si="0"/>
        <v>****</v>
      </c>
      <c r="C31" t="str">
        <f>VLOOKUP(A31,VK!$IE$3:$IG$295,3,FALSE)</f>
        <v>Kankaanpää</v>
      </c>
      <c r="D31" s="36">
        <f>VLOOKUP(C31,VK!$B$3:$CG$295,11,FALSE)</f>
        <v>158.39999389648438</v>
      </c>
      <c r="E31" s="36">
        <f>VLOOKUP($C31,VK!$B$3:$CG$295,18,FALSE)</f>
        <v>340</v>
      </c>
      <c r="F31" s="36">
        <f>VLOOKUP($C31,VK!$B$3:$CG$295,32,FALSE)</f>
        <v>0</v>
      </c>
      <c r="G31" s="36">
        <f>VLOOKUP($C31,VK!$B$3:$CG$295,37,FALSE)</f>
        <v>60.1</v>
      </c>
      <c r="H31" s="36">
        <f>VLOOKUP($C31,VK!$B$3:$CG$295,55,FALSE)</f>
        <v>81.104034423828125</v>
      </c>
      <c r="I31" s="40">
        <f>VLOOKUP($C31,VK!$B$3:$CG$295,59,FALSE)</f>
        <v>3.3342323303222656</v>
      </c>
      <c r="J31" s="35">
        <f>VLOOKUP($C31,VK!$B$3:$CG$295,65,FALSE)</f>
        <v>21198.486328125</v>
      </c>
      <c r="K31" s="10"/>
      <c r="L31" s="35">
        <f>VLOOKUP($C31,VK!$B$3:$CG$295,75,FALSE)</f>
        <v>8500</v>
      </c>
      <c r="M31" s="56">
        <f>1-VLOOKUP(C31,VK!$B$3:$ID$295,237,FALSE)</f>
        <v>0.68917292931431218</v>
      </c>
      <c r="N31" s="35"/>
      <c r="O31" s="35"/>
      <c r="P31" s="36"/>
    </row>
    <row r="32" spans="1:16" hidden="1">
      <c r="A32" s="19">
        <v>22</v>
      </c>
      <c r="B32" s="31" t="str">
        <f t="shared" si="0"/>
        <v>****</v>
      </c>
      <c r="C32" t="str">
        <f>VLOOKUP(A32,VK!$IE$3:$IG$295,3,FALSE)</f>
        <v>Karkkila</v>
      </c>
      <c r="D32" s="36">
        <f>VLOOKUP(C32,VK!$B$3:$CG$295,11,FALSE)</f>
        <v>145</v>
      </c>
      <c r="E32" s="36">
        <f>VLOOKUP($C32,VK!$B$3:$CG$295,18,FALSE)</f>
        <v>112</v>
      </c>
      <c r="F32" s="36">
        <f>VLOOKUP($C32,VK!$B$3:$CG$295,32,FALSE)</f>
        <v>0</v>
      </c>
      <c r="G32" s="36">
        <f>VLOOKUP($C32,VK!$B$3:$CG$295,37,FALSE)</f>
        <v>53.5</v>
      </c>
      <c r="H32" s="36">
        <f>VLOOKUP($C32,VK!$B$3:$CG$295,55,FALSE)</f>
        <v>76.175552368164063</v>
      </c>
      <c r="I32" s="40">
        <f>VLOOKUP($C32,VK!$B$3:$CG$295,59,FALSE)</f>
        <v>2.8364701271057129</v>
      </c>
      <c r="J32" s="35">
        <f>VLOOKUP($C32,VK!$B$3:$CG$295,65,FALSE)</f>
        <v>22877.1328125</v>
      </c>
      <c r="K32" s="10"/>
      <c r="L32" s="35">
        <f>VLOOKUP($C32,VK!$B$3:$CG$295,75,FALSE)</f>
        <v>8978.3544921875</v>
      </c>
      <c r="M32" s="56">
        <f>1-VLOOKUP(C32,VK!$B$3:$ID$295,237,FALSE)</f>
        <v>0.68440796200938192</v>
      </c>
      <c r="N32" s="35"/>
      <c r="O32" s="35"/>
      <c r="P32" s="36"/>
    </row>
    <row r="33" spans="1:16" hidden="1">
      <c r="A33" s="19">
        <v>23</v>
      </c>
      <c r="B33" s="31" t="str">
        <f t="shared" si="0"/>
        <v>****</v>
      </c>
      <c r="C33" t="str">
        <f>VLOOKUP(A33,VK!$IE$3:$IG$295,3,FALSE)</f>
        <v>Säkylä</v>
      </c>
      <c r="D33" s="36">
        <f>VLOOKUP(C33,VK!$B$3:$CG$295,11,FALSE)</f>
        <v>142.39999389648438</v>
      </c>
      <c r="E33" s="36">
        <f>VLOOKUP($C33,VK!$B$3:$CG$295,18,FALSE)</f>
        <v>202</v>
      </c>
      <c r="F33" s="36">
        <f>VLOOKUP($C33,VK!$B$3:$CG$295,32,FALSE)</f>
        <v>0</v>
      </c>
      <c r="G33" s="36">
        <f>VLOOKUP($C33,VK!$B$3:$CG$295,37,FALSE)</f>
        <v>71.7</v>
      </c>
      <c r="H33" s="36">
        <f>VLOOKUP($C33,VK!$B$3:$CG$295,55,FALSE)</f>
        <v>100</v>
      </c>
      <c r="I33" s="40">
        <f>VLOOKUP($C33,VK!$B$3:$CG$295,59,FALSE)</f>
        <v>3.3604373931884766</v>
      </c>
      <c r="J33" s="35">
        <f>VLOOKUP($C33,VK!$B$3:$CG$295,65,FALSE)</f>
        <v>23944.37109375</v>
      </c>
      <c r="K33" s="10"/>
      <c r="L33" s="35">
        <f>VLOOKUP($C33,VK!$B$3:$CG$295,75,FALSE)</f>
        <v>9139.6826171875</v>
      </c>
      <c r="M33" s="56">
        <f>1-VLOOKUP(C33,VK!$B$3:$ID$295,237,FALSE)</f>
        <v>0.68329946224911031</v>
      </c>
      <c r="N33" s="35"/>
      <c r="O33" s="35"/>
      <c r="P33" s="36"/>
    </row>
    <row r="34" spans="1:16" hidden="1">
      <c r="A34" s="19">
        <v>24</v>
      </c>
      <c r="B34" s="31" t="str">
        <f t="shared" si="0"/>
        <v>****</v>
      </c>
      <c r="C34" t="str">
        <f>VLOOKUP(A34,VK!$IE$3:$IG$295,3,FALSE)</f>
        <v>Evijärvi</v>
      </c>
      <c r="D34" s="36">
        <f>VLOOKUP(C34,VK!$B$3:$CG$295,11,FALSE)</f>
        <v>147.30000305175781</v>
      </c>
      <c r="E34" s="36">
        <f>VLOOKUP($C34,VK!$B$3:$CG$295,18,FALSE)</f>
        <v>138</v>
      </c>
      <c r="F34" s="36">
        <f>VLOOKUP($C34,VK!$B$3:$CG$295,32,FALSE)</f>
        <v>0</v>
      </c>
      <c r="G34" s="36">
        <f>VLOOKUP($C34,VK!$B$3:$CG$295,37,FALSE)</f>
        <v>52.9</v>
      </c>
      <c r="H34" s="36">
        <f>VLOOKUP($C34,VK!$B$3:$CG$295,55,FALSE)</f>
        <v>93.132209777832031</v>
      </c>
      <c r="I34" s="40">
        <f>VLOOKUP($C34,VK!$B$3:$CG$295,59,FALSE)</f>
        <v>3.0540204048156738</v>
      </c>
      <c r="J34" s="35">
        <f>VLOOKUP($C34,VK!$B$3:$CG$295,65,FALSE)</f>
        <v>20602.3046875</v>
      </c>
      <c r="K34" s="10"/>
      <c r="L34" s="35">
        <f>VLOOKUP($C34,VK!$B$3:$CG$295,75,FALSE)</f>
        <v>6071.4287109375</v>
      </c>
      <c r="M34" s="56">
        <f>1-VLOOKUP(C34,VK!$B$3:$ID$295,237,FALSE)</f>
        <v>0.6753582038121827</v>
      </c>
      <c r="N34" s="35"/>
      <c r="O34" s="35"/>
      <c r="P34" s="36"/>
    </row>
    <row r="35" spans="1:16" hidden="1">
      <c r="A35" s="19">
        <v>25</v>
      </c>
      <c r="B35" s="31" t="str">
        <f t="shared" si="0"/>
        <v>****</v>
      </c>
      <c r="C35" t="str">
        <f>VLOOKUP(A35,VK!$IE$3:$IG$295,3,FALSE)</f>
        <v>Juupajoki</v>
      </c>
      <c r="D35" s="36">
        <f>VLOOKUP(C35,VK!$B$3:$CG$295,11,FALSE)</f>
        <v>163.10000610351563</v>
      </c>
      <c r="E35" s="36">
        <f>VLOOKUP($C35,VK!$B$3:$CG$295,18,FALSE)</f>
        <v>113</v>
      </c>
      <c r="F35" s="36">
        <f>VLOOKUP($C35,VK!$B$3:$CG$295,32,FALSE)</f>
        <v>0</v>
      </c>
      <c r="G35" s="36">
        <f>VLOOKUP($C35,VK!$B$3:$CG$295,37,FALSE)</f>
        <v>59.5</v>
      </c>
      <c r="H35" s="36">
        <f>VLOOKUP($C35,VK!$B$3:$CG$295,55,FALSE)</f>
        <v>91.516166687011719</v>
      </c>
      <c r="I35" s="40">
        <f>VLOOKUP($C35,VK!$B$3:$CG$295,59,FALSE)</f>
        <v>2.7104120254516602</v>
      </c>
      <c r="J35" s="35">
        <f>VLOOKUP($C35,VK!$B$3:$CG$295,65,FALSE)</f>
        <v>21872.26953125</v>
      </c>
      <c r="K35" s="10"/>
      <c r="L35" s="35">
        <f>VLOOKUP($C35,VK!$B$3:$CG$295,75,FALSE)</f>
        <v>8928.5712890625</v>
      </c>
      <c r="M35" s="56">
        <f>1-VLOOKUP(C35,VK!$B$3:$ID$295,237,FALSE)</f>
        <v>0.67241234880505862</v>
      </c>
      <c r="N35" s="35"/>
      <c r="O35" s="35"/>
      <c r="P35" s="36"/>
    </row>
    <row r="36" spans="1:16" hidden="1">
      <c r="A36" s="19">
        <v>26</v>
      </c>
      <c r="B36" s="31" t="str">
        <f t="shared" si="0"/>
        <v>****</v>
      </c>
      <c r="C36" t="str">
        <f>VLOOKUP(A36,VK!$IE$3:$IG$295,3,FALSE)</f>
        <v>Ikaalinen</v>
      </c>
      <c r="D36" s="36">
        <f>VLOOKUP(C36,VK!$B$3:$CG$295,11,FALSE)</f>
        <v>171.60000610351563</v>
      </c>
      <c r="E36" s="36">
        <f>VLOOKUP($C36,VK!$B$3:$CG$295,18,FALSE)</f>
        <v>238</v>
      </c>
      <c r="F36" s="36">
        <f>VLOOKUP($C36,VK!$B$3:$CG$295,32,FALSE)</f>
        <v>0</v>
      </c>
      <c r="G36" s="36">
        <f>VLOOKUP($C36,VK!$B$3:$CG$295,37,FALSE)</f>
        <v>58.7</v>
      </c>
      <c r="H36" s="36">
        <f>VLOOKUP($C36,VK!$B$3:$CG$295,55,FALSE)</f>
        <v>96.412559509277344</v>
      </c>
      <c r="I36" s="40">
        <f>VLOOKUP($C36,VK!$B$3:$CG$295,59,FALSE)</f>
        <v>3.0948140621185303</v>
      </c>
      <c r="J36" s="35">
        <f>VLOOKUP($C36,VK!$B$3:$CG$295,65,FALSE)</f>
        <v>20915.267578125</v>
      </c>
      <c r="K36" s="10"/>
      <c r="L36" s="35">
        <f>VLOOKUP($C36,VK!$B$3:$CG$295,75,FALSE)</f>
        <v>8467.212890625</v>
      </c>
      <c r="M36" s="56">
        <f>1-VLOOKUP(C36,VK!$B$3:$ID$295,237,FALSE)</f>
        <v>0.67179969173939202</v>
      </c>
      <c r="N36" s="35"/>
      <c r="O36" s="35"/>
      <c r="P36" s="36"/>
    </row>
    <row r="37" spans="1:16" hidden="1">
      <c r="A37" s="19">
        <v>27</v>
      </c>
      <c r="B37" s="31" t="str">
        <f t="shared" si="0"/>
        <v>****</v>
      </c>
      <c r="C37" t="str">
        <f>VLOOKUP(A37,VK!$IE$3:$IG$295,3,FALSE)</f>
        <v>Iitti</v>
      </c>
      <c r="D37" s="36">
        <f>VLOOKUP(C37,VK!$B$3:$CG$295,11,FALSE)</f>
        <v>160.19999694824219</v>
      </c>
      <c r="E37" s="36">
        <f>VLOOKUP($C37,VK!$B$3:$CG$295,18,FALSE)</f>
        <v>239</v>
      </c>
      <c r="F37" s="36">
        <f>VLOOKUP($C37,VK!$B$3:$CG$295,32,FALSE)</f>
        <v>0</v>
      </c>
      <c r="G37" s="36">
        <f>VLOOKUP($C37,VK!$B$3:$CG$295,37,FALSE)</f>
        <v>63.2</v>
      </c>
      <c r="H37" s="36">
        <f>VLOOKUP($C37,VK!$B$3:$CG$295,55,FALSE)</f>
        <v>87.867645263671875</v>
      </c>
      <c r="I37" s="40">
        <f>VLOOKUP($C37,VK!$B$3:$CG$295,59,FALSE)</f>
        <v>3.559767484664917</v>
      </c>
      <c r="J37" s="35">
        <f>VLOOKUP($C37,VK!$B$3:$CG$295,65,FALSE)</f>
        <v>21966.19140625</v>
      </c>
      <c r="K37" s="10"/>
      <c r="L37" s="35">
        <f>VLOOKUP($C37,VK!$B$3:$CG$295,75,FALSE)</f>
        <v>7640.21142578125</v>
      </c>
      <c r="M37" s="56">
        <f>1-VLOOKUP(C37,VK!$B$3:$ID$295,237,FALSE)</f>
        <v>0.67141136949966818</v>
      </c>
      <c r="N37" s="35"/>
      <c r="O37" s="35"/>
      <c r="P37" s="36"/>
    </row>
    <row r="38" spans="1:16" hidden="1">
      <c r="A38" s="19">
        <v>28</v>
      </c>
      <c r="B38" s="31" t="str">
        <f t="shared" si="0"/>
        <v>****</v>
      </c>
      <c r="C38" t="str">
        <f>VLOOKUP(A38,VK!$IE$3:$IG$295,3,FALSE)</f>
        <v>Hämeenlinna</v>
      </c>
      <c r="D38" s="36">
        <f>VLOOKUP(C38,VK!$B$3:$CG$295,11,FALSE)</f>
        <v>142</v>
      </c>
      <c r="E38" s="36">
        <f>VLOOKUP($C38,VK!$B$3:$CG$295,18,FALSE)</f>
        <v>717</v>
      </c>
      <c r="F38" s="36">
        <f>VLOOKUP($C38,VK!$B$3:$CG$295,32,FALSE)</f>
        <v>0</v>
      </c>
      <c r="G38" s="36">
        <f>VLOOKUP($C38,VK!$B$3:$CG$295,37,FALSE)</f>
        <v>58</v>
      </c>
      <c r="H38" s="36">
        <f>VLOOKUP($C38,VK!$B$3:$CG$295,55,FALSE)</f>
        <v>72.979454040527344</v>
      </c>
      <c r="I38" s="40">
        <f>VLOOKUP($C38,VK!$B$3:$CG$295,59,FALSE)</f>
        <v>3.172149658203125</v>
      </c>
      <c r="J38" s="35">
        <f>VLOOKUP($C38,VK!$B$3:$CG$295,65,FALSE)</f>
        <v>24374.873046875</v>
      </c>
      <c r="K38" s="10"/>
      <c r="L38" s="35">
        <f>VLOOKUP($C38,VK!$B$3:$CG$295,75,FALSE)</f>
        <v>9422.8173828125</v>
      </c>
      <c r="M38" s="56">
        <f>1-VLOOKUP(C38,VK!$B$3:$ID$295,237,FALSE)</f>
        <v>0.66900186889866853</v>
      </c>
      <c r="N38" s="35"/>
      <c r="O38" s="35"/>
      <c r="P38" s="36"/>
    </row>
    <row r="39" spans="1:16" hidden="1">
      <c r="A39" s="19">
        <v>29</v>
      </c>
      <c r="B39" s="31" t="str">
        <f t="shared" si="0"/>
        <v>****</v>
      </c>
      <c r="C39" t="str">
        <f>VLOOKUP(A39,VK!$IE$3:$IG$295,3,FALSE)</f>
        <v>Kannus</v>
      </c>
      <c r="D39" s="36">
        <f>VLOOKUP(C39,VK!$B$3:$CG$295,11,FALSE)</f>
        <v>145.69999694824219</v>
      </c>
      <c r="E39" s="36">
        <f>VLOOKUP($C39,VK!$B$3:$CG$295,18,FALSE)</f>
        <v>144</v>
      </c>
      <c r="F39" s="36">
        <f>VLOOKUP($C39,VK!$B$3:$CG$295,32,FALSE)</f>
        <v>0</v>
      </c>
      <c r="G39" s="36">
        <f>VLOOKUP($C39,VK!$B$3:$CG$295,37,FALSE)</f>
        <v>59</v>
      </c>
      <c r="H39" s="36">
        <f>VLOOKUP($C39,VK!$B$3:$CG$295,55,FALSE)</f>
        <v>100</v>
      </c>
      <c r="I39" s="40">
        <f>VLOOKUP($C39,VK!$B$3:$CG$295,59,FALSE)</f>
        <v>4.3731698989868164</v>
      </c>
      <c r="J39" s="35">
        <f>VLOOKUP($C39,VK!$B$3:$CG$295,65,FALSE)</f>
        <v>20987.611328125</v>
      </c>
      <c r="K39" s="10"/>
      <c r="L39" s="35">
        <f>VLOOKUP($C39,VK!$B$3:$CG$295,75,FALSE)</f>
        <v>6906.1728515625</v>
      </c>
      <c r="M39" s="56">
        <f>1-VLOOKUP(C39,VK!$B$3:$ID$295,237,FALSE)</f>
        <v>0.66638571893645315</v>
      </c>
      <c r="N39" s="35"/>
      <c r="O39" s="35"/>
      <c r="P39" s="36"/>
    </row>
    <row r="40" spans="1:16" hidden="1">
      <c r="A40" s="19">
        <v>30</v>
      </c>
      <c r="B40" s="31" t="str">
        <f t="shared" si="0"/>
        <v>****</v>
      </c>
      <c r="C40" t="str">
        <f>VLOOKUP(A40,VK!$IE$3:$IG$295,3,FALSE)</f>
        <v>Lahti</v>
      </c>
      <c r="D40" s="36">
        <f>VLOOKUP(C40,VK!$B$3:$CG$295,11,FALSE)</f>
        <v>149.80000305175781</v>
      </c>
      <c r="E40" s="36">
        <f>VLOOKUP($C40,VK!$B$3:$CG$295,18,FALSE)</f>
        <v>254</v>
      </c>
      <c r="F40" s="36">
        <f>VLOOKUP($C40,VK!$B$3:$CG$295,32,FALSE)</f>
        <v>0</v>
      </c>
      <c r="G40" s="36">
        <f>VLOOKUP($C40,VK!$B$3:$CG$295,37,FALSE)</f>
        <v>54.9</v>
      </c>
      <c r="H40" s="36">
        <f>VLOOKUP($C40,VK!$B$3:$CG$295,55,FALSE)</f>
        <v>70.332733154296875</v>
      </c>
      <c r="I40" s="40">
        <f>VLOOKUP($C40,VK!$B$3:$CG$295,59,FALSE)</f>
        <v>2.9850153923034668</v>
      </c>
      <c r="J40" s="35">
        <f>VLOOKUP($C40,VK!$B$3:$CG$295,65,FALSE)</f>
        <v>23526.630859375</v>
      </c>
      <c r="K40" s="10"/>
      <c r="L40" s="35">
        <f>VLOOKUP($C40,VK!$B$3:$CG$295,75,FALSE)</f>
        <v>10507.291015625</v>
      </c>
      <c r="M40" s="56">
        <f>1-VLOOKUP(C40,VK!$B$3:$ID$295,237,FALSE)</f>
        <v>0.66132341924674365</v>
      </c>
      <c r="N40" s="35"/>
      <c r="O40" s="35"/>
      <c r="P40" s="36"/>
    </row>
    <row r="41" spans="1:16" hidden="1">
      <c r="A41" s="19">
        <v>31</v>
      </c>
      <c r="B41" s="31" t="str">
        <f t="shared" si="0"/>
        <v>****</v>
      </c>
      <c r="C41" t="str">
        <f>VLOOKUP(A41,VK!$IE$3:$IG$295,3,FALSE)</f>
        <v>Kolari</v>
      </c>
      <c r="D41" s="36">
        <f>VLOOKUP(C41,VK!$B$3:$CG$295,11,FALSE)</f>
        <v>135.80000305175781</v>
      </c>
      <c r="E41" s="36">
        <f>VLOOKUP($C41,VK!$B$3:$CG$295,18,FALSE)</f>
        <v>417</v>
      </c>
      <c r="F41" s="36">
        <f>VLOOKUP($C41,VK!$B$3:$CG$295,32,FALSE)</f>
        <v>1</v>
      </c>
      <c r="G41" s="36">
        <f>VLOOKUP($C41,VK!$B$3:$CG$295,37,FALSE)</f>
        <v>60.7</v>
      </c>
      <c r="H41" s="36">
        <f>VLOOKUP($C41,VK!$B$3:$CG$295,55,FALSE)</f>
        <v>94.736839294433594</v>
      </c>
      <c r="I41" s="40">
        <f>VLOOKUP($C41,VK!$B$3:$CG$295,59,FALSE)</f>
        <v>3.6931354999542236</v>
      </c>
      <c r="J41" s="35">
        <f>VLOOKUP($C41,VK!$B$3:$CG$295,65,FALSE)</f>
        <v>21707.703125</v>
      </c>
      <c r="K41" s="10"/>
      <c r="L41" s="35">
        <f>VLOOKUP($C41,VK!$B$3:$CG$295,75,FALSE)</f>
        <v>8606.837890625</v>
      </c>
      <c r="M41" s="56">
        <f>1-VLOOKUP(C41,VK!$B$3:$ID$295,237,FALSE)</f>
        <v>0.65987914363088973</v>
      </c>
      <c r="N41" s="35"/>
      <c r="O41" s="35"/>
      <c r="P41" s="36"/>
    </row>
    <row r="42" spans="1:16" hidden="1">
      <c r="A42" s="19">
        <v>32</v>
      </c>
      <c r="B42" s="31" t="str">
        <f t="shared" si="0"/>
        <v>****</v>
      </c>
      <c r="C42" t="str">
        <f>VLOOKUP(A42,VK!$IE$3:$IG$295,3,FALSE)</f>
        <v>Oulainen</v>
      </c>
      <c r="D42" s="36">
        <f>VLOOKUP(C42,VK!$B$3:$CG$295,11,FALSE)</f>
        <v>163.80000305175781</v>
      </c>
      <c r="E42" s="36">
        <f>VLOOKUP($C42,VK!$B$3:$CG$295,18,FALSE)</f>
        <v>200</v>
      </c>
      <c r="F42" s="36">
        <f>VLOOKUP($C42,VK!$B$3:$CG$295,32,FALSE)</f>
        <v>0</v>
      </c>
      <c r="G42" s="36">
        <f>VLOOKUP($C42,VK!$B$3:$CG$295,37,FALSE)</f>
        <v>60.3</v>
      </c>
      <c r="H42" s="36">
        <f>VLOOKUP($C42,VK!$B$3:$CG$295,55,FALSE)</f>
        <v>95.693778991699219</v>
      </c>
      <c r="I42" s="40">
        <f>VLOOKUP($C42,VK!$B$3:$CG$295,59,FALSE)</f>
        <v>3.7977087497711182</v>
      </c>
      <c r="J42" s="35">
        <f>VLOOKUP($C42,VK!$B$3:$CG$295,65,FALSE)</f>
        <v>20959.615234375</v>
      </c>
      <c r="K42" s="10"/>
      <c r="L42" s="35">
        <f>VLOOKUP($C42,VK!$B$3:$CG$295,75,FALSE)</f>
        <v>8745.09765625</v>
      </c>
      <c r="M42" s="56">
        <f>1-VLOOKUP(C42,VK!$B$3:$ID$295,237,FALSE)</f>
        <v>0.65855769111886941</v>
      </c>
      <c r="N42" s="35"/>
      <c r="O42" s="35"/>
      <c r="P42" s="36"/>
    </row>
    <row r="43" spans="1:16" hidden="1">
      <c r="A43" s="19">
        <v>33</v>
      </c>
      <c r="B43" s="31" t="str">
        <f t="shared" si="0"/>
        <v>****</v>
      </c>
      <c r="C43" t="str">
        <f>VLOOKUP(A43,VK!$IE$3:$IG$295,3,FALSE)</f>
        <v>Mikkeli</v>
      </c>
      <c r="D43" s="36">
        <f>VLOOKUP(C43,VK!$B$3:$CG$295,11,FALSE)</f>
        <v>145.60000610351563</v>
      </c>
      <c r="E43" s="36">
        <f>VLOOKUP($C43,VK!$B$3:$CG$295,18,FALSE)</f>
        <v>948</v>
      </c>
      <c r="F43" s="36">
        <f>VLOOKUP($C43,VK!$B$3:$CG$295,32,FALSE)</f>
        <v>0</v>
      </c>
      <c r="G43" s="36">
        <f>VLOOKUP($C43,VK!$B$3:$CG$295,37,FALSE)</f>
        <v>59.3</v>
      </c>
      <c r="H43" s="36">
        <f>VLOOKUP($C43,VK!$B$3:$CG$295,55,FALSE)</f>
        <v>73.5372314453125</v>
      </c>
      <c r="I43" s="40">
        <f>VLOOKUP($C43,VK!$B$3:$CG$295,59,FALSE)</f>
        <v>3.1260454654693604</v>
      </c>
      <c r="J43" s="35">
        <f>VLOOKUP($C43,VK!$B$3:$CG$295,65,FALSE)</f>
        <v>22864.25390625</v>
      </c>
      <c r="K43" s="10"/>
      <c r="L43" s="35">
        <f>VLOOKUP($C43,VK!$B$3:$CG$295,75,FALSE)</f>
        <v>10238.84375</v>
      </c>
      <c r="M43" s="56">
        <f>1-VLOOKUP(C43,VK!$B$3:$ID$295,237,FALSE)</f>
        <v>0.65400252022885452</v>
      </c>
      <c r="N43" s="35"/>
      <c r="O43" s="35"/>
      <c r="P43" s="36"/>
    </row>
    <row r="44" spans="1:16" hidden="1">
      <c r="A44" s="19">
        <v>34</v>
      </c>
      <c r="B44" s="31" t="str">
        <f t="shared" si="0"/>
        <v>****</v>
      </c>
      <c r="C44" t="str">
        <f>VLOOKUP(A44,VK!$IE$3:$IG$295,3,FALSE)</f>
        <v>Vimpeli</v>
      </c>
      <c r="D44" s="36">
        <f>VLOOKUP(C44,VK!$B$3:$CG$295,11,FALSE)</f>
        <v>160.19999694824219</v>
      </c>
      <c r="E44" s="36">
        <f>VLOOKUP($C44,VK!$B$3:$CG$295,18,FALSE)</f>
        <v>114</v>
      </c>
      <c r="F44" s="36">
        <f>VLOOKUP($C44,VK!$B$3:$CG$295,32,FALSE)</f>
        <v>0</v>
      </c>
      <c r="G44" s="36">
        <f>VLOOKUP($C44,VK!$B$3:$CG$295,37,FALSE)</f>
        <v>62.9</v>
      </c>
      <c r="H44" s="36">
        <f>VLOOKUP($C44,VK!$B$3:$CG$295,55,FALSE)</f>
        <v>93.132209777832031</v>
      </c>
      <c r="I44" s="40">
        <f>VLOOKUP($C44,VK!$B$3:$CG$295,59,FALSE)</f>
        <v>2.9369649887084961</v>
      </c>
      <c r="J44" s="35">
        <f>VLOOKUP($C44,VK!$B$3:$CG$295,65,FALSE)</f>
        <v>21376.302734375</v>
      </c>
      <c r="K44" s="10"/>
      <c r="L44" s="35">
        <f>VLOOKUP($C44,VK!$B$3:$CG$295,75,FALSE)</f>
        <v>6689.39404296875</v>
      </c>
      <c r="M44" s="56">
        <f>1-VLOOKUP(C44,VK!$B$3:$ID$295,237,FALSE)</f>
        <v>0.65148612371310066</v>
      </c>
      <c r="N44" s="35"/>
      <c r="O44" s="35"/>
      <c r="P44" s="36"/>
    </row>
    <row r="45" spans="1:16" hidden="1">
      <c r="A45" s="19">
        <v>35</v>
      </c>
      <c r="B45" s="31" t="str">
        <f t="shared" si="0"/>
        <v>****</v>
      </c>
      <c r="C45" t="str">
        <f>VLOOKUP(A45,VK!$IE$3:$IG$295,3,FALSE)</f>
        <v>Lohja</v>
      </c>
      <c r="D45" s="36">
        <f>VLOOKUP(C45,VK!$B$3:$CG$295,11,FALSE)</f>
        <v>134</v>
      </c>
      <c r="E45" s="36">
        <f>VLOOKUP($C45,VK!$B$3:$CG$295,18,FALSE)</f>
        <v>522</v>
      </c>
      <c r="F45" s="36">
        <f>VLOOKUP($C45,VK!$B$3:$CG$295,32,FALSE)</f>
        <v>0</v>
      </c>
      <c r="G45" s="36">
        <f>VLOOKUP($C45,VK!$B$3:$CG$295,37,FALSE)</f>
        <v>62.7</v>
      </c>
      <c r="H45" s="36">
        <f>VLOOKUP($C45,VK!$B$3:$CG$295,55,FALSE)</f>
        <v>81.153450012207031</v>
      </c>
      <c r="I45" s="40">
        <f>VLOOKUP($C45,VK!$B$3:$CG$295,59,FALSE)</f>
        <v>3.4361209869384766</v>
      </c>
      <c r="J45" s="35">
        <f>VLOOKUP($C45,VK!$B$3:$CG$295,65,FALSE)</f>
        <v>25497.728515625</v>
      </c>
      <c r="K45" s="10"/>
      <c r="L45" s="35">
        <f>VLOOKUP($C45,VK!$B$3:$CG$295,75,FALSE)</f>
        <v>9818.5791015625</v>
      </c>
      <c r="M45" s="56">
        <f>1-VLOOKUP(C45,VK!$B$3:$ID$295,237,FALSE)</f>
        <v>0.64196880383163191</v>
      </c>
      <c r="N45" s="35"/>
      <c r="O45" s="35"/>
      <c r="P45" s="36"/>
    </row>
    <row r="46" spans="1:16" hidden="1">
      <c r="A46" s="19">
        <v>36</v>
      </c>
      <c r="B46" s="31" t="str">
        <f t="shared" si="0"/>
        <v>****</v>
      </c>
      <c r="C46" t="str">
        <f>VLOOKUP(A46,VK!$IE$3:$IG$295,3,FALSE)</f>
        <v>Laitila</v>
      </c>
      <c r="D46" s="36">
        <f>VLOOKUP(C46,VK!$B$3:$CG$295,11,FALSE)</f>
        <v>125.19999694824219</v>
      </c>
      <c r="E46" s="36">
        <f>VLOOKUP($C46,VK!$B$3:$CG$295,18,FALSE)</f>
        <v>229</v>
      </c>
      <c r="F46" s="36">
        <f>VLOOKUP($C46,VK!$B$3:$CG$295,32,FALSE)</f>
        <v>0</v>
      </c>
      <c r="G46" s="36">
        <f>VLOOKUP($C46,VK!$B$3:$CG$295,37,FALSE)</f>
        <v>63.7</v>
      </c>
      <c r="H46" s="36">
        <f>VLOOKUP($C46,VK!$B$3:$CG$295,55,FALSE)</f>
        <v>85.990341186523438</v>
      </c>
      <c r="I46" s="40">
        <f>VLOOKUP($C46,VK!$B$3:$CG$295,59,FALSE)</f>
        <v>4.1017813682556152</v>
      </c>
      <c r="J46" s="35">
        <f>VLOOKUP($C46,VK!$B$3:$CG$295,65,FALSE)</f>
        <v>22670.978515625</v>
      </c>
      <c r="K46" s="10"/>
      <c r="L46" s="35">
        <f>VLOOKUP($C46,VK!$B$3:$CG$295,75,FALSE)</f>
        <v>9475.587890625</v>
      </c>
      <c r="M46" s="56">
        <f>1-VLOOKUP(C46,VK!$B$3:$ID$295,237,FALSE)</f>
        <v>0.63458976252811272</v>
      </c>
      <c r="N46" s="35"/>
      <c r="O46" s="35"/>
      <c r="P46" s="36"/>
    </row>
    <row r="47" spans="1:16" hidden="1">
      <c r="A47" s="19">
        <v>37</v>
      </c>
      <c r="B47" s="31" t="str">
        <f t="shared" si="0"/>
        <v>****</v>
      </c>
      <c r="C47" t="str">
        <f>VLOOKUP(A47,VK!$IE$3:$IG$295,3,FALSE)</f>
        <v>Uusikaupunki</v>
      </c>
      <c r="D47" s="36">
        <f>VLOOKUP(C47,VK!$B$3:$CG$295,11,FALSE)</f>
        <v>125.30000305175781</v>
      </c>
      <c r="E47" s="36">
        <f>VLOOKUP($C47,VK!$B$3:$CG$295,18,FALSE)</f>
        <v>224</v>
      </c>
      <c r="F47" s="36">
        <f>VLOOKUP($C47,VK!$B$3:$CG$295,32,FALSE)</f>
        <v>0</v>
      </c>
      <c r="G47" s="36">
        <f>VLOOKUP($C47,VK!$B$3:$CG$295,37,FALSE)</f>
        <v>58.5</v>
      </c>
      <c r="H47" s="36">
        <f>VLOOKUP($C47,VK!$B$3:$CG$295,55,FALSE)</f>
        <v>70.708663940429688</v>
      </c>
      <c r="I47" s="40">
        <f>VLOOKUP($C47,VK!$B$3:$CG$295,59,FALSE)</f>
        <v>2.8944723606109619</v>
      </c>
      <c r="J47" s="35">
        <f>VLOOKUP($C47,VK!$B$3:$CG$295,65,FALSE)</f>
        <v>25084.994140625</v>
      </c>
      <c r="K47" s="10"/>
      <c r="L47" s="35">
        <f>VLOOKUP($C47,VK!$B$3:$CG$295,75,FALSE)</f>
        <v>10630.2080078125</v>
      </c>
      <c r="M47" s="56">
        <f>1-VLOOKUP(C47,VK!$B$3:$ID$295,237,FALSE)</f>
        <v>0.63393705758360286</v>
      </c>
      <c r="N47" s="35"/>
      <c r="O47" s="35"/>
      <c r="P47" s="36"/>
    </row>
    <row r="48" spans="1:16" hidden="1">
      <c r="A48" s="19">
        <v>38</v>
      </c>
      <c r="B48" s="31" t="str">
        <f t="shared" si="0"/>
        <v>****</v>
      </c>
      <c r="C48" t="str">
        <f>VLOOKUP(A48,VK!$IE$3:$IG$295,3,FALSE)</f>
        <v>Tampere</v>
      </c>
      <c r="D48" s="36">
        <f>VLOOKUP(C48,VK!$B$3:$CG$295,11,FALSE)</f>
        <v>123.30000305175781</v>
      </c>
      <c r="E48" s="36">
        <f>VLOOKUP($C48,VK!$B$3:$CG$295,18,FALSE)</f>
        <v>220</v>
      </c>
      <c r="F48" s="36">
        <f>VLOOKUP($C48,VK!$B$3:$CG$295,32,FALSE)</f>
        <v>0</v>
      </c>
      <c r="G48" s="36">
        <f>VLOOKUP($C48,VK!$B$3:$CG$295,37,FALSE)</f>
        <v>65.599999999999994</v>
      </c>
      <c r="H48" s="36">
        <f>VLOOKUP($C48,VK!$B$3:$CG$295,55,FALSE)</f>
        <v>82.089256286621094</v>
      </c>
      <c r="I48" s="40">
        <f>VLOOKUP($C48,VK!$B$3:$CG$295,59,FALSE)</f>
        <v>3.5852186679840088</v>
      </c>
      <c r="J48" s="35">
        <f>VLOOKUP($C48,VK!$B$3:$CG$295,65,FALSE)</f>
        <v>24261.8046875</v>
      </c>
      <c r="K48" s="10"/>
      <c r="L48" s="35">
        <f>VLOOKUP($C48,VK!$B$3:$CG$295,75,FALSE)</f>
        <v>9543.2958984375</v>
      </c>
      <c r="M48" s="56">
        <f>1-VLOOKUP(C48,VK!$B$3:$ID$295,237,FALSE)</f>
        <v>0.63085198803238651</v>
      </c>
      <c r="N48" s="35"/>
      <c r="O48" s="35"/>
      <c r="P48" s="36"/>
    </row>
    <row r="49" spans="1:16" hidden="1">
      <c r="A49" s="19">
        <v>39</v>
      </c>
      <c r="B49" s="31" t="str">
        <f t="shared" si="0"/>
        <v>****</v>
      </c>
      <c r="C49" t="str">
        <f>VLOOKUP(A49,VK!$IE$3:$IG$295,3,FALSE)</f>
        <v>Hailuoto</v>
      </c>
      <c r="D49" s="36">
        <f>VLOOKUP(C49,VK!$B$3:$CG$295,11,FALSE)</f>
        <v>190.69999694824219</v>
      </c>
      <c r="E49" s="36">
        <f>VLOOKUP($C49,VK!$B$3:$CG$295,18,FALSE)</f>
        <v>41</v>
      </c>
      <c r="F49" s="36">
        <f>VLOOKUP($C49,VK!$B$3:$CG$295,32,FALSE)</f>
        <v>0</v>
      </c>
      <c r="G49" s="36">
        <f>VLOOKUP($C49,VK!$B$3:$CG$295,37,FALSE)</f>
        <v>61.1</v>
      </c>
      <c r="H49" s="36">
        <f>VLOOKUP($C49,VK!$B$3:$CG$295,55,FALSE)</f>
        <v>100</v>
      </c>
      <c r="I49" s="40">
        <f>VLOOKUP($C49,VK!$B$3:$CG$295,59,FALSE)</f>
        <v>3.4404587745666504</v>
      </c>
      <c r="J49" s="35">
        <f>VLOOKUP($C49,VK!$B$3:$CG$295,65,FALSE)</f>
        <v>23232.16796875</v>
      </c>
      <c r="K49" s="10"/>
      <c r="L49" s="35">
        <f>VLOOKUP($C49,VK!$B$3:$CG$295,75,FALSE)</f>
        <v>8925.92578125</v>
      </c>
      <c r="M49" s="56">
        <f>1-VLOOKUP(C49,VK!$B$3:$ID$295,237,FALSE)</f>
        <v>0.63072469398643283</v>
      </c>
      <c r="N49" s="35"/>
      <c r="O49" s="35"/>
      <c r="P49" s="36"/>
    </row>
    <row r="50" spans="1:16" hidden="1">
      <c r="A50" s="19">
        <v>40</v>
      </c>
      <c r="B50" s="31" t="str">
        <f t="shared" si="0"/>
        <v>****</v>
      </c>
      <c r="C50" t="str">
        <f>VLOOKUP(A50,VK!$IE$3:$IG$295,3,FALSE)</f>
        <v>Kotka</v>
      </c>
      <c r="D50" s="36">
        <f>VLOOKUP(C50,VK!$B$3:$CG$295,11,FALSE)</f>
        <v>165.39999389648438</v>
      </c>
      <c r="E50" s="36">
        <f>VLOOKUP($C50,VK!$B$3:$CG$295,18,FALSE)</f>
        <v>104</v>
      </c>
      <c r="F50" s="36">
        <f>VLOOKUP($C50,VK!$B$3:$CG$295,32,FALSE)</f>
        <v>0</v>
      </c>
      <c r="G50" s="36">
        <f>VLOOKUP($C50,VK!$B$3:$CG$295,37,FALSE)</f>
        <v>63.1</v>
      </c>
      <c r="H50" s="36">
        <f>VLOOKUP($C50,VK!$B$3:$CG$295,55,FALSE)</f>
        <v>83.669143676757813</v>
      </c>
      <c r="I50" s="40">
        <f>VLOOKUP($C50,VK!$B$3:$CG$295,59,FALSE)</f>
        <v>3.0505313873291016</v>
      </c>
      <c r="J50" s="35">
        <f>VLOOKUP($C50,VK!$B$3:$CG$295,65,FALSE)</f>
        <v>24085.8984375</v>
      </c>
      <c r="K50" s="10"/>
      <c r="L50" s="35">
        <f>VLOOKUP($C50,VK!$B$3:$CG$295,75,FALSE)</f>
        <v>11371.8251953125</v>
      </c>
      <c r="M50" s="56">
        <f>1-VLOOKUP(C50,VK!$B$3:$ID$295,237,FALSE)</f>
        <v>0.62956495613143659</v>
      </c>
      <c r="N50" s="35"/>
      <c r="O50" s="35"/>
      <c r="P50" s="36"/>
    </row>
    <row r="51" spans="1:16" hidden="1">
      <c r="A51" s="19">
        <v>41</v>
      </c>
      <c r="B51" s="31" t="str">
        <f t="shared" si="0"/>
        <v>****</v>
      </c>
      <c r="C51" t="str">
        <f>VLOOKUP(A51,VK!$IE$3:$IG$295,3,FALSE)</f>
        <v>Eurajoki</v>
      </c>
      <c r="D51" s="36">
        <f>VLOOKUP(C51,VK!$B$3:$CG$295,11,FALSE)</f>
        <v>133</v>
      </c>
      <c r="E51" s="36">
        <f>VLOOKUP($C51,VK!$B$3:$CG$295,18,FALSE)</f>
        <v>205</v>
      </c>
      <c r="F51" s="36">
        <f>VLOOKUP($C51,VK!$B$3:$CG$295,32,FALSE)</f>
        <v>1</v>
      </c>
      <c r="G51" s="36">
        <f>VLOOKUP($C51,VK!$B$3:$CG$295,37,FALSE)</f>
        <v>61.6</v>
      </c>
      <c r="H51" s="36">
        <f>VLOOKUP($C51,VK!$B$3:$CG$295,55,FALSE)</f>
        <v>93.55670166015625</v>
      </c>
      <c r="I51" s="40">
        <f>VLOOKUP($C51,VK!$B$3:$CG$295,59,FALSE)</f>
        <v>3.8262495994567871</v>
      </c>
      <c r="J51" s="35">
        <f>VLOOKUP($C51,VK!$B$3:$CG$295,65,FALSE)</f>
        <v>24765.482421875</v>
      </c>
      <c r="K51" s="10"/>
      <c r="L51" s="35">
        <f>VLOOKUP($C51,VK!$B$3:$CG$295,75,FALSE)</f>
        <v>10097.6025390625</v>
      </c>
      <c r="M51" s="56">
        <f>1-VLOOKUP(C51,VK!$B$3:$ID$295,237,FALSE)</f>
        <v>0.62887713739774365</v>
      </c>
      <c r="N51" s="35"/>
      <c r="O51" s="35"/>
      <c r="P51" s="36"/>
    </row>
    <row r="52" spans="1:16" hidden="1">
      <c r="A52" s="19">
        <v>42</v>
      </c>
      <c r="B52" s="31" t="str">
        <f t="shared" si="0"/>
        <v>****</v>
      </c>
      <c r="C52" t="str">
        <f>VLOOKUP(A52,VK!$IE$3:$IG$295,3,FALSE)</f>
        <v>Rauma</v>
      </c>
      <c r="D52" s="36">
        <f>VLOOKUP(C52,VK!$B$3:$CG$295,11,FALSE)</f>
        <v>135</v>
      </c>
      <c r="E52" s="36">
        <f>VLOOKUP($C52,VK!$B$3:$CG$295,18,FALSE)</f>
        <v>199</v>
      </c>
      <c r="F52" s="36">
        <f>VLOOKUP($C52,VK!$B$3:$CG$295,32,FALSE)</f>
        <v>0</v>
      </c>
      <c r="G52" s="36">
        <f>VLOOKUP($C52,VK!$B$3:$CG$295,37,FALSE)</f>
        <v>64.8</v>
      </c>
      <c r="H52" s="36">
        <f>VLOOKUP($C52,VK!$B$3:$CG$295,55,FALSE)</f>
        <v>82.606063842773438</v>
      </c>
      <c r="I52" s="40">
        <f>VLOOKUP($C52,VK!$B$3:$CG$295,59,FALSE)</f>
        <v>3.4809029102325439</v>
      </c>
      <c r="J52" s="35">
        <f>VLOOKUP($C52,VK!$B$3:$CG$295,65,FALSE)</f>
        <v>26505.837890625</v>
      </c>
      <c r="K52" s="10"/>
      <c r="L52" s="35">
        <f>VLOOKUP($C52,VK!$B$3:$CG$295,75,FALSE)</f>
        <v>9344.7294921875</v>
      </c>
      <c r="M52" s="56">
        <f>1-VLOOKUP(C52,VK!$B$3:$ID$295,237,FALSE)</f>
        <v>0.62696579929189311</v>
      </c>
      <c r="N52" s="35"/>
      <c r="O52" s="35"/>
      <c r="P52" s="36"/>
    </row>
    <row r="53" spans="1:16" hidden="1">
      <c r="A53" s="19">
        <v>43</v>
      </c>
      <c r="B53" s="31" t="str">
        <f t="shared" si="0"/>
        <v>****</v>
      </c>
      <c r="C53" t="str">
        <f>VLOOKUP(A53,VK!$IE$3:$IG$295,3,FALSE)</f>
        <v>Hollola</v>
      </c>
      <c r="D53" s="36">
        <f>VLOOKUP(C53,VK!$B$3:$CG$295,11,FALSE)</f>
        <v>141.60000610351563</v>
      </c>
      <c r="E53" s="36">
        <f>VLOOKUP($C53,VK!$B$3:$CG$295,18,FALSE)</f>
        <v>367</v>
      </c>
      <c r="F53" s="36">
        <f>VLOOKUP($C53,VK!$B$3:$CG$295,32,FALSE)</f>
        <v>0</v>
      </c>
      <c r="G53" s="36">
        <f>VLOOKUP($C53,VK!$B$3:$CG$295,37,FALSE)</f>
        <v>65.2</v>
      </c>
      <c r="H53" s="36">
        <f>VLOOKUP($C53,VK!$B$3:$CG$295,55,FALSE)</f>
        <v>85.441307067871094</v>
      </c>
      <c r="I53" s="40">
        <f>VLOOKUP($C53,VK!$B$3:$CG$295,59,FALSE)</f>
        <v>3.9632465839385986</v>
      </c>
      <c r="J53" s="35">
        <f>VLOOKUP($C53,VK!$B$3:$CG$295,65,FALSE)</f>
        <v>24341.16796875</v>
      </c>
      <c r="K53" s="10"/>
      <c r="L53" s="35">
        <f>VLOOKUP($C53,VK!$B$3:$CG$295,75,FALSE)</f>
        <v>9341.5322265625</v>
      </c>
      <c r="M53" s="56">
        <f>1-VLOOKUP(C53,VK!$B$3:$ID$295,237,FALSE)</f>
        <v>0.61714217518208669</v>
      </c>
      <c r="N53" s="35"/>
      <c r="O53" s="35"/>
      <c r="P53" s="36"/>
    </row>
    <row r="54" spans="1:16" hidden="1">
      <c r="A54" s="19">
        <v>44</v>
      </c>
      <c r="B54" s="31" t="str">
        <f t="shared" si="0"/>
        <v>****</v>
      </c>
      <c r="C54" t="str">
        <f>VLOOKUP(A54,VK!$IE$3:$IG$295,3,FALSE)</f>
        <v>Keminmaa</v>
      </c>
      <c r="D54" s="36">
        <f>VLOOKUP(C54,VK!$B$3:$CG$295,11,FALSE)</f>
        <v>148.39999389648438</v>
      </c>
      <c r="E54" s="36">
        <f>VLOOKUP($C54,VK!$B$3:$CG$295,18,FALSE)</f>
        <v>152</v>
      </c>
      <c r="F54" s="36">
        <f>VLOOKUP($C54,VK!$B$3:$CG$295,32,FALSE)</f>
        <v>0</v>
      </c>
      <c r="G54" s="36">
        <f>VLOOKUP($C54,VK!$B$3:$CG$295,37,FALSE)</f>
        <v>64.8</v>
      </c>
      <c r="H54" s="36">
        <f>VLOOKUP($C54,VK!$B$3:$CG$295,55,FALSE)</f>
        <v>89.972900390625</v>
      </c>
      <c r="I54" s="40">
        <f>VLOOKUP($C54,VK!$B$3:$CG$295,59,FALSE)</f>
        <v>4.1066470146179199</v>
      </c>
      <c r="J54" s="35">
        <f>VLOOKUP($C54,VK!$B$3:$CG$295,65,FALSE)</f>
        <v>24650.884765625</v>
      </c>
      <c r="K54" s="10"/>
      <c r="L54" s="35">
        <f>VLOOKUP($C54,VK!$B$3:$CG$295,75,FALSE)</f>
        <v>7621.09375</v>
      </c>
      <c r="M54" s="56">
        <f>1-VLOOKUP(C54,VK!$B$3:$ID$295,237,FALSE)</f>
        <v>0.61292593165788467</v>
      </c>
      <c r="N54" s="35"/>
      <c r="O54" s="35"/>
      <c r="P54" s="36"/>
    </row>
    <row r="55" spans="1:16" hidden="1">
      <c r="A55" s="19">
        <v>45</v>
      </c>
      <c r="B55" s="31" t="str">
        <f t="shared" si="0"/>
        <v>****</v>
      </c>
      <c r="C55" t="str">
        <f>VLOOKUP(A55,VK!$IE$3:$IG$295,3,FALSE)</f>
        <v>Inkoo</v>
      </c>
      <c r="D55" s="36">
        <f>VLOOKUP(C55,VK!$B$3:$CG$295,11,FALSE)</f>
        <v>125.69999694824219</v>
      </c>
      <c r="E55" s="36">
        <f>VLOOKUP($C55,VK!$B$3:$CG$295,18,FALSE)</f>
        <v>145</v>
      </c>
      <c r="F55" s="36">
        <f>VLOOKUP($C55,VK!$B$3:$CG$295,32,FALSE)</f>
        <v>0</v>
      </c>
      <c r="G55" s="36">
        <f>VLOOKUP($C55,VK!$B$3:$CG$295,37,FALSE)</f>
        <v>56.6</v>
      </c>
      <c r="H55" s="36">
        <f>VLOOKUP($C55,VK!$B$3:$CG$295,55,FALSE)</f>
        <v>96.875</v>
      </c>
      <c r="I55" s="40">
        <f>VLOOKUP($C55,VK!$B$3:$CG$295,59,FALSE)</f>
        <v>2.8583734035491943</v>
      </c>
      <c r="J55" s="35">
        <f>VLOOKUP($C55,VK!$B$3:$CG$295,65,FALSE)</f>
        <v>27340.134765625</v>
      </c>
      <c r="K55" s="10"/>
      <c r="L55" s="35">
        <f>VLOOKUP($C55,VK!$B$3:$CG$295,75,FALSE)</f>
        <v>10349.2646484375</v>
      </c>
      <c r="M55" s="56">
        <f>1-VLOOKUP(C55,VK!$B$3:$ID$295,237,FALSE)</f>
        <v>0.61262094375528431</v>
      </c>
      <c r="N55" s="35"/>
      <c r="O55" s="35"/>
      <c r="P55" s="36"/>
    </row>
    <row r="56" spans="1:16" hidden="1">
      <c r="A56" s="19">
        <v>46</v>
      </c>
      <c r="B56" s="31" t="str">
        <f t="shared" si="0"/>
        <v>****</v>
      </c>
      <c r="C56" t="str">
        <f>VLOOKUP(A56,VK!$IE$3:$IG$295,3,FALSE)</f>
        <v>Humppila</v>
      </c>
      <c r="D56" s="36">
        <f>VLOOKUP(C56,VK!$B$3:$CG$295,11,FALSE)</f>
        <v>150.80000305175781</v>
      </c>
      <c r="E56" s="36">
        <f>VLOOKUP($C56,VK!$B$3:$CG$295,18,FALSE)</f>
        <v>70</v>
      </c>
      <c r="F56" s="36">
        <f>VLOOKUP($C56,VK!$B$3:$CG$295,32,FALSE)</f>
        <v>0</v>
      </c>
      <c r="G56" s="36">
        <f>VLOOKUP($C56,VK!$B$3:$CG$295,37,FALSE)</f>
        <v>71</v>
      </c>
      <c r="H56" s="36">
        <f>VLOOKUP($C56,VK!$B$3:$CG$295,55,FALSE)</f>
        <v>100</v>
      </c>
      <c r="I56" s="40">
        <f>VLOOKUP($C56,VK!$B$3:$CG$295,59,FALSE)</f>
        <v>3.2509157657623291</v>
      </c>
      <c r="J56" s="35">
        <f>VLOOKUP($C56,VK!$B$3:$CG$295,65,FALSE)</f>
        <v>21598.78515625</v>
      </c>
      <c r="K56" s="10"/>
      <c r="L56" s="35">
        <f>VLOOKUP($C56,VK!$B$3:$CG$295,75,FALSE)</f>
        <v>9290</v>
      </c>
      <c r="M56" s="56">
        <f>1-VLOOKUP(C56,VK!$B$3:$ID$295,237,FALSE)</f>
        <v>0.60808154558346916</v>
      </c>
      <c r="N56" s="35"/>
      <c r="O56" s="35"/>
      <c r="P56" s="36"/>
    </row>
    <row r="57" spans="1:16" hidden="1">
      <c r="A57" s="19">
        <v>47</v>
      </c>
      <c r="B57" s="31" t="str">
        <f t="shared" si="0"/>
        <v>****</v>
      </c>
      <c r="C57" t="str">
        <f>VLOOKUP(A57,VK!$IE$3:$IG$295,3,FALSE)</f>
        <v>Leppävirta</v>
      </c>
      <c r="D57" s="36">
        <f>VLOOKUP(C57,VK!$B$3:$CG$295,11,FALSE)</f>
        <v>162.10000610351563</v>
      </c>
      <c r="E57" s="36">
        <f>VLOOKUP($C57,VK!$B$3:$CG$295,18,FALSE)</f>
        <v>349</v>
      </c>
      <c r="F57" s="36">
        <f>VLOOKUP($C57,VK!$B$3:$CG$295,32,FALSE)</f>
        <v>0</v>
      </c>
      <c r="G57" s="36">
        <f>VLOOKUP($C57,VK!$B$3:$CG$295,37,FALSE)</f>
        <v>65.3</v>
      </c>
      <c r="H57" s="36">
        <f>VLOOKUP($C57,VK!$B$3:$CG$295,55,FALSE)</f>
        <v>86.363639831542969</v>
      </c>
      <c r="I57" s="40">
        <f>VLOOKUP($C57,VK!$B$3:$CG$295,59,FALSE)</f>
        <v>2.9700655937194824</v>
      </c>
      <c r="J57" s="35">
        <f>VLOOKUP($C57,VK!$B$3:$CG$295,65,FALSE)</f>
        <v>22673.572265625</v>
      </c>
      <c r="K57" s="10"/>
      <c r="L57" s="35">
        <f>VLOOKUP($C57,VK!$B$3:$CG$295,75,FALSE)</f>
        <v>7979.06982421875</v>
      </c>
      <c r="M57" s="56">
        <f>1-VLOOKUP(C57,VK!$B$3:$ID$295,237,FALSE)</f>
        <v>0.60338926615172683</v>
      </c>
      <c r="N57" s="35"/>
      <c r="O57" s="35"/>
      <c r="P57" s="36"/>
    </row>
    <row r="58" spans="1:16" hidden="1">
      <c r="A58" s="19">
        <v>48</v>
      </c>
      <c r="B58" s="31" t="str">
        <f t="shared" si="0"/>
        <v>****</v>
      </c>
      <c r="C58" t="str">
        <f>VLOOKUP(A58,VK!$IE$3:$IG$295,3,FALSE)</f>
        <v>Pyhäranta</v>
      </c>
      <c r="D58" s="36">
        <f>VLOOKUP(C58,VK!$B$3:$CG$295,11,FALSE)</f>
        <v>131.19999694824219</v>
      </c>
      <c r="E58" s="36">
        <f>VLOOKUP($C58,VK!$B$3:$CG$295,18,FALSE)</f>
        <v>56</v>
      </c>
      <c r="F58" s="36">
        <f>VLOOKUP($C58,VK!$B$3:$CG$295,32,FALSE)</f>
        <v>0</v>
      </c>
      <c r="G58" s="36">
        <f>VLOOKUP($C58,VK!$B$3:$CG$295,37,FALSE)</f>
        <v>52</v>
      </c>
      <c r="H58" s="36">
        <f>VLOOKUP($C58,VK!$B$3:$CG$295,55,FALSE)</f>
        <v>100</v>
      </c>
      <c r="I58" s="40">
        <f>VLOOKUP($C58,VK!$B$3:$CG$295,59,FALSE)</f>
        <v>2.5429141521453857</v>
      </c>
      <c r="J58" s="35">
        <f>VLOOKUP($C58,VK!$B$3:$CG$295,65,FALSE)</f>
        <v>24519.939453125</v>
      </c>
      <c r="K58" s="10"/>
      <c r="L58" s="35">
        <f>VLOOKUP($C58,VK!$B$3:$CG$295,75,FALSE)</f>
        <v>7030.6123046875</v>
      </c>
      <c r="M58" s="56">
        <f>1-VLOOKUP(C58,VK!$B$3:$ID$295,237,FALSE)</f>
        <v>0.60155352965058639</v>
      </c>
      <c r="N58" s="35"/>
      <c r="O58" s="35"/>
      <c r="P58" s="36"/>
    </row>
    <row r="59" spans="1:16" hidden="1">
      <c r="A59" s="19">
        <v>49</v>
      </c>
      <c r="B59" s="31" t="str">
        <f t="shared" si="0"/>
        <v>****</v>
      </c>
      <c r="C59" t="str">
        <f>VLOOKUP(A59,VK!$IE$3:$IG$295,3,FALSE)</f>
        <v>Pälkäne</v>
      </c>
      <c r="D59" s="36">
        <f>VLOOKUP(C59,VK!$B$3:$CG$295,11,FALSE)</f>
        <v>150.60000610351563</v>
      </c>
      <c r="E59" s="36">
        <f>VLOOKUP($C59,VK!$B$3:$CG$295,18,FALSE)</f>
        <v>243</v>
      </c>
      <c r="F59" s="36">
        <f>VLOOKUP($C59,VK!$B$3:$CG$295,32,FALSE)</f>
        <v>0</v>
      </c>
      <c r="G59" s="36">
        <f>VLOOKUP($C59,VK!$B$3:$CG$295,37,FALSE)</f>
        <v>73.099999999999994</v>
      </c>
      <c r="H59" s="36">
        <f>VLOOKUP($C59,VK!$B$3:$CG$295,55,FALSE)</f>
        <v>95.726493835449219</v>
      </c>
      <c r="I59" s="40">
        <f>VLOOKUP($C59,VK!$B$3:$CG$295,59,FALSE)</f>
        <v>3.5101630687713623</v>
      </c>
      <c r="J59" s="35">
        <f>VLOOKUP($C59,VK!$B$3:$CG$295,65,FALSE)</f>
        <v>22250.259765625</v>
      </c>
      <c r="K59" s="10"/>
      <c r="L59" s="35">
        <f>VLOOKUP($C59,VK!$B$3:$CG$295,75,FALSE)</f>
        <v>9779.935546875</v>
      </c>
      <c r="M59" s="56">
        <f>1-VLOOKUP(C59,VK!$B$3:$ID$295,237,FALSE)</f>
        <v>0.60078716959999001</v>
      </c>
      <c r="N59" s="35"/>
      <c r="O59" s="35"/>
      <c r="P59" s="36"/>
    </row>
    <row r="60" spans="1:16" hidden="1">
      <c r="A60" s="19">
        <v>50</v>
      </c>
      <c r="B60" s="31" t="str">
        <f t="shared" si="0"/>
        <v>****</v>
      </c>
      <c r="C60" t="str">
        <f>VLOOKUP(A60,VK!$IE$3:$IG$295,3,FALSE)</f>
        <v>Riihimäki</v>
      </c>
      <c r="D60" s="36">
        <f>VLOOKUP(C60,VK!$B$3:$CG$295,11,FALSE)</f>
        <v>130.39999389648438</v>
      </c>
      <c r="E60" s="36">
        <f>VLOOKUP($C60,VK!$B$3:$CG$295,18,FALSE)</f>
        <v>70</v>
      </c>
      <c r="F60" s="36">
        <f>VLOOKUP($C60,VK!$B$3:$CG$295,32,FALSE)</f>
        <v>0</v>
      </c>
      <c r="G60" s="36">
        <f>VLOOKUP($C60,VK!$B$3:$CG$295,37,FALSE)</f>
        <v>67.599999999999994</v>
      </c>
      <c r="H60" s="36">
        <f>VLOOKUP($C60,VK!$B$3:$CG$295,55,FALSE)</f>
        <v>88.743881225585938</v>
      </c>
      <c r="I60" s="40">
        <f>VLOOKUP($C60,VK!$B$3:$CG$295,59,FALSE)</f>
        <v>3.7799465656280518</v>
      </c>
      <c r="J60" s="35">
        <f>VLOOKUP($C60,VK!$B$3:$CG$295,65,FALSE)</f>
        <v>24865.37890625</v>
      </c>
      <c r="K60" s="10"/>
      <c r="L60" s="35">
        <f>VLOOKUP($C60,VK!$B$3:$CG$295,75,FALSE)</f>
        <v>9391.3046875</v>
      </c>
      <c r="M60" s="56">
        <f>1-VLOOKUP(C60,VK!$B$3:$ID$295,237,FALSE)</f>
        <v>0.59637108615176426</v>
      </c>
      <c r="N60" s="35"/>
      <c r="O60" s="35"/>
      <c r="P60" s="36"/>
    </row>
    <row r="61" spans="1:16" hidden="1">
      <c r="A61" s="19">
        <v>51</v>
      </c>
      <c r="B61" s="31" t="str">
        <f t="shared" si="0"/>
        <v>****</v>
      </c>
      <c r="C61" t="str">
        <f>VLOOKUP(A61,VK!$IE$3:$IG$295,3,FALSE)</f>
        <v>Ypäjä</v>
      </c>
      <c r="D61" s="36">
        <f>VLOOKUP(C61,VK!$B$3:$CG$295,11,FALSE)</f>
        <v>138.30000305175781</v>
      </c>
      <c r="E61" s="36">
        <f>VLOOKUP($C61,VK!$B$3:$CG$295,18,FALSE)</f>
        <v>94</v>
      </c>
      <c r="F61" s="36">
        <f>VLOOKUP($C61,VK!$B$3:$CG$295,32,FALSE)</f>
        <v>0</v>
      </c>
      <c r="G61" s="36">
        <f>VLOOKUP($C61,VK!$B$3:$CG$295,37,FALSE)</f>
        <v>76.2</v>
      </c>
      <c r="H61" s="36">
        <f>VLOOKUP($C61,VK!$B$3:$CG$295,55,FALSE)</f>
        <v>100</v>
      </c>
      <c r="I61" s="40">
        <f>VLOOKUP($C61,VK!$B$3:$CG$295,59,FALSE)</f>
        <v>3.2847630977630615</v>
      </c>
      <c r="J61" s="35">
        <f>VLOOKUP($C61,VK!$B$3:$CG$295,65,FALSE)</f>
        <v>21781.412109375</v>
      </c>
      <c r="K61" s="10"/>
      <c r="L61" s="35">
        <f>VLOOKUP($C61,VK!$B$3:$CG$295,75,FALSE)</f>
        <v>8356.435546875</v>
      </c>
      <c r="M61" s="56">
        <f>1-VLOOKUP(C61,VK!$B$3:$ID$295,237,FALSE)</f>
        <v>0.59499215489608848</v>
      </c>
      <c r="N61" s="35"/>
      <c r="O61" s="35"/>
      <c r="P61" s="36"/>
    </row>
    <row r="62" spans="1:16" hidden="1">
      <c r="A62" s="19">
        <v>52</v>
      </c>
      <c r="B62" s="31" t="str">
        <f t="shared" si="0"/>
        <v>****</v>
      </c>
      <c r="C62" t="str">
        <f>VLOOKUP(A62,VK!$IE$3:$IG$295,3,FALSE)</f>
        <v>Muonio</v>
      </c>
      <c r="D62" s="36">
        <f>VLOOKUP(C62,VK!$B$3:$CG$295,11,FALSE)</f>
        <v>139.69999694824219</v>
      </c>
      <c r="E62" s="36">
        <f>VLOOKUP($C62,VK!$B$3:$CG$295,18,FALSE)</f>
        <v>270</v>
      </c>
      <c r="F62" s="36">
        <f>VLOOKUP($C62,VK!$B$3:$CG$295,32,FALSE)</f>
        <v>1</v>
      </c>
      <c r="G62" s="36">
        <f>VLOOKUP($C62,VK!$B$3:$CG$295,37,FALSE)</f>
        <v>71.2</v>
      </c>
      <c r="H62" s="36">
        <f>VLOOKUP($C62,VK!$B$3:$CG$295,55,FALSE)</f>
        <v>100</v>
      </c>
      <c r="I62" s="40">
        <f>VLOOKUP($C62,VK!$B$3:$CG$295,59,FALSE)</f>
        <v>3.4242632389068604</v>
      </c>
      <c r="J62" s="35">
        <f>VLOOKUP($C62,VK!$B$3:$CG$295,65,FALSE)</f>
        <v>22570.53125</v>
      </c>
      <c r="K62" s="10"/>
      <c r="L62" s="35">
        <f>VLOOKUP($C62,VK!$B$3:$CG$295,75,FALSE)</f>
        <v>9891.8916015625</v>
      </c>
      <c r="M62" s="56">
        <f>1-VLOOKUP(C62,VK!$B$3:$ID$295,237,FALSE)</f>
        <v>0.58839939068805058</v>
      </c>
      <c r="N62" s="35"/>
      <c r="O62" s="35"/>
      <c r="P62" s="36"/>
    </row>
    <row r="63" spans="1:16" hidden="1">
      <c r="A63" s="19">
        <v>53</v>
      </c>
      <c r="B63" s="31" t="str">
        <f t="shared" si="0"/>
        <v>****</v>
      </c>
      <c r="C63" t="str">
        <f>VLOOKUP(A63,VK!$IE$3:$IG$295,3,FALSE)</f>
        <v>Kuortane</v>
      </c>
      <c r="D63" s="36">
        <f>VLOOKUP(C63,VK!$B$3:$CG$295,11,FALSE)</f>
        <v>159</v>
      </c>
      <c r="E63" s="36">
        <f>VLOOKUP($C63,VK!$B$3:$CG$295,18,FALSE)</f>
        <v>159</v>
      </c>
      <c r="F63" s="36">
        <f>VLOOKUP($C63,VK!$B$3:$CG$295,32,FALSE)</f>
        <v>0</v>
      </c>
      <c r="G63" s="36">
        <f>VLOOKUP($C63,VK!$B$3:$CG$295,37,FALSE)</f>
        <v>66.5</v>
      </c>
      <c r="H63" s="36">
        <f>VLOOKUP($C63,VK!$B$3:$CG$295,55,FALSE)</f>
        <v>100</v>
      </c>
      <c r="I63" s="40">
        <f>VLOOKUP($C63,VK!$B$3:$CG$295,59,FALSE)</f>
        <v>3.0150661468505859</v>
      </c>
      <c r="J63" s="35">
        <f>VLOOKUP($C63,VK!$B$3:$CG$295,65,FALSE)</f>
        <v>20742.720703125</v>
      </c>
      <c r="K63" s="10"/>
      <c r="L63" s="35">
        <f>VLOOKUP($C63,VK!$B$3:$CG$295,75,FALSE)</f>
        <v>10832.2978515625</v>
      </c>
      <c r="M63" s="56">
        <f>1-VLOOKUP(C63,VK!$B$3:$ID$295,237,FALSE)</f>
        <v>0.58045564957964091</v>
      </c>
      <c r="N63" s="35"/>
      <c r="O63" s="35"/>
      <c r="P63" s="36"/>
    </row>
    <row r="64" spans="1:16" hidden="1">
      <c r="A64" s="19">
        <v>54</v>
      </c>
      <c r="B64" s="31" t="str">
        <f t="shared" si="0"/>
        <v>****</v>
      </c>
      <c r="C64" t="str">
        <f>VLOOKUP(A64,VK!$IE$3:$IG$295,3,FALSE)</f>
        <v>Raahe</v>
      </c>
      <c r="D64" s="36">
        <f>VLOOKUP(C64,VK!$B$3:$CG$295,11,FALSE)</f>
        <v>168.69999694824219</v>
      </c>
      <c r="E64" s="36">
        <f>VLOOKUP($C64,VK!$B$3:$CG$295,18,FALSE)</f>
        <v>333</v>
      </c>
      <c r="F64" s="36">
        <f>VLOOKUP($C64,VK!$B$3:$CG$295,32,FALSE)</f>
        <v>0</v>
      </c>
      <c r="G64" s="36">
        <f>VLOOKUP($C64,VK!$B$3:$CG$295,37,FALSE)</f>
        <v>53.2</v>
      </c>
      <c r="H64" s="36">
        <f>VLOOKUP($C64,VK!$B$3:$CG$295,55,FALSE)</f>
        <v>77.56756591796875</v>
      </c>
      <c r="I64" s="40">
        <f>VLOOKUP($C64,VK!$B$3:$CG$295,59,FALSE)</f>
        <v>3.5159122943878174</v>
      </c>
      <c r="J64" s="35">
        <f>VLOOKUP($C64,VK!$B$3:$CG$295,65,FALSE)</f>
        <v>22485.37109375</v>
      </c>
      <c r="K64" s="10"/>
      <c r="L64" s="35">
        <f>VLOOKUP($C64,VK!$B$3:$CG$295,75,FALSE)</f>
        <v>8213.9794921875</v>
      </c>
      <c r="M64" s="56">
        <f>1-VLOOKUP(C64,VK!$B$3:$ID$295,237,FALSE)</f>
        <v>0.57501012398759865</v>
      </c>
      <c r="N64" s="35"/>
      <c r="O64" s="35"/>
      <c r="P64" s="36"/>
    </row>
    <row r="65" spans="1:16" hidden="1">
      <c r="A65" s="19">
        <v>55</v>
      </c>
      <c r="B65" s="31" t="str">
        <f t="shared" si="0"/>
        <v>****</v>
      </c>
      <c r="C65" t="str">
        <f>VLOOKUP(A65,VK!$IE$3:$IG$295,3,FALSE)</f>
        <v>Kauhajoki</v>
      </c>
      <c r="D65" s="36">
        <f>VLOOKUP(C65,VK!$B$3:$CG$295,11,FALSE)</f>
        <v>155.5</v>
      </c>
      <c r="E65" s="36">
        <f>VLOOKUP($C65,VK!$B$3:$CG$295,18,FALSE)</f>
        <v>352</v>
      </c>
      <c r="F65" s="36">
        <f>VLOOKUP($C65,VK!$B$3:$CG$295,32,FALSE)</f>
        <v>0</v>
      </c>
      <c r="G65" s="36">
        <f>VLOOKUP($C65,VK!$B$3:$CG$295,37,FALSE)</f>
        <v>64.400000000000006</v>
      </c>
      <c r="H65" s="36">
        <f>VLOOKUP($C65,VK!$B$3:$CG$295,55,FALSE)</f>
        <v>86.413040161132813</v>
      </c>
      <c r="I65" s="40">
        <f>VLOOKUP($C65,VK!$B$3:$CG$295,59,FALSE)</f>
        <v>3.6342232227325439</v>
      </c>
      <c r="J65" s="35">
        <f>VLOOKUP($C65,VK!$B$3:$CG$295,65,FALSE)</f>
        <v>20690.21875</v>
      </c>
      <c r="K65" s="10"/>
      <c r="L65" s="35">
        <f>VLOOKUP($C65,VK!$B$3:$CG$295,75,FALSE)</f>
        <v>9086.021484375</v>
      </c>
      <c r="M65" s="56">
        <f>1-VLOOKUP(C65,VK!$B$3:$ID$295,237,FALSE)</f>
        <v>0.5743833464833118</v>
      </c>
      <c r="N65" s="35"/>
      <c r="O65" s="35"/>
      <c r="P65" s="36"/>
    </row>
    <row r="66" spans="1:16" hidden="1">
      <c r="A66" s="19">
        <v>56</v>
      </c>
      <c r="B66" s="31" t="str">
        <f t="shared" si="0"/>
        <v>****</v>
      </c>
      <c r="C66" t="str">
        <f>VLOOKUP(A66,VK!$IE$3:$IG$295,3,FALSE)</f>
        <v>Joensuu</v>
      </c>
      <c r="D66" s="36">
        <f>VLOOKUP(C66,VK!$B$3:$CG$295,11,FALSE)</f>
        <v>151.80000305175781</v>
      </c>
      <c r="E66" s="36">
        <f>VLOOKUP($C66,VK!$B$3:$CG$295,18,FALSE)</f>
        <v>834</v>
      </c>
      <c r="F66" s="36">
        <f>VLOOKUP($C66,VK!$B$3:$CG$295,32,FALSE)</f>
        <v>0</v>
      </c>
      <c r="G66" s="36">
        <f>VLOOKUP($C66,VK!$B$3:$CG$295,37,FALSE)</f>
        <v>63.3</v>
      </c>
      <c r="H66" s="36">
        <f>VLOOKUP($C66,VK!$B$3:$CG$295,55,FALSE)</f>
        <v>81.5772705078125</v>
      </c>
      <c r="I66" s="40">
        <f>VLOOKUP($C66,VK!$B$3:$CG$295,59,FALSE)</f>
        <v>3.3285007476806641</v>
      </c>
      <c r="J66" s="35">
        <f>VLOOKUP($C66,VK!$B$3:$CG$295,65,FALSE)</f>
        <v>21290.728515625</v>
      </c>
      <c r="K66" s="10"/>
      <c r="L66" s="35">
        <f>VLOOKUP($C66,VK!$B$3:$CG$295,75,FALSE)</f>
        <v>10098.2431640625</v>
      </c>
      <c r="M66" s="56">
        <f>1-VLOOKUP(C66,VK!$B$3:$ID$295,237,FALSE)</f>
        <v>0.5733913656761922</v>
      </c>
      <c r="N66" s="35"/>
      <c r="O66" s="35"/>
      <c r="P66" s="36"/>
    </row>
    <row r="67" spans="1:16" hidden="1">
      <c r="A67" s="19">
        <v>57</v>
      </c>
      <c r="B67" s="31" t="str">
        <f t="shared" si="0"/>
        <v>****</v>
      </c>
      <c r="C67" t="str">
        <f>VLOOKUP(A67,VK!$IE$3:$IG$295,3,FALSE)</f>
        <v>Lemi</v>
      </c>
      <c r="D67" s="36">
        <f>VLOOKUP(C67,VK!$B$3:$CG$295,11,FALSE)</f>
        <v>148.19999694824219</v>
      </c>
      <c r="E67" s="36">
        <f>VLOOKUP($C67,VK!$B$3:$CG$295,18,FALSE)</f>
        <v>89</v>
      </c>
      <c r="F67" s="36">
        <f>VLOOKUP($C67,VK!$B$3:$CG$295,32,FALSE)</f>
        <v>0</v>
      </c>
      <c r="G67" s="36">
        <f>VLOOKUP($C67,VK!$B$3:$CG$295,37,FALSE)</f>
        <v>66.8</v>
      </c>
      <c r="H67" s="36">
        <f>VLOOKUP($C67,VK!$B$3:$CG$295,55,FALSE)</f>
        <v>100</v>
      </c>
      <c r="I67" s="40">
        <f>VLOOKUP($C67,VK!$B$3:$CG$295,59,FALSE)</f>
        <v>4.339414119720459</v>
      </c>
      <c r="J67" s="35">
        <f>VLOOKUP($C67,VK!$B$3:$CG$295,65,FALSE)</f>
        <v>22313.005859375</v>
      </c>
      <c r="K67" s="10"/>
      <c r="L67" s="35">
        <f>VLOOKUP($C67,VK!$B$3:$CG$295,75,FALSE)</f>
        <v>8564.7666015625</v>
      </c>
      <c r="M67" s="56">
        <f>1-VLOOKUP(C67,VK!$B$3:$ID$295,237,FALSE)</f>
        <v>0.57161107867977257</v>
      </c>
      <c r="N67" s="35"/>
      <c r="O67" s="35"/>
      <c r="P67" s="36"/>
    </row>
    <row r="68" spans="1:16" hidden="1">
      <c r="A68" s="19">
        <v>58</v>
      </c>
      <c r="B68" s="31" t="str">
        <f t="shared" si="0"/>
        <v>****</v>
      </c>
      <c r="C68" t="str">
        <f>VLOOKUP(A68,VK!$IE$3:$IG$295,3,FALSE)</f>
        <v>Hamina</v>
      </c>
      <c r="D68" s="36">
        <f>VLOOKUP(C68,VK!$B$3:$CG$295,11,FALSE)</f>
        <v>158.60000610351563</v>
      </c>
      <c r="E68" s="36">
        <f>VLOOKUP($C68,VK!$B$3:$CG$295,18,FALSE)</f>
        <v>227</v>
      </c>
      <c r="F68" s="36">
        <f>VLOOKUP($C68,VK!$B$3:$CG$295,32,FALSE)</f>
        <v>1</v>
      </c>
      <c r="G68" s="36">
        <f>VLOOKUP($C68,VK!$B$3:$CG$295,37,FALSE)</f>
        <v>61.2</v>
      </c>
      <c r="H68" s="36">
        <f>VLOOKUP($C68,VK!$B$3:$CG$295,55,FALSE)</f>
        <v>100</v>
      </c>
      <c r="I68" s="40">
        <f>VLOOKUP($C68,VK!$B$3:$CG$295,59,FALSE)</f>
        <v>2.7874894142150879</v>
      </c>
      <c r="J68" s="35">
        <f>VLOOKUP($C68,VK!$B$3:$CG$295,65,FALSE)</f>
        <v>24187.7109375</v>
      </c>
      <c r="K68" s="10"/>
      <c r="L68" s="35">
        <f>VLOOKUP($C68,VK!$B$3:$CG$295,75,FALSE)</f>
        <v>10195.4150390625</v>
      </c>
      <c r="M68" s="56">
        <f>1-VLOOKUP(C68,VK!$B$3:$ID$295,237,FALSE)</f>
        <v>0.56853594838032628</v>
      </c>
      <c r="N68" s="35"/>
      <c r="O68" s="35"/>
      <c r="P68" s="36"/>
    </row>
    <row r="69" spans="1:16" hidden="1">
      <c r="A69" s="19">
        <v>59</v>
      </c>
      <c r="B69" s="31" t="str">
        <f t="shared" si="0"/>
        <v>****</v>
      </c>
      <c r="C69" t="str">
        <f>VLOOKUP(A69,VK!$IE$3:$IG$295,3,FALSE)</f>
        <v>Asikkala</v>
      </c>
      <c r="D69" s="36">
        <f>VLOOKUP(C69,VK!$B$3:$CG$295,11,FALSE)</f>
        <v>172.5</v>
      </c>
      <c r="E69" s="36">
        <f>VLOOKUP($C69,VK!$B$3:$CG$295,18,FALSE)</f>
        <v>225</v>
      </c>
      <c r="F69" s="36">
        <f>VLOOKUP($C69,VK!$B$3:$CG$295,32,FALSE)</f>
        <v>0</v>
      </c>
      <c r="G69" s="36">
        <f>VLOOKUP($C69,VK!$B$3:$CG$295,37,FALSE)</f>
        <v>70.8</v>
      </c>
      <c r="H69" s="36">
        <f>VLOOKUP($C69,VK!$B$3:$CG$295,55,FALSE)</f>
        <v>92.832763671875</v>
      </c>
      <c r="I69" s="40">
        <f>VLOOKUP($C69,VK!$B$3:$CG$295,59,FALSE)</f>
        <v>3.3897809982299805</v>
      </c>
      <c r="J69" s="35">
        <f>VLOOKUP($C69,VK!$B$3:$CG$295,65,FALSE)</f>
        <v>22824.630859375</v>
      </c>
      <c r="K69" s="10"/>
      <c r="L69" s="35">
        <f>VLOOKUP($C69,VK!$B$3:$CG$295,75,FALSE)</f>
        <v>9558.1396484375</v>
      </c>
      <c r="M69" s="56">
        <f>1-VLOOKUP(C69,VK!$B$3:$ID$295,237,FALSE)</f>
        <v>0.56814057763835257</v>
      </c>
      <c r="N69" s="35"/>
      <c r="O69" s="35"/>
      <c r="P69" s="36"/>
    </row>
    <row r="70" spans="1:16" hidden="1">
      <c r="A70" s="19">
        <v>60</v>
      </c>
      <c r="B70" s="31" t="str">
        <f t="shared" si="0"/>
        <v>****</v>
      </c>
      <c r="C70" t="str">
        <f>VLOOKUP(A70,VK!$IE$3:$IG$295,3,FALSE)</f>
        <v>Jokioinen</v>
      </c>
      <c r="D70" s="36">
        <f>VLOOKUP(C70,VK!$B$3:$CG$295,11,FALSE)</f>
        <v>137.19999694824219</v>
      </c>
      <c r="E70" s="36">
        <f>VLOOKUP($C70,VK!$B$3:$CG$295,18,FALSE)</f>
        <v>118</v>
      </c>
      <c r="F70" s="36">
        <f>VLOOKUP($C70,VK!$B$3:$CG$295,32,FALSE)</f>
        <v>0</v>
      </c>
      <c r="G70" s="36">
        <f>VLOOKUP($C70,VK!$B$3:$CG$295,37,FALSE)</f>
        <v>76.5</v>
      </c>
      <c r="H70" s="36">
        <f>VLOOKUP($C70,VK!$B$3:$CG$295,55,FALSE)</f>
        <v>100</v>
      </c>
      <c r="I70" s="40">
        <f>VLOOKUP($C70,VK!$B$3:$CG$295,59,FALSE)</f>
        <v>3.8004090785980225</v>
      </c>
      <c r="J70" s="35">
        <f>VLOOKUP($C70,VK!$B$3:$CG$295,65,FALSE)</f>
        <v>23289.146484375</v>
      </c>
      <c r="K70" s="10"/>
      <c r="L70" s="35">
        <f>VLOOKUP($C70,VK!$B$3:$CG$295,75,FALSE)</f>
        <v>9729.412109375</v>
      </c>
      <c r="M70" s="56">
        <f>1-VLOOKUP(C70,VK!$B$3:$ID$295,237,FALSE)</f>
        <v>0.56620138953692201</v>
      </c>
      <c r="N70" s="35"/>
      <c r="O70" s="35"/>
      <c r="P70" s="36"/>
    </row>
    <row r="71" spans="1:16" hidden="1">
      <c r="A71" s="19">
        <v>61</v>
      </c>
      <c r="B71" s="31" t="str">
        <f t="shared" si="0"/>
        <v>****</v>
      </c>
      <c r="C71" t="str">
        <f>VLOOKUP(A71,VK!$IE$3:$IG$295,3,FALSE)</f>
        <v>Kangasala</v>
      </c>
      <c r="D71" s="36">
        <f>VLOOKUP(C71,VK!$B$3:$CG$295,11,FALSE)</f>
        <v>123.59999847412109</v>
      </c>
      <c r="E71" s="36">
        <f>VLOOKUP($C71,VK!$B$3:$CG$295,18,FALSE)</f>
        <v>303</v>
      </c>
      <c r="F71" s="36">
        <f>VLOOKUP($C71,VK!$B$3:$CG$295,32,FALSE)</f>
        <v>0</v>
      </c>
      <c r="G71" s="36">
        <f>VLOOKUP($C71,VK!$B$3:$CG$295,37,FALSE)</f>
        <v>57.6</v>
      </c>
      <c r="H71" s="36">
        <f>VLOOKUP($C71,VK!$B$3:$CG$295,55,FALSE)</f>
        <v>73.810890197753906</v>
      </c>
      <c r="I71" s="40">
        <f>VLOOKUP($C71,VK!$B$3:$CG$295,59,FALSE)</f>
        <v>4.0776205062866211</v>
      </c>
      <c r="J71" s="35">
        <f>VLOOKUP($C71,VK!$B$3:$CG$295,65,FALSE)</f>
        <v>24863.537109375</v>
      </c>
      <c r="K71" s="10"/>
      <c r="L71" s="35">
        <f>VLOOKUP($C71,VK!$B$3:$CG$295,75,FALSE)</f>
        <v>8510.638671875</v>
      </c>
      <c r="M71" s="56">
        <f>1-VLOOKUP(C71,VK!$B$3:$ID$295,237,FALSE)</f>
        <v>0.56527285900549007</v>
      </c>
      <c r="N71" s="35"/>
      <c r="O71" s="35"/>
      <c r="P71" s="36"/>
    </row>
    <row r="72" spans="1:16" hidden="1">
      <c r="A72" s="19">
        <v>62</v>
      </c>
      <c r="B72" s="31" t="str">
        <f t="shared" si="0"/>
        <v>****</v>
      </c>
      <c r="C72" t="str">
        <f>VLOOKUP(A72,VK!$IE$3:$IG$295,3,FALSE)</f>
        <v>Hyvinkää</v>
      </c>
      <c r="D72" s="36">
        <f>VLOOKUP(C72,VK!$B$3:$CG$295,11,FALSE)</f>
        <v>123.90000152587891</v>
      </c>
      <c r="E72" s="36">
        <f>VLOOKUP($C72,VK!$B$3:$CG$295,18,FALSE)</f>
        <v>169</v>
      </c>
      <c r="F72" s="36">
        <f>VLOOKUP($C72,VK!$B$3:$CG$295,32,FALSE)</f>
        <v>0</v>
      </c>
      <c r="G72" s="36">
        <f>VLOOKUP($C72,VK!$B$3:$CG$295,37,FALSE)</f>
        <v>65.3</v>
      </c>
      <c r="H72" s="36">
        <f>VLOOKUP($C72,VK!$B$3:$CG$295,55,FALSE)</f>
        <v>86.263160705566406</v>
      </c>
      <c r="I72" s="40">
        <f>VLOOKUP($C72,VK!$B$3:$CG$295,59,FALSE)</f>
        <v>3.624030590057373</v>
      </c>
      <c r="J72" s="35">
        <f>VLOOKUP($C72,VK!$B$3:$CG$295,65,FALSE)</f>
        <v>26384.09765625</v>
      </c>
      <c r="K72" s="10"/>
      <c r="L72" s="35">
        <f>VLOOKUP($C72,VK!$B$3:$CG$295,75,FALSE)</f>
        <v>10497.4794921875</v>
      </c>
      <c r="M72" s="56">
        <f>1-VLOOKUP(C72,VK!$B$3:$ID$295,237,FALSE)</f>
        <v>0.5641421834599194</v>
      </c>
      <c r="N72" s="35"/>
      <c r="O72" s="35"/>
      <c r="P72" s="36"/>
    </row>
    <row r="73" spans="1:16" hidden="1">
      <c r="A73" s="19">
        <v>63</v>
      </c>
      <c r="B73" s="31" t="str">
        <f t="shared" si="0"/>
        <v>****</v>
      </c>
      <c r="C73" t="str">
        <f>VLOOKUP(A73,VK!$IE$3:$IG$295,3,FALSE)</f>
        <v>Pori</v>
      </c>
      <c r="D73" s="36">
        <f>VLOOKUP(C73,VK!$B$3:$CG$295,11,FALSE)</f>
        <v>150.80000305175781</v>
      </c>
      <c r="E73" s="36">
        <f>VLOOKUP($C73,VK!$B$3:$CG$295,18,FALSE)</f>
        <v>463</v>
      </c>
      <c r="F73" s="36">
        <f>VLOOKUP($C73,VK!$B$3:$CG$295,32,FALSE)</f>
        <v>1</v>
      </c>
      <c r="G73" s="36">
        <f>VLOOKUP($C73,VK!$B$3:$CG$295,37,FALSE)</f>
        <v>56.3</v>
      </c>
      <c r="H73" s="36">
        <f>VLOOKUP($C73,VK!$B$3:$CG$295,55,FALSE)</f>
        <v>74.629959106445313</v>
      </c>
      <c r="I73" s="40">
        <f>VLOOKUP($C73,VK!$B$3:$CG$295,59,FALSE)</f>
        <v>3.0184431076049805</v>
      </c>
      <c r="J73" s="35">
        <f>VLOOKUP($C73,VK!$B$3:$CG$295,65,FALSE)</f>
        <v>23329.671875</v>
      </c>
      <c r="K73" s="10"/>
      <c r="L73" s="35">
        <f>VLOOKUP($C73,VK!$B$3:$CG$295,75,FALSE)</f>
        <v>8954.4443359375</v>
      </c>
      <c r="M73" s="56">
        <f>1-VLOOKUP(C73,VK!$B$3:$ID$295,237,FALSE)</f>
        <v>0.5633286038174653</v>
      </c>
      <c r="N73" s="35"/>
      <c r="O73" s="35"/>
      <c r="P73" s="36"/>
    </row>
    <row r="74" spans="1:16" hidden="1">
      <c r="A74" s="19">
        <v>64</v>
      </c>
      <c r="B74" s="31" t="str">
        <f t="shared" si="0"/>
        <v>****</v>
      </c>
      <c r="C74" t="str">
        <f>VLOOKUP(A74,VK!$IE$3:$IG$295,3,FALSE)</f>
        <v>Pöytyä</v>
      </c>
      <c r="D74" s="36">
        <f>VLOOKUP(C74,VK!$B$3:$CG$295,11,FALSE)</f>
        <v>143.19999694824219</v>
      </c>
      <c r="E74" s="36">
        <f>VLOOKUP($C74,VK!$B$3:$CG$295,18,FALSE)</f>
        <v>336</v>
      </c>
      <c r="F74" s="36">
        <f>VLOOKUP($C74,VK!$B$3:$CG$295,32,FALSE)</f>
        <v>0</v>
      </c>
      <c r="G74" s="36">
        <f>VLOOKUP($C74,VK!$B$3:$CG$295,37,FALSE)</f>
        <v>61.4</v>
      </c>
      <c r="H74" s="36">
        <f>VLOOKUP($C74,VK!$B$3:$CG$295,55,FALSE)</f>
        <v>63.227016448974609</v>
      </c>
      <c r="I74" s="40">
        <f>VLOOKUP($C74,VK!$B$3:$CG$295,59,FALSE)</f>
        <v>4.013702392578125</v>
      </c>
      <c r="J74" s="35">
        <f>VLOOKUP($C74,VK!$B$3:$CG$295,65,FALSE)</f>
        <v>21478.748046875</v>
      </c>
      <c r="K74" s="10"/>
      <c r="L74" s="35">
        <f>VLOOKUP($C74,VK!$B$3:$CG$295,75,FALSE)</f>
        <v>7308.6875</v>
      </c>
      <c r="M74" s="56">
        <f>1-VLOOKUP(C74,VK!$B$3:$ID$295,237,FALSE)</f>
        <v>0.56200146962070296</v>
      </c>
      <c r="N74" s="35"/>
      <c r="O74" s="35"/>
      <c r="P74" s="36"/>
    </row>
    <row r="75" spans="1:16" hidden="1">
      <c r="A75" s="19">
        <v>65</v>
      </c>
      <c r="B75" s="31" t="str">
        <f t="shared" si="0"/>
        <v>****</v>
      </c>
      <c r="C75" t="str">
        <f>VLOOKUP(A75,VK!$IE$3:$IG$295,3,FALSE)</f>
        <v>Jämijärvi</v>
      </c>
      <c r="D75" s="36">
        <f>VLOOKUP(C75,VK!$B$3:$CG$295,11,FALSE)</f>
        <v>160.69999694824219</v>
      </c>
      <c r="E75" s="36">
        <f>VLOOKUP($C75,VK!$B$3:$CG$295,18,FALSE)</f>
        <v>94</v>
      </c>
      <c r="F75" s="36">
        <f>VLOOKUP($C75,VK!$B$3:$CG$295,32,FALSE)</f>
        <v>0</v>
      </c>
      <c r="G75" s="36">
        <f>VLOOKUP($C75,VK!$B$3:$CG$295,37,FALSE)</f>
        <v>66.3</v>
      </c>
      <c r="H75" s="36">
        <f>VLOOKUP($C75,VK!$B$3:$CG$295,55,FALSE)</f>
        <v>91.549293518066406</v>
      </c>
      <c r="I75" s="40">
        <f>VLOOKUP($C75,VK!$B$3:$CG$295,59,FALSE)</f>
        <v>3.7362852096557617</v>
      </c>
      <c r="J75" s="35">
        <f>VLOOKUP($C75,VK!$B$3:$CG$295,65,FALSE)</f>
        <v>20972.81640625</v>
      </c>
      <c r="K75" s="10"/>
      <c r="L75" s="35">
        <f>VLOOKUP($C75,VK!$B$3:$CG$295,75,FALSE)</f>
        <v>7234.69384765625</v>
      </c>
      <c r="M75" s="56">
        <f>1-VLOOKUP(C75,VK!$B$3:$ID$295,237,FALSE)</f>
        <v>0.56006462217836384</v>
      </c>
      <c r="N75" s="35"/>
      <c r="O75" s="35"/>
      <c r="P75" s="36"/>
    </row>
    <row r="76" spans="1:16" hidden="1">
      <c r="A76" s="19">
        <v>66</v>
      </c>
      <c r="B76" s="31" t="str">
        <f t="shared" ref="B76:B139" si="1">IF(M76&lt;0,"*",IF(M76&lt;0.25,"**",IF(M76&lt;0.5,"***",IF(M76&lt;0.75,"****","*****"))))</f>
        <v>****</v>
      </c>
      <c r="C76" t="str">
        <f>VLOOKUP(A76,VK!$IE$3:$IG$295,3,FALSE)</f>
        <v>Isojoki</v>
      </c>
      <c r="D76" s="36">
        <f>VLOOKUP(C76,VK!$B$3:$CG$295,11,FALSE)</f>
        <v>152</v>
      </c>
      <c r="E76" s="36">
        <f>VLOOKUP($C76,VK!$B$3:$CG$295,18,FALSE)</f>
        <v>123</v>
      </c>
      <c r="F76" s="36">
        <f>VLOOKUP($C76,VK!$B$3:$CG$295,32,FALSE)</f>
        <v>0</v>
      </c>
      <c r="G76" s="36">
        <f>VLOOKUP($C76,VK!$B$3:$CG$295,37,FALSE)</f>
        <v>57.5</v>
      </c>
      <c r="H76" s="36">
        <f>VLOOKUP($C76,VK!$B$3:$CG$295,55,FALSE)</f>
        <v>100</v>
      </c>
      <c r="I76" s="40">
        <f>VLOOKUP($C76,VK!$B$3:$CG$295,59,FALSE)</f>
        <v>2.1514606475830078</v>
      </c>
      <c r="J76" s="35">
        <f>VLOOKUP($C76,VK!$B$3:$CG$295,65,FALSE)</f>
        <v>20422.79296875</v>
      </c>
      <c r="K76" s="10"/>
      <c r="L76" s="35">
        <f>VLOOKUP($C76,VK!$B$3:$CG$295,75,FALSE)</f>
        <v>8328.767578125</v>
      </c>
      <c r="M76" s="56">
        <f>1-VLOOKUP(C76,VK!$B$3:$ID$295,237,FALSE)</f>
        <v>0.55906884322456962</v>
      </c>
      <c r="N76" s="35"/>
      <c r="O76" s="35"/>
      <c r="P76" s="36"/>
    </row>
    <row r="77" spans="1:16" hidden="1">
      <c r="A77" s="19">
        <v>67</v>
      </c>
      <c r="B77" s="31" t="str">
        <f t="shared" si="1"/>
        <v>****</v>
      </c>
      <c r="C77" t="str">
        <f>VLOOKUP(A77,VK!$IE$3:$IG$295,3,FALSE)</f>
        <v>Salo</v>
      </c>
      <c r="D77" s="36">
        <f>VLOOKUP(C77,VK!$B$3:$CG$295,11,FALSE)</f>
        <v>153.5</v>
      </c>
      <c r="E77" s="36">
        <f>VLOOKUP($C77,VK!$B$3:$CG$295,18,FALSE)</f>
        <v>892</v>
      </c>
      <c r="F77" s="36">
        <f>VLOOKUP($C77,VK!$B$3:$CG$295,32,FALSE)</f>
        <v>0</v>
      </c>
      <c r="G77" s="36">
        <f>VLOOKUP($C77,VK!$B$3:$CG$295,37,FALSE)</f>
        <v>65.400000000000006</v>
      </c>
      <c r="H77" s="36">
        <f>VLOOKUP($C77,VK!$B$3:$CG$295,55,FALSE)</f>
        <v>84.221527099609375</v>
      </c>
      <c r="I77" s="40">
        <f>VLOOKUP($C77,VK!$B$3:$CG$295,59,FALSE)</f>
        <v>3.1026296615600586</v>
      </c>
      <c r="J77" s="35">
        <f>VLOOKUP($C77,VK!$B$3:$CG$295,65,FALSE)</f>
        <v>22800.58984375</v>
      </c>
      <c r="K77" s="10"/>
      <c r="L77" s="35">
        <f>VLOOKUP($C77,VK!$B$3:$CG$295,75,FALSE)</f>
        <v>11269.21484375</v>
      </c>
      <c r="M77" s="56">
        <f>1-VLOOKUP(C77,VK!$B$3:$ID$295,237,FALSE)</f>
        <v>0.55696395947163801</v>
      </c>
      <c r="N77" s="35"/>
      <c r="O77" s="35"/>
      <c r="P77" s="36"/>
    </row>
    <row r="78" spans="1:16" hidden="1">
      <c r="A78" s="19">
        <v>68</v>
      </c>
      <c r="B78" s="31" t="str">
        <f t="shared" si="1"/>
        <v>****</v>
      </c>
      <c r="C78" t="str">
        <f>VLOOKUP(A78,VK!$IE$3:$IG$295,3,FALSE)</f>
        <v>Lapinlahti</v>
      </c>
      <c r="D78" s="36">
        <f>VLOOKUP(C78,VK!$B$3:$CG$295,11,FALSE)</f>
        <v>160.30000305175781</v>
      </c>
      <c r="E78" s="36">
        <f>VLOOKUP($C78,VK!$B$3:$CG$295,18,FALSE)</f>
        <v>468</v>
      </c>
      <c r="F78" s="36">
        <f>VLOOKUP($C78,VK!$B$3:$CG$295,32,FALSE)</f>
        <v>0</v>
      </c>
      <c r="G78" s="36">
        <f>VLOOKUP($C78,VK!$B$3:$CG$295,37,FALSE)</f>
        <v>66.400000000000006</v>
      </c>
      <c r="H78" s="36">
        <f>VLOOKUP($C78,VK!$B$3:$CG$295,55,FALSE)</f>
        <v>93.0599365234375</v>
      </c>
      <c r="I78" s="40">
        <f>VLOOKUP($C78,VK!$B$3:$CG$295,59,FALSE)</f>
        <v>3.1712386608123779</v>
      </c>
      <c r="J78" s="35">
        <f>VLOOKUP($C78,VK!$B$3:$CG$295,65,FALSE)</f>
        <v>20759.548828125</v>
      </c>
      <c r="K78" s="10"/>
      <c r="L78" s="35">
        <f>VLOOKUP($C78,VK!$B$3:$CG$295,75,FALSE)</f>
        <v>8567.3291015625</v>
      </c>
      <c r="M78" s="56">
        <f>1-VLOOKUP(C78,VK!$B$3:$ID$295,237,FALSE)</f>
        <v>0.54660600595698794</v>
      </c>
      <c r="N78" s="35"/>
      <c r="O78" s="35"/>
      <c r="P78" s="36"/>
    </row>
    <row r="79" spans="1:16" hidden="1">
      <c r="A79" s="19">
        <v>69</v>
      </c>
      <c r="B79" s="31" t="str">
        <f t="shared" si="1"/>
        <v>****</v>
      </c>
      <c r="C79" t="str">
        <f>VLOOKUP(A79,VK!$IE$3:$IG$295,3,FALSE)</f>
        <v>Vehmaa</v>
      </c>
      <c r="D79" s="36">
        <f>VLOOKUP(C79,VK!$B$3:$CG$295,11,FALSE)</f>
        <v>129.89999389648438</v>
      </c>
      <c r="E79" s="36">
        <f>VLOOKUP($C79,VK!$B$3:$CG$295,18,FALSE)</f>
        <v>95</v>
      </c>
      <c r="F79" s="36">
        <f>VLOOKUP($C79,VK!$B$3:$CG$295,32,FALSE)</f>
        <v>0</v>
      </c>
      <c r="G79" s="36">
        <f>VLOOKUP($C79,VK!$B$3:$CG$295,37,FALSE)</f>
        <v>71</v>
      </c>
      <c r="H79" s="36">
        <f>VLOOKUP($C79,VK!$B$3:$CG$295,55,FALSE)</f>
        <v>100</v>
      </c>
      <c r="I79" s="40">
        <f>VLOOKUP($C79,VK!$B$3:$CG$295,59,FALSE)</f>
        <v>4.0562582015991211</v>
      </c>
      <c r="J79" s="35">
        <f>VLOOKUP($C79,VK!$B$3:$CG$295,65,FALSE)</f>
        <v>22126.591796875</v>
      </c>
      <c r="K79" s="10"/>
      <c r="L79" s="35">
        <f>VLOOKUP($C79,VK!$B$3:$CG$295,75,FALSE)</f>
        <v>6000</v>
      </c>
      <c r="M79" s="56">
        <f>1-VLOOKUP(C79,VK!$B$3:$ID$295,237,FALSE)</f>
        <v>0.54336487369658548</v>
      </c>
      <c r="N79" s="35"/>
      <c r="O79" s="35"/>
      <c r="P79" s="36"/>
    </row>
    <row r="80" spans="1:16" hidden="1">
      <c r="A80" s="19">
        <v>70</v>
      </c>
      <c r="B80" s="31" t="str">
        <f t="shared" si="1"/>
        <v>****</v>
      </c>
      <c r="C80" t="str">
        <f>VLOOKUP(A80,VK!$IE$3:$IG$295,3,FALSE)</f>
        <v>Vesilahti</v>
      </c>
      <c r="D80" s="36">
        <f>VLOOKUP(C80,VK!$B$3:$CG$295,11,FALSE)</f>
        <v>129.30000305175781</v>
      </c>
      <c r="E80" s="36">
        <f>VLOOKUP($C80,VK!$B$3:$CG$295,18,FALSE)</f>
        <v>115</v>
      </c>
      <c r="F80" s="36">
        <f>VLOOKUP($C80,VK!$B$3:$CG$295,32,FALSE)</f>
        <v>0</v>
      </c>
      <c r="G80" s="36">
        <f>VLOOKUP($C80,VK!$B$3:$CG$295,37,FALSE)</f>
        <v>66.900000000000006</v>
      </c>
      <c r="H80" s="36">
        <f>VLOOKUP($C80,VK!$B$3:$CG$295,55,FALSE)</f>
        <v>98.067634582519531</v>
      </c>
      <c r="I80" s="40">
        <f>VLOOKUP($C80,VK!$B$3:$CG$295,59,FALSE)</f>
        <v>4.5931344032287598</v>
      </c>
      <c r="J80" s="35">
        <f>VLOOKUP($C80,VK!$B$3:$CG$295,65,FALSE)</f>
        <v>23802.44921875</v>
      </c>
      <c r="K80" s="10"/>
      <c r="L80" s="35">
        <f>VLOOKUP($C80,VK!$B$3:$CG$295,75,FALSE)</f>
        <v>9364.548828125</v>
      </c>
      <c r="M80" s="56">
        <f>1-VLOOKUP(C80,VK!$B$3:$ID$295,237,FALSE)</f>
        <v>0.54115308571454057</v>
      </c>
      <c r="N80" s="35"/>
      <c r="O80" s="35"/>
      <c r="P80" s="36"/>
    </row>
    <row r="81" spans="1:16" hidden="1">
      <c r="A81" s="19">
        <v>71</v>
      </c>
      <c r="B81" s="31" t="str">
        <f t="shared" si="1"/>
        <v>****</v>
      </c>
      <c r="C81" t="str">
        <f>VLOOKUP(A81,VK!$IE$3:$IG$295,3,FALSE)</f>
        <v>Kihniö</v>
      </c>
      <c r="D81" s="36">
        <f>VLOOKUP(C81,VK!$B$3:$CG$295,11,FALSE)</f>
        <v>161.30000305175781</v>
      </c>
      <c r="E81" s="36">
        <f>VLOOKUP($C81,VK!$B$3:$CG$295,18,FALSE)</f>
        <v>123</v>
      </c>
      <c r="F81" s="36">
        <f>VLOOKUP($C81,VK!$B$3:$CG$295,32,FALSE)</f>
        <v>0</v>
      </c>
      <c r="G81" s="36">
        <f>VLOOKUP($C81,VK!$B$3:$CG$295,37,FALSE)</f>
        <v>61.4</v>
      </c>
      <c r="H81" s="36">
        <f>VLOOKUP($C81,VK!$B$3:$CG$295,55,FALSE)</f>
        <v>100</v>
      </c>
      <c r="I81" s="40">
        <f>VLOOKUP($C81,VK!$B$3:$CG$295,59,FALSE)</f>
        <v>2.7325470447540283</v>
      </c>
      <c r="J81" s="35">
        <f>VLOOKUP($C81,VK!$B$3:$CG$295,65,FALSE)</f>
        <v>19313.40625</v>
      </c>
      <c r="K81" s="10"/>
      <c r="L81" s="35">
        <f>VLOOKUP($C81,VK!$B$3:$CG$295,75,FALSE)</f>
        <v>7409.638671875</v>
      </c>
      <c r="M81" s="56">
        <f>1-VLOOKUP(C81,VK!$B$3:$ID$295,237,FALSE)</f>
        <v>0.53987196197246723</v>
      </c>
      <c r="N81" s="35"/>
      <c r="O81" s="35"/>
      <c r="P81" s="36"/>
    </row>
    <row r="82" spans="1:16" hidden="1">
      <c r="A82" s="19">
        <v>72</v>
      </c>
      <c r="B82" s="31" t="str">
        <f t="shared" si="1"/>
        <v>****</v>
      </c>
      <c r="C82" t="str">
        <f>VLOOKUP(A82,VK!$IE$3:$IG$295,3,FALSE)</f>
        <v>Punkalaidun</v>
      </c>
      <c r="D82" s="36">
        <f>VLOOKUP(C82,VK!$B$3:$CG$295,11,FALSE)</f>
        <v>177.89999389648438</v>
      </c>
      <c r="E82" s="36">
        <f>VLOOKUP($C82,VK!$B$3:$CG$295,18,FALSE)</f>
        <v>154</v>
      </c>
      <c r="F82" s="36">
        <f>VLOOKUP($C82,VK!$B$3:$CG$295,32,FALSE)</f>
        <v>0</v>
      </c>
      <c r="G82" s="36">
        <f>VLOOKUP($C82,VK!$B$3:$CG$295,37,FALSE)</f>
        <v>59.5</v>
      </c>
      <c r="H82" s="36">
        <f>VLOOKUP($C82,VK!$B$3:$CG$295,55,FALSE)</f>
        <v>100</v>
      </c>
      <c r="I82" s="40">
        <f>VLOOKUP($C82,VK!$B$3:$CG$295,59,FALSE)</f>
        <v>2.6509902477264404</v>
      </c>
      <c r="J82" s="35">
        <f>VLOOKUP($C82,VK!$B$3:$CG$295,65,FALSE)</f>
        <v>20524.4375</v>
      </c>
      <c r="K82" s="10"/>
      <c r="L82" s="35">
        <f>VLOOKUP($C82,VK!$B$3:$CG$295,75,FALSE)</f>
        <v>8142.85693359375</v>
      </c>
      <c r="M82" s="56">
        <f>1-VLOOKUP(C82,VK!$B$3:$ID$295,237,FALSE)</f>
        <v>0.53516699260043188</v>
      </c>
      <c r="N82" s="35"/>
      <c r="O82" s="35"/>
      <c r="P82" s="36"/>
    </row>
    <row r="83" spans="1:16" hidden="1">
      <c r="A83" s="19">
        <v>73</v>
      </c>
      <c r="B83" s="31" t="str">
        <f t="shared" si="1"/>
        <v>****</v>
      </c>
      <c r="C83" t="str">
        <f>VLOOKUP(A83,VK!$IE$3:$IG$295,3,FALSE)</f>
        <v>Suonenjoki</v>
      </c>
      <c r="D83" s="36">
        <f>VLOOKUP(C83,VK!$B$3:$CG$295,11,FALSE)</f>
        <v>175.89999389648438</v>
      </c>
      <c r="E83" s="36">
        <f>VLOOKUP($C83,VK!$B$3:$CG$295,18,FALSE)</f>
        <v>243</v>
      </c>
      <c r="F83" s="36">
        <f>VLOOKUP($C83,VK!$B$3:$CG$295,32,FALSE)</f>
        <v>0</v>
      </c>
      <c r="G83" s="36">
        <f>VLOOKUP($C83,VK!$B$3:$CG$295,37,FALSE)</f>
        <v>58.6</v>
      </c>
      <c r="H83" s="36">
        <f>VLOOKUP($C83,VK!$B$3:$CG$295,55,FALSE)</f>
        <v>71.333335876464844</v>
      </c>
      <c r="I83" s="40">
        <f>VLOOKUP($C83,VK!$B$3:$CG$295,59,FALSE)</f>
        <v>3.0444788932800293</v>
      </c>
      <c r="J83" s="35">
        <f>VLOOKUP($C83,VK!$B$3:$CG$295,65,FALSE)</f>
        <v>20923.287109375</v>
      </c>
      <c r="K83" s="10"/>
      <c r="L83" s="35">
        <f>VLOOKUP($C83,VK!$B$3:$CG$295,75,FALSE)</f>
        <v>9855.5859375</v>
      </c>
      <c r="M83" s="56">
        <f>1-VLOOKUP(C83,VK!$B$3:$ID$295,237,FALSE)</f>
        <v>0.5334691401167313</v>
      </c>
      <c r="N83" s="35"/>
      <c r="O83" s="35"/>
      <c r="P83" s="36"/>
    </row>
    <row r="84" spans="1:16" hidden="1">
      <c r="A84" s="19">
        <v>74</v>
      </c>
      <c r="B84" s="31" t="str">
        <f t="shared" si="1"/>
        <v>****</v>
      </c>
      <c r="C84" t="str">
        <f>VLOOKUP(A84,VK!$IE$3:$IG$295,3,FALSE)</f>
        <v>Valkeakoski</v>
      </c>
      <c r="D84" s="36">
        <f>VLOOKUP(C84,VK!$B$3:$CG$295,11,FALSE)</f>
        <v>156.89999389648438</v>
      </c>
      <c r="E84" s="36">
        <f>VLOOKUP($C84,VK!$B$3:$CG$295,18,FALSE)</f>
        <v>148</v>
      </c>
      <c r="F84" s="36">
        <f>VLOOKUP($C84,VK!$B$3:$CG$295,32,FALSE)</f>
        <v>0</v>
      </c>
      <c r="G84" s="36">
        <f>VLOOKUP($C84,VK!$B$3:$CG$295,37,FALSE)</f>
        <v>71.8</v>
      </c>
      <c r="H84" s="36">
        <f>VLOOKUP($C84,VK!$B$3:$CG$295,55,FALSE)</f>
        <v>95.005805969238281</v>
      </c>
      <c r="I84" s="40">
        <f>VLOOKUP($C84,VK!$B$3:$CG$295,59,FALSE)</f>
        <v>3.9166128635406494</v>
      </c>
      <c r="J84" s="35">
        <f>VLOOKUP($C84,VK!$B$3:$CG$295,65,FALSE)</f>
        <v>23939.84765625</v>
      </c>
      <c r="K84" s="10"/>
      <c r="L84" s="35">
        <f>VLOOKUP($C84,VK!$B$3:$CG$295,75,FALSE)</f>
        <v>10320.8037109375</v>
      </c>
      <c r="M84" s="56">
        <f>1-VLOOKUP(C84,VK!$B$3:$ID$295,237,FALSE)</f>
        <v>0.53303550981707437</v>
      </c>
      <c r="N84" s="35"/>
      <c r="O84" s="35"/>
      <c r="P84" s="36"/>
    </row>
    <row r="85" spans="1:16" hidden="1">
      <c r="A85" s="19">
        <v>75</v>
      </c>
      <c r="B85" s="31" t="str">
        <f t="shared" si="1"/>
        <v>****</v>
      </c>
      <c r="C85" t="str">
        <f>VLOOKUP(A85,VK!$IE$3:$IG$295,3,FALSE)</f>
        <v>Eura</v>
      </c>
      <c r="D85" s="36">
        <f>VLOOKUP(C85,VK!$B$3:$CG$295,11,FALSE)</f>
        <v>143.19999694824219</v>
      </c>
      <c r="E85" s="36">
        <f>VLOOKUP($C85,VK!$B$3:$CG$295,18,FALSE)</f>
        <v>253</v>
      </c>
      <c r="F85" s="36">
        <f>VLOOKUP($C85,VK!$B$3:$CG$295,32,FALSE)</f>
        <v>0</v>
      </c>
      <c r="G85" s="36">
        <f>VLOOKUP($C85,VK!$B$3:$CG$295,37,FALSE)</f>
        <v>68.8</v>
      </c>
      <c r="H85" s="36">
        <f>VLOOKUP($C85,VK!$B$3:$CG$295,55,FALSE)</f>
        <v>69.631233215332031</v>
      </c>
      <c r="I85" s="40">
        <f>VLOOKUP($C85,VK!$B$3:$CG$295,59,FALSE)</f>
        <v>3.9628610610961914</v>
      </c>
      <c r="J85" s="35">
        <f>VLOOKUP($C85,VK!$B$3:$CG$295,65,FALSE)</f>
        <v>23612.08984375</v>
      </c>
      <c r="K85" s="10"/>
      <c r="L85" s="35">
        <f>VLOOKUP($C85,VK!$B$3:$CG$295,75,FALSE)</f>
        <v>8629.8505859375</v>
      </c>
      <c r="M85" s="56">
        <f>1-VLOOKUP(C85,VK!$B$3:$ID$295,237,FALSE)</f>
        <v>0.5329987582360225</v>
      </c>
      <c r="N85" s="35"/>
      <c r="O85" s="35"/>
      <c r="P85" s="36"/>
    </row>
    <row r="86" spans="1:16" hidden="1">
      <c r="A86" s="19">
        <v>76</v>
      </c>
      <c r="B86" s="31" t="str">
        <f t="shared" si="1"/>
        <v>****</v>
      </c>
      <c r="C86" t="str">
        <f>VLOOKUP(A86,VK!$IE$3:$IG$295,3,FALSE)</f>
        <v>Pomarkku</v>
      </c>
      <c r="D86" s="36">
        <f>VLOOKUP(C86,VK!$B$3:$CG$295,11,FALSE)</f>
        <v>179.10000610351563</v>
      </c>
      <c r="E86" s="36">
        <f>VLOOKUP($C86,VK!$B$3:$CG$295,18,FALSE)</f>
        <v>99</v>
      </c>
      <c r="F86" s="36">
        <f>VLOOKUP($C86,VK!$B$3:$CG$295,32,FALSE)</f>
        <v>0</v>
      </c>
      <c r="G86" s="36">
        <f>VLOOKUP($C86,VK!$B$3:$CG$295,37,FALSE)</f>
        <v>64.3</v>
      </c>
      <c r="H86" s="36">
        <f>VLOOKUP($C86,VK!$B$3:$CG$295,55,FALSE)</f>
        <v>100</v>
      </c>
      <c r="I86" s="40">
        <f>VLOOKUP($C86,VK!$B$3:$CG$295,59,FALSE)</f>
        <v>3.4473910331726074</v>
      </c>
      <c r="J86" s="35">
        <f>VLOOKUP($C86,VK!$B$3:$CG$295,65,FALSE)</f>
        <v>20384.345703125</v>
      </c>
      <c r="K86" s="10"/>
      <c r="L86" s="35">
        <f>VLOOKUP($C86,VK!$B$3:$CG$295,75,FALSE)</f>
        <v>7428.5712890625</v>
      </c>
      <c r="M86" s="56">
        <f>1-VLOOKUP(C86,VK!$B$3:$ID$295,237,FALSE)</f>
        <v>0.52852492260459938</v>
      </c>
      <c r="N86" s="35"/>
      <c r="O86" s="35"/>
      <c r="P86" s="36"/>
    </row>
    <row r="87" spans="1:16" hidden="1">
      <c r="A87" s="19">
        <v>77</v>
      </c>
      <c r="B87" s="31" t="str">
        <f t="shared" si="1"/>
        <v>****</v>
      </c>
      <c r="C87" t="str">
        <f>VLOOKUP(A87,VK!$IE$3:$IG$295,3,FALSE)</f>
        <v>Äänekoski</v>
      </c>
      <c r="D87" s="36">
        <f>VLOOKUP(C87,VK!$B$3:$CG$295,11,FALSE)</f>
        <v>175.5</v>
      </c>
      <c r="E87" s="36">
        <f>VLOOKUP($C87,VK!$B$3:$CG$295,18,FALSE)</f>
        <v>270</v>
      </c>
      <c r="F87" s="36">
        <f>VLOOKUP($C87,VK!$B$3:$CG$295,32,FALSE)</f>
        <v>0</v>
      </c>
      <c r="G87" s="36">
        <f>VLOOKUP($C87,VK!$B$3:$CG$295,37,FALSE)</f>
        <v>66.400000000000006</v>
      </c>
      <c r="H87" s="36">
        <f>VLOOKUP($C87,VK!$B$3:$CG$295,55,FALSE)</f>
        <v>100</v>
      </c>
      <c r="I87" s="40">
        <f>VLOOKUP($C87,VK!$B$3:$CG$295,59,FALSE)</f>
        <v>3.6941967010498047</v>
      </c>
      <c r="J87" s="35">
        <f>VLOOKUP($C87,VK!$B$3:$CG$295,65,FALSE)</f>
        <v>22015.4375</v>
      </c>
      <c r="K87" s="10"/>
      <c r="L87" s="35">
        <f>VLOOKUP($C87,VK!$B$3:$CG$295,75,FALSE)</f>
        <v>8508.62109375</v>
      </c>
      <c r="M87" s="56">
        <f>1-VLOOKUP(C87,VK!$B$3:$ID$295,237,FALSE)</f>
        <v>0.52803446158156642</v>
      </c>
      <c r="N87" s="35"/>
      <c r="O87" s="35"/>
      <c r="P87" s="36"/>
    </row>
    <row r="88" spans="1:16" hidden="1">
      <c r="A88" s="19">
        <v>78</v>
      </c>
      <c r="B88" s="31" t="str">
        <f t="shared" si="1"/>
        <v>****</v>
      </c>
      <c r="C88" t="str">
        <f>VLOOKUP(A88,VK!$IE$3:$IG$295,3,FALSE)</f>
        <v>Lapinjärvi</v>
      </c>
      <c r="D88" s="36">
        <f>VLOOKUP(C88,VK!$B$3:$CG$295,11,FALSE)</f>
        <v>146.30000305175781</v>
      </c>
      <c r="E88" s="36">
        <f>VLOOKUP($C88,VK!$B$3:$CG$295,18,FALSE)</f>
        <v>136</v>
      </c>
      <c r="F88" s="36">
        <f>VLOOKUP($C88,VK!$B$3:$CG$295,32,FALSE)</f>
        <v>0</v>
      </c>
      <c r="G88" s="36">
        <f>VLOOKUP($C88,VK!$B$3:$CG$295,37,FALSE)</f>
        <v>74.8</v>
      </c>
      <c r="H88" s="36">
        <f>VLOOKUP($C88,VK!$B$3:$CG$295,55,FALSE)</f>
        <v>100</v>
      </c>
      <c r="I88" s="40">
        <f>VLOOKUP($C88,VK!$B$3:$CG$295,59,FALSE)</f>
        <v>3.8749041557312012</v>
      </c>
      <c r="J88" s="35">
        <f>VLOOKUP($C88,VK!$B$3:$CG$295,65,FALSE)</f>
        <v>22138.841796875</v>
      </c>
      <c r="K88" s="10"/>
      <c r="L88" s="35">
        <f>VLOOKUP($C88,VK!$B$3:$CG$295,75,FALSE)</f>
        <v>12911.111328125</v>
      </c>
      <c r="M88" s="56">
        <f>1-VLOOKUP(C88,VK!$B$3:$ID$295,237,FALSE)</f>
        <v>0.52293142669087356</v>
      </c>
      <c r="N88" s="35"/>
      <c r="O88" s="35"/>
      <c r="P88" s="36"/>
    </row>
    <row r="89" spans="1:16" hidden="1">
      <c r="A89" s="19">
        <v>79</v>
      </c>
      <c r="B89" s="31" t="str">
        <f t="shared" si="1"/>
        <v>****</v>
      </c>
      <c r="C89" t="str">
        <f>VLOOKUP(A89,VK!$IE$3:$IG$295,3,FALSE)</f>
        <v>Tervola</v>
      </c>
      <c r="D89" s="36">
        <f>VLOOKUP(C89,VK!$B$3:$CG$295,11,FALSE)</f>
        <v>181.39999389648438</v>
      </c>
      <c r="E89" s="36">
        <f>VLOOKUP($C89,VK!$B$3:$CG$295,18,FALSE)</f>
        <v>322</v>
      </c>
      <c r="F89" s="36">
        <f>VLOOKUP($C89,VK!$B$3:$CG$295,32,FALSE)</f>
        <v>0</v>
      </c>
      <c r="G89" s="36">
        <f>VLOOKUP($C89,VK!$B$3:$CG$295,37,FALSE)</f>
        <v>58.1</v>
      </c>
      <c r="H89" s="36">
        <f>VLOOKUP($C89,VK!$B$3:$CG$295,55,FALSE)</f>
        <v>81.560287475585938</v>
      </c>
      <c r="I89" s="40">
        <f>VLOOKUP($C89,VK!$B$3:$CG$295,59,FALSE)</f>
        <v>3.833322286605835</v>
      </c>
      <c r="J89" s="35">
        <f>VLOOKUP($C89,VK!$B$3:$CG$295,65,FALSE)</f>
        <v>21625.83984375</v>
      </c>
      <c r="K89" s="10"/>
      <c r="L89" s="35">
        <f>VLOOKUP($C89,VK!$B$3:$CG$295,75,FALSE)</f>
        <v>7287.87890625</v>
      </c>
      <c r="M89" s="56">
        <f>1-VLOOKUP(C89,VK!$B$3:$ID$295,237,FALSE)</f>
        <v>0.52175051344480106</v>
      </c>
      <c r="N89" s="35"/>
      <c r="O89" s="35"/>
      <c r="P89" s="36"/>
    </row>
    <row r="90" spans="1:16" hidden="1">
      <c r="A90" s="19">
        <v>80</v>
      </c>
      <c r="B90" s="31" t="str">
        <f t="shared" si="1"/>
        <v>****</v>
      </c>
      <c r="C90" t="str">
        <f>VLOOKUP(A90,VK!$IE$3:$IG$295,3,FALSE)</f>
        <v>Siikalatva</v>
      </c>
      <c r="D90" s="36">
        <f>VLOOKUP(C90,VK!$B$3:$CG$295,11,FALSE)</f>
        <v>177.39999389648438</v>
      </c>
      <c r="E90" s="36">
        <f>VLOOKUP($C90,VK!$B$3:$CG$295,18,FALSE)</f>
        <v>531</v>
      </c>
      <c r="F90" s="36">
        <f>VLOOKUP($C90,VK!$B$3:$CG$295,32,FALSE)</f>
        <v>0</v>
      </c>
      <c r="G90" s="36">
        <f>VLOOKUP($C90,VK!$B$3:$CG$295,37,FALSE)</f>
        <v>58.5</v>
      </c>
      <c r="H90" s="36">
        <f>VLOOKUP($C90,VK!$B$3:$CG$295,55,FALSE)</f>
        <v>100</v>
      </c>
      <c r="I90" s="40">
        <f>VLOOKUP($C90,VK!$B$3:$CG$295,59,FALSE)</f>
        <v>3.1536991596221924</v>
      </c>
      <c r="J90" s="35">
        <f>VLOOKUP($C90,VK!$B$3:$CG$295,65,FALSE)</f>
        <v>19653.484375</v>
      </c>
      <c r="K90" s="10"/>
      <c r="L90" s="35">
        <f>VLOOKUP($C90,VK!$B$3:$CG$295,75,FALSE)</f>
        <v>8273.0498046875</v>
      </c>
      <c r="M90" s="56">
        <f>1-VLOOKUP(C90,VK!$B$3:$ID$295,237,FALSE)</f>
        <v>0.51788455389875987</v>
      </c>
      <c r="N90" s="35"/>
      <c r="O90" s="35"/>
      <c r="P90" s="36"/>
    </row>
    <row r="91" spans="1:16" hidden="1">
      <c r="A91" s="19">
        <v>81</v>
      </c>
      <c r="B91" s="31" t="str">
        <f t="shared" si="1"/>
        <v>****</v>
      </c>
      <c r="C91" t="str">
        <f>VLOOKUP(A91,VK!$IE$3:$IG$295,3,FALSE)</f>
        <v>Alavieska</v>
      </c>
      <c r="D91" s="36">
        <f>VLOOKUP(C91,VK!$B$3:$CG$295,11,FALSE)</f>
        <v>151.30000305175781</v>
      </c>
      <c r="E91" s="36">
        <f>VLOOKUP($C91,VK!$B$3:$CG$295,18,FALSE)</f>
        <v>114</v>
      </c>
      <c r="F91" s="36">
        <f>VLOOKUP($C91,VK!$B$3:$CG$295,32,FALSE)</f>
        <v>0</v>
      </c>
      <c r="G91" s="36">
        <f>VLOOKUP($C91,VK!$B$3:$CG$295,37,FALSE)</f>
        <v>60.9</v>
      </c>
      <c r="H91" s="36">
        <f>VLOOKUP($C91,VK!$B$3:$CG$295,55,FALSE)</f>
        <v>84.444442749023438</v>
      </c>
      <c r="I91" s="40">
        <f>VLOOKUP($C91,VK!$B$3:$CG$295,59,FALSE)</f>
        <v>4.3275508880615234</v>
      </c>
      <c r="J91" s="35">
        <f>VLOOKUP($C91,VK!$B$3:$CG$295,65,FALSE)</f>
        <v>19705.4375</v>
      </c>
      <c r="K91" s="10"/>
      <c r="L91" s="35">
        <f>VLOOKUP($C91,VK!$B$3:$CG$295,75,FALSE)</f>
        <v>7832.40234375</v>
      </c>
      <c r="M91" s="56">
        <f>1-VLOOKUP(C91,VK!$B$3:$ID$295,237,FALSE)</f>
        <v>0.5152605926022813</v>
      </c>
      <c r="N91" s="35"/>
      <c r="O91" s="35"/>
      <c r="P91" s="36"/>
    </row>
    <row r="92" spans="1:16" hidden="1">
      <c r="A92" s="19">
        <v>82</v>
      </c>
      <c r="B92" s="31" t="str">
        <f t="shared" si="1"/>
        <v>****</v>
      </c>
      <c r="C92" t="str">
        <f>VLOOKUP(A92,VK!$IE$3:$IG$295,3,FALSE)</f>
        <v>Nokia</v>
      </c>
      <c r="D92" s="36">
        <f>VLOOKUP(C92,VK!$B$3:$CG$295,11,FALSE)</f>
        <v>128.69999694824219</v>
      </c>
      <c r="E92" s="36">
        <f>VLOOKUP($C92,VK!$B$3:$CG$295,18,FALSE)</f>
        <v>155</v>
      </c>
      <c r="F92" s="36">
        <f>VLOOKUP($C92,VK!$B$3:$CG$295,32,FALSE)</f>
        <v>0</v>
      </c>
      <c r="G92" s="36">
        <f>VLOOKUP($C92,VK!$B$3:$CG$295,37,FALSE)</f>
        <v>65.7</v>
      </c>
      <c r="H92" s="36">
        <f>VLOOKUP($C92,VK!$B$3:$CG$295,55,FALSE)</f>
        <v>79.677421569824219</v>
      </c>
      <c r="I92" s="40">
        <f>VLOOKUP($C92,VK!$B$3:$CG$295,59,FALSE)</f>
        <v>4.4227299690246582</v>
      </c>
      <c r="J92" s="35">
        <f>VLOOKUP($C92,VK!$B$3:$CG$295,65,FALSE)</f>
        <v>24216.99609375</v>
      </c>
      <c r="K92" s="10"/>
      <c r="L92" s="35">
        <f>VLOOKUP($C92,VK!$B$3:$CG$295,75,FALSE)</f>
        <v>9712.3466796875</v>
      </c>
      <c r="M92" s="56">
        <f>1-VLOOKUP(C92,VK!$B$3:$ID$295,237,FALSE)</f>
        <v>0.51491008244937608</v>
      </c>
      <c r="N92" s="35"/>
      <c r="O92" s="35"/>
      <c r="P92" s="36"/>
    </row>
    <row r="93" spans="1:16" hidden="1">
      <c r="A93" s="19">
        <v>83</v>
      </c>
      <c r="B93" s="31" t="str">
        <f t="shared" si="1"/>
        <v>****</v>
      </c>
      <c r="C93" t="str">
        <f>VLOOKUP(A93,VK!$IE$3:$IG$295,3,FALSE)</f>
        <v>Loimaa</v>
      </c>
      <c r="D93" s="36">
        <f>VLOOKUP(C93,VK!$B$3:$CG$295,11,FALSE)</f>
        <v>158</v>
      </c>
      <c r="E93" s="36">
        <f>VLOOKUP($C93,VK!$B$3:$CG$295,18,FALSE)</f>
        <v>426</v>
      </c>
      <c r="F93" s="36">
        <f>VLOOKUP($C93,VK!$B$3:$CG$295,32,FALSE)</f>
        <v>0</v>
      </c>
      <c r="G93" s="36">
        <f>VLOOKUP($C93,VK!$B$3:$CG$295,37,FALSE)</f>
        <v>72.099999999999994</v>
      </c>
      <c r="H93" s="36">
        <f>VLOOKUP($C93,VK!$B$3:$CG$295,55,FALSE)</f>
        <v>98.128341674804688</v>
      </c>
      <c r="I93" s="40">
        <f>VLOOKUP($C93,VK!$B$3:$CG$295,59,FALSE)</f>
        <v>3.483508825302124</v>
      </c>
      <c r="J93" s="35">
        <f>VLOOKUP($C93,VK!$B$3:$CG$295,65,FALSE)</f>
        <v>21653.3046875</v>
      </c>
      <c r="K93" s="10"/>
      <c r="L93" s="35">
        <f>VLOOKUP($C93,VK!$B$3:$CG$295,75,FALSE)</f>
        <v>9911.3427734375</v>
      </c>
      <c r="M93" s="56">
        <f>1-VLOOKUP(C93,VK!$B$3:$ID$295,237,FALSE)</f>
        <v>0.51401936606129217</v>
      </c>
      <c r="N93" s="35"/>
      <c r="O93" s="35"/>
      <c r="P93" s="36"/>
    </row>
    <row r="94" spans="1:16" hidden="1">
      <c r="A94" s="19">
        <v>84</v>
      </c>
      <c r="B94" s="31" t="str">
        <f t="shared" si="1"/>
        <v>****</v>
      </c>
      <c r="C94" t="str">
        <f>VLOOKUP(A94,VK!$IE$3:$IG$295,3,FALSE)</f>
        <v>Vaasa</v>
      </c>
      <c r="D94" s="36">
        <f>VLOOKUP(C94,VK!$B$3:$CG$295,11,FALSE)</f>
        <v>124.80000305175781</v>
      </c>
      <c r="E94" s="36">
        <f>VLOOKUP($C94,VK!$B$3:$CG$295,18,FALSE)</f>
        <v>151</v>
      </c>
      <c r="F94" s="36">
        <f>VLOOKUP($C94,VK!$B$3:$CG$295,32,FALSE)</f>
        <v>1</v>
      </c>
      <c r="G94" s="36">
        <f>VLOOKUP($C94,VK!$B$3:$CG$295,37,FALSE)</f>
        <v>65.3</v>
      </c>
      <c r="H94" s="36">
        <f>VLOOKUP($C94,VK!$B$3:$CG$295,55,FALSE)</f>
        <v>82.611526489257813</v>
      </c>
      <c r="I94" s="40">
        <f>VLOOKUP($C94,VK!$B$3:$CG$295,59,FALSE)</f>
        <v>3.8338503837585449</v>
      </c>
      <c r="J94" s="35">
        <f>VLOOKUP($C94,VK!$B$3:$CG$295,65,FALSE)</f>
        <v>24104.578125</v>
      </c>
      <c r="K94" s="10"/>
      <c r="L94" s="35">
        <f>VLOOKUP($C94,VK!$B$3:$CG$295,75,FALSE)</f>
        <v>10751.7001953125</v>
      </c>
      <c r="M94" s="56">
        <f>1-VLOOKUP(C94,VK!$B$3:$ID$295,237,FALSE)</f>
        <v>0.51370172435013328</v>
      </c>
      <c r="N94" s="35"/>
      <c r="O94" s="35"/>
      <c r="P94" s="36"/>
    </row>
    <row r="95" spans="1:16" hidden="1">
      <c r="A95" s="19">
        <v>85</v>
      </c>
      <c r="B95" s="31" t="str">
        <f t="shared" si="1"/>
        <v>****</v>
      </c>
      <c r="C95" t="str">
        <f>VLOOKUP(A95,VK!$IE$3:$IG$295,3,FALSE)</f>
        <v>Lapua</v>
      </c>
      <c r="D95" s="36">
        <f>VLOOKUP(C95,VK!$B$3:$CG$295,11,FALSE)</f>
        <v>148.19999694824219</v>
      </c>
      <c r="E95" s="36">
        <f>VLOOKUP($C95,VK!$B$3:$CG$295,18,FALSE)</f>
        <v>250</v>
      </c>
      <c r="F95" s="36">
        <f>VLOOKUP($C95,VK!$B$3:$CG$295,32,FALSE)</f>
        <v>1</v>
      </c>
      <c r="G95" s="36">
        <f>VLOOKUP($C95,VK!$B$3:$CG$295,37,FALSE)</f>
        <v>52.5</v>
      </c>
      <c r="H95" s="36">
        <f>VLOOKUP($C95,VK!$B$3:$CG$295,55,FALSE)</f>
        <v>72.443183898925781</v>
      </c>
      <c r="I95" s="40">
        <f>VLOOKUP($C95,VK!$B$3:$CG$295,59,FALSE)</f>
        <v>3.5629990100860596</v>
      </c>
      <c r="J95" s="35">
        <f>VLOOKUP($C95,VK!$B$3:$CG$295,65,FALSE)</f>
        <v>21679.8671875</v>
      </c>
      <c r="K95" s="10"/>
      <c r="L95" s="35">
        <f>VLOOKUP($C95,VK!$B$3:$CG$295,75,FALSE)</f>
        <v>8389.060546875</v>
      </c>
      <c r="M95" s="56">
        <f>1-VLOOKUP(C95,VK!$B$3:$ID$295,237,FALSE)</f>
        <v>0.5069006680774516</v>
      </c>
      <c r="N95" s="35"/>
      <c r="O95" s="35"/>
      <c r="P95" s="36"/>
    </row>
    <row r="96" spans="1:16" hidden="1">
      <c r="A96" s="19">
        <v>86</v>
      </c>
      <c r="B96" s="31" t="str">
        <f t="shared" si="1"/>
        <v>****</v>
      </c>
      <c r="C96" t="str">
        <f>VLOOKUP(A96,VK!$IE$3:$IG$295,3,FALSE)</f>
        <v>Soini</v>
      </c>
      <c r="D96" s="36">
        <f>VLOOKUP(C96,VK!$B$3:$CG$295,11,FALSE)</f>
        <v>178.39999389648438</v>
      </c>
      <c r="E96" s="36">
        <f>VLOOKUP($C96,VK!$B$3:$CG$295,18,FALSE)</f>
        <v>174</v>
      </c>
      <c r="F96" s="36">
        <f>VLOOKUP($C96,VK!$B$3:$CG$295,32,FALSE)</f>
        <v>0</v>
      </c>
      <c r="G96" s="36">
        <f>VLOOKUP($C96,VK!$B$3:$CG$295,37,FALSE)</f>
        <v>58</v>
      </c>
      <c r="H96" s="36">
        <f>VLOOKUP($C96,VK!$B$3:$CG$295,55,FALSE)</f>
        <v>100</v>
      </c>
      <c r="I96" s="40">
        <f>VLOOKUP($C96,VK!$B$3:$CG$295,59,FALSE)</f>
        <v>3.7027292251586914</v>
      </c>
      <c r="J96" s="35">
        <f>VLOOKUP($C96,VK!$B$3:$CG$295,65,FALSE)</f>
        <v>18776.9609375</v>
      </c>
      <c r="K96" s="10"/>
      <c r="L96" s="35">
        <f>VLOOKUP($C96,VK!$B$3:$CG$295,75,FALSE)</f>
        <v>7541.98486328125</v>
      </c>
      <c r="M96" s="56">
        <f>1-VLOOKUP(C96,VK!$B$3:$ID$295,237,FALSE)</f>
        <v>0.50333106249314419</v>
      </c>
      <c r="N96" s="35"/>
      <c r="O96" s="35"/>
      <c r="P96" s="36"/>
    </row>
    <row r="97" spans="1:16" hidden="1">
      <c r="A97" s="19">
        <v>87</v>
      </c>
      <c r="B97" s="31" t="str">
        <f t="shared" si="1"/>
        <v>****</v>
      </c>
      <c r="C97" t="str">
        <f>VLOOKUP(A97,VK!$IE$3:$IG$295,3,FALSE)</f>
        <v>Somero</v>
      </c>
      <c r="D97" s="36">
        <f>VLOOKUP(C97,VK!$B$3:$CG$295,11,FALSE)</f>
        <v>162.69999694824219</v>
      </c>
      <c r="E97" s="36">
        <f>VLOOKUP($C97,VK!$B$3:$CG$295,18,FALSE)</f>
        <v>280</v>
      </c>
      <c r="F97" s="36">
        <f>VLOOKUP($C97,VK!$B$3:$CG$295,32,FALSE)</f>
        <v>1</v>
      </c>
      <c r="G97" s="36">
        <f>VLOOKUP($C97,VK!$B$3:$CG$295,37,FALSE)</f>
        <v>66.5</v>
      </c>
      <c r="H97" s="36">
        <f>VLOOKUP($C97,VK!$B$3:$CG$295,55,FALSE)</f>
        <v>100</v>
      </c>
      <c r="I97" s="40">
        <f>VLOOKUP($C97,VK!$B$3:$CG$295,59,FALSE)</f>
        <v>3.1452188491821289</v>
      </c>
      <c r="J97" s="35">
        <f>VLOOKUP($C97,VK!$B$3:$CG$295,65,FALSE)</f>
        <v>21860.396484375</v>
      </c>
      <c r="K97" s="10"/>
      <c r="L97" s="35">
        <f>VLOOKUP($C97,VK!$B$3:$CG$295,75,FALSE)</f>
        <v>10228.1552734375</v>
      </c>
      <c r="M97" s="56">
        <f>1-VLOOKUP(C97,VK!$B$3:$ID$295,237,FALSE)</f>
        <v>0.50171337049437315</v>
      </c>
      <c r="N97" s="35"/>
      <c r="O97" s="35"/>
      <c r="P97" s="36"/>
    </row>
    <row r="98" spans="1:16" hidden="1">
      <c r="A98" s="19">
        <v>88</v>
      </c>
      <c r="B98" s="31" t="str">
        <f t="shared" si="1"/>
        <v>***</v>
      </c>
      <c r="C98" t="str">
        <f>VLOOKUP(A98,VK!$IE$3:$IG$295,3,FALSE)</f>
        <v>Karvia</v>
      </c>
      <c r="D98" s="36">
        <f>VLOOKUP(C98,VK!$B$3:$CG$295,11,FALSE)</f>
        <v>164.69999694824219</v>
      </c>
      <c r="E98" s="36">
        <f>VLOOKUP($C98,VK!$B$3:$CG$295,18,FALSE)</f>
        <v>169</v>
      </c>
      <c r="F98" s="36">
        <f>VLOOKUP($C98,VK!$B$3:$CG$295,32,FALSE)</f>
        <v>0</v>
      </c>
      <c r="G98" s="36">
        <f>VLOOKUP($C98,VK!$B$3:$CG$295,37,FALSE)</f>
        <v>68.3</v>
      </c>
      <c r="H98" s="36">
        <f>VLOOKUP($C98,VK!$B$3:$CG$295,55,FALSE)</f>
        <v>100</v>
      </c>
      <c r="I98" s="40">
        <f>VLOOKUP($C98,VK!$B$3:$CG$295,59,FALSE)</f>
        <v>3.4995729923248291</v>
      </c>
      <c r="J98" s="35">
        <f>VLOOKUP($C98,VK!$B$3:$CG$295,65,FALSE)</f>
        <v>19714.3828125</v>
      </c>
      <c r="K98" s="10"/>
      <c r="L98" s="35">
        <f>VLOOKUP($C98,VK!$B$3:$CG$295,75,FALSE)</f>
        <v>7933.33349609375</v>
      </c>
      <c r="M98" s="56">
        <f>1-VLOOKUP(C98,VK!$B$3:$ID$295,237,FALSE)</f>
        <v>0.49888469953419357</v>
      </c>
      <c r="N98" s="35"/>
      <c r="O98" s="35"/>
      <c r="P98" s="36"/>
    </row>
    <row r="99" spans="1:16" hidden="1">
      <c r="A99" s="19">
        <v>89</v>
      </c>
      <c r="B99" s="31" t="str">
        <f t="shared" si="1"/>
        <v>***</v>
      </c>
      <c r="C99" t="str">
        <f>VLOOKUP(A99,VK!$IE$3:$IG$295,3,FALSE)</f>
        <v>Jämsä</v>
      </c>
      <c r="D99" s="36">
        <f>VLOOKUP(C99,VK!$B$3:$CG$295,11,FALSE)</f>
        <v>171</v>
      </c>
      <c r="E99" s="36">
        <f>VLOOKUP($C99,VK!$B$3:$CG$295,18,FALSE)</f>
        <v>609</v>
      </c>
      <c r="F99" s="36">
        <f>VLOOKUP($C99,VK!$B$3:$CG$295,32,FALSE)</f>
        <v>0</v>
      </c>
      <c r="G99" s="36">
        <f>VLOOKUP($C99,VK!$B$3:$CG$295,37,FALSE)</f>
        <v>66</v>
      </c>
      <c r="H99" s="36">
        <f>VLOOKUP($C99,VK!$B$3:$CG$295,55,FALSE)</f>
        <v>99.294532775878906</v>
      </c>
      <c r="I99" s="40">
        <f>VLOOKUP($C99,VK!$B$3:$CG$295,59,FALSE)</f>
        <v>2.838569164276123</v>
      </c>
      <c r="J99" s="35">
        <f>VLOOKUP($C99,VK!$B$3:$CG$295,65,FALSE)</f>
        <v>23518.357421875</v>
      </c>
      <c r="K99" s="10"/>
      <c r="L99" s="35">
        <f>VLOOKUP($C99,VK!$B$3:$CG$295,75,FALSE)</f>
        <v>11160.138671875</v>
      </c>
      <c r="M99" s="56">
        <f>1-VLOOKUP(C99,VK!$B$3:$ID$295,237,FALSE)</f>
        <v>0.49688606192579376</v>
      </c>
      <c r="N99" s="35"/>
      <c r="O99" s="35"/>
      <c r="P99" s="36"/>
    </row>
    <row r="100" spans="1:16" hidden="1">
      <c r="A100" s="19">
        <v>90</v>
      </c>
      <c r="B100" s="31" t="str">
        <f t="shared" si="1"/>
        <v>***</v>
      </c>
      <c r="C100" t="str">
        <f>VLOOKUP(A100,VK!$IE$3:$IG$295,3,FALSE)</f>
        <v>Tammela</v>
      </c>
      <c r="D100" s="36">
        <f>VLOOKUP(C100,VK!$B$3:$CG$295,11,FALSE)</f>
        <v>136.60000610351563</v>
      </c>
      <c r="E100" s="36">
        <f>VLOOKUP($C100,VK!$B$3:$CG$295,18,FALSE)</f>
        <v>229</v>
      </c>
      <c r="F100" s="36">
        <f>VLOOKUP($C100,VK!$B$3:$CG$295,32,FALSE)</f>
        <v>0</v>
      </c>
      <c r="G100" s="36">
        <f>VLOOKUP($C100,VK!$B$3:$CG$295,37,FALSE)</f>
        <v>78.599999999999994</v>
      </c>
      <c r="H100" s="36">
        <f>VLOOKUP($C100,VK!$B$3:$CG$295,55,FALSE)</f>
        <v>97.637794494628906</v>
      </c>
      <c r="I100" s="40">
        <f>VLOOKUP($C100,VK!$B$3:$CG$295,59,FALSE)</f>
        <v>4.0378055572509766</v>
      </c>
      <c r="J100" s="35">
        <f>VLOOKUP($C100,VK!$B$3:$CG$295,65,FALSE)</f>
        <v>23099.482421875</v>
      </c>
      <c r="K100" s="10"/>
      <c r="L100" s="35">
        <f>VLOOKUP($C100,VK!$B$3:$CG$295,75,FALSE)</f>
        <v>10349.5146484375</v>
      </c>
      <c r="M100" s="56">
        <f>1-VLOOKUP(C100,VK!$B$3:$ID$295,237,FALSE)</f>
        <v>0.49508165350745625</v>
      </c>
      <c r="N100" s="35"/>
      <c r="O100" s="35"/>
      <c r="P100" s="36"/>
    </row>
    <row r="101" spans="1:16" hidden="1">
      <c r="A101" s="19">
        <v>91</v>
      </c>
      <c r="B101" s="31" t="str">
        <f t="shared" si="1"/>
        <v>***</v>
      </c>
      <c r="C101" t="str">
        <f>VLOOKUP(A101,VK!$IE$3:$IG$295,3,FALSE)</f>
        <v>Taivassalo</v>
      </c>
      <c r="D101" s="36">
        <f>VLOOKUP(C101,VK!$B$3:$CG$295,11,FALSE)</f>
        <v>149.19999694824219</v>
      </c>
      <c r="E101" s="36">
        <f>VLOOKUP($C101,VK!$B$3:$CG$295,18,FALSE)</f>
        <v>69</v>
      </c>
      <c r="F101" s="36">
        <f>VLOOKUP($C101,VK!$B$3:$CG$295,32,FALSE)</f>
        <v>0</v>
      </c>
      <c r="G101" s="36">
        <f>VLOOKUP($C101,VK!$B$3:$CG$295,37,FALSE)</f>
        <v>76.3</v>
      </c>
      <c r="H101" s="36">
        <f>VLOOKUP($C101,VK!$B$3:$CG$295,55,FALSE)</f>
        <v>100</v>
      </c>
      <c r="I101" s="40">
        <f>VLOOKUP($C101,VK!$B$3:$CG$295,59,FALSE)</f>
        <v>3.7242221832275391</v>
      </c>
      <c r="J101" s="35">
        <f>VLOOKUP($C101,VK!$B$3:$CG$295,65,FALSE)</f>
        <v>24018.1640625</v>
      </c>
      <c r="K101" s="10"/>
      <c r="L101" s="35">
        <f>VLOOKUP($C101,VK!$B$3:$CG$295,75,FALSE)</f>
        <v>9700</v>
      </c>
      <c r="M101" s="56">
        <f>1-VLOOKUP(C101,VK!$B$3:$ID$295,237,FALSE)</f>
        <v>0.49438643584465836</v>
      </c>
      <c r="N101" s="35"/>
      <c r="O101" s="35"/>
      <c r="P101" s="36"/>
    </row>
    <row r="102" spans="1:16" hidden="1">
      <c r="A102" s="19">
        <v>92</v>
      </c>
      <c r="B102" s="31" t="str">
        <f t="shared" si="1"/>
        <v>***</v>
      </c>
      <c r="C102" t="str">
        <f>VLOOKUP(A102,VK!$IE$3:$IG$295,3,FALSE)</f>
        <v>Kuusamo</v>
      </c>
      <c r="D102" s="36">
        <f>VLOOKUP(C102,VK!$B$3:$CG$295,11,FALSE)</f>
        <v>157</v>
      </c>
      <c r="E102" s="36">
        <f>VLOOKUP($C102,VK!$B$3:$CG$295,18,FALSE)</f>
        <v>1037</v>
      </c>
      <c r="F102" s="36">
        <f>VLOOKUP($C102,VK!$B$3:$CG$295,32,FALSE)</f>
        <v>0</v>
      </c>
      <c r="G102" s="36">
        <f>VLOOKUP($C102,VK!$B$3:$CG$295,37,FALSE)</f>
        <v>57.8</v>
      </c>
      <c r="H102" s="36">
        <f>VLOOKUP($C102,VK!$B$3:$CG$295,55,FALSE)</f>
        <v>78.178695678710938</v>
      </c>
      <c r="I102" s="40">
        <f>VLOOKUP($C102,VK!$B$3:$CG$295,59,FALSE)</f>
        <v>3.0057220458984375</v>
      </c>
      <c r="J102" s="35">
        <f>VLOOKUP($C102,VK!$B$3:$CG$295,65,FALSE)</f>
        <v>21211.1171875</v>
      </c>
      <c r="K102" s="10"/>
      <c r="L102" s="35">
        <f>VLOOKUP($C102,VK!$B$3:$CG$295,75,FALSE)</f>
        <v>8517.1533203125</v>
      </c>
      <c r="M102" s="56">
        <f>1-VLOOKUP(C102,VK!$B$3:$ID$295,237,FALSE)</f>
        <v>0.49352881636160373</v>
      </c>
      <c r="N102" s="35"/>
      <c r="O102" s="35"/>
      <c r="P102" s="36"/>
    </row>
    <row r="103" spans="1:16" hidden="1">
      <c r="A103" s="19">
        <v>93</v>
      </c>
      <c r="B103" s="31" t="str">
        <f t="shared" si="1"/>
        <v>***</v>
      </c>
      <c r="C103" t="str">
        <f>VLOOKUP(A103,VK!$IE$3:$IG$295,3,FALSE)</f>
        <v>Lempäälä</v>
      </c>
      <c r="D103" s="36">
        <f>VLOOKUP(C103,VK!$B$3:$CG$295,11,FALSE)</f>
        <v>124.80000305175781</v>
      </c>
      <c r="E103" s="36">
        <f>VLOOKUP($C103,VK!$B$3:$CG$295,18,FALSE)</f>
        <v>142</v>
      </c>
      <c r="F103" s="36">
        <f>VLOOKUP($C103,VK!$B$3:$CG$295,32,FALSE)</f>
        <v>0</v>
      </c>
      <c r="G103" s="36">
        <f>VLOOKUP($C103,VK!$B$3:$CG$295,37,FALSE)</f>
        <v>49.2</v>
      </c>
      <c r="H103" s="36">
        <f>VLOOKUP($C103,VK!$B$3:$CG$295,55,FALSE)</f>
        <v>81.717689514160156</v>
      </c>
      <c r="I103" s="40">
        <f>VLOOKUP($C103,VK!$B$3:$CG$295,59,FALSE)</f>
        <v>4.1036601066589355</v>
      </c>
      <c r="J103" s="35">
        <f>VLOOKUP($C103,VK!$B$3:$CG$295,65,FALSE)</f>
        <v>24688.505859375</v>
      </c>
      <c r="K103" s="10"/>
      <c r="L103" s="35">
        <f>VLOOKUP($C103,VK!$B$3:$CG$295,75,FALSE)</f>
        <v>9018.3486328125</v>
      </c>
      <c r="M103" s="56">
        <f>1-VLOOKUP(C103,VK!$B$3:$ID$295,237,FALSE)</f>
        <v>0.48925278142325468</v>
      </c>
      <c r="N103" s="35"/>
      <c r="O103" s="35"/>
      <c r="P103" s="36"/>
    </row>
    <row r="104" spans="1:16" hidden="1">
      <c r="A104" s="19">
        <v>94</v>
      </c>
      <c r="B104" s="31" t="str">
        <f t="shared" si="1"/>
        <v>***</v>
      </c>
      <c r="C104" t="str">
        <f>VLOOKUP(A104,VK!$IE$3:$IG$295,3,FALSE)</f>
        <v>Kuopio</v>
      </c>
      <c r="D104" s="36">
        <f>VLOOKUP(C104,VK!$B$3:$CG$295,11,FALSE)</f>
        <v>133.30000305175781</v>
      </c>
      <c r="E104" s="36">
        <f>VLOOKUP($C104,VK!$B$3:$CG$295,18,FALSE)</f>
        <v>1315</v>
      </c>
      <c r="F104" s="36">
        <f>VLOOKUP($C104,VK!$B$3:$CG$295,32,FALSE)</f>
        <v>0</v>
      </c>
      <c r="G104" s="36">
        <f>VLOOKUP($C104,VK!$B$3:$CG$295,37,FALSE)</f>
        <v>64.2</v>
      </c>
      <c r="H104" s="36">
        <f>VLOOKUP($C104,VK!$B$3:$CG$295,55,FALSE)</f>
        <v>78.290290832519531</v>
      </c>
      <c r="I104" s="40">
        <f>VLOOKUP($C104,VK!$B$3:$CG$295,59,FALSE)</f>
        <v>3.6884241104125977</v>
      </c>
      <c r="J104" s="35">
        <f>VLOOKUP($C104,VK!$B$3:$CG$295,65,FALSE)</f>
        <v>23518.603515625</v>
      </c>
      <c r="K104" s="10"/>
      <c r="L104" s="35">
        <f>VLOOKUP($C104,VK!$B$3:$CG$295,75,FALSE)</f>
        <v>11048.0078125</v>
      </c>
      <c r="M104" s="56">
        <f>1-VLOOKUP(C104,VK!$B$3:$ID$295,237,FALSE)</f>
        <v>0.48786544841350343</v>
      </c>
      <c r="N104" s="35"/>
      <c r="O104" s="35"/>
      <c r="P104" s="36"/>
    </row>
    <row r="105" spans="1:16" hidden="1">
      <c r="A105" s="19">
        <v>95</v>
      </c>
      <c r="B105" s="31" t="str">
        <f t="shared" si="1"/>
        <v>***</v>
      </c>
      <c r="C105" t="str">
        <f>VLOOKUP(A105,VK!$IE$3:$IG$295,3,FALSE)</f>
        <v>Lappajärvi</v>
      </c>
      <c r="D105" s="36">
        <f>VLOOKUP(C105,VK!$B$3:$CG$295,11,FALSE)</f>
        <v>179.30000305175781</v>
      </c>
      <c r="E105" s="36">
        <f>VLOOKUP($C105,VK!$B$3:$CG$295,18,FALSE)</f>
        <v>106</v>
      </c>
      <c r="F105" s="36">
        <f>VLOOKUP($C105,VK!$B$3:$CG$295,32,FALSE)</f>
        <v>0</v>
      </c>
      <c r="G105" s="36">
        <f>VLOOKUP($C105,VK!$B$3:$CG$295,37,FALSE)</f>
        <v>65.2</v>
      </c>
      <c r="H105" s="36">
        <f>VLOOKUP($C105,VK!$B$3:$CG$295,55,FALSE)</f>
        <v>93.132209777832031</v>
      </c>
      <c r="I105" s="40">
        <f>VLOOKUP($C105,VK!$B$3:$CG$295,59,FALSE)</f>
        <v>3.5690255165100098</v>
      </c>
      <c r="J105" s="35">
        <f>VLOOKUP($C105,VK!$B$3:$CG$295,65,FALSE)</f>
        <v>20189.138671875</v>
      </c>
      <c r="K105" s="10"/>
      <c r="L105" s="35">
        <f>VLOOKUP($C105,VK!$B$3:$CG$295,75,FALSE)</f>
        <v>8701.2197265625</v>
      </c>
      <c r="M105" s="56">
        <f>1-VLOOKUP(C105,VK!$B$3:$ID$295,237,FALSE)</f>
        <v>0.48770593379421323</v>
      </c>
      <c r="N105" s="35"/>
      <c r="O105" s="35"/>
      <c r="P105" s="36"/>
    </row>
    <row r="106" spans="1:16" hidden="1">
      <c r="A106" s="19">
        <v>96</v>
      </c>
      <c r="B106" s="31" t="str">
        <f t="shared" si="1"/>
        <v>***</v>
      </c>
      <c r="C106" t="str">
        <f>VLOOKUP(A106,VK!$IE$3:$IG$295,3,FALSE)</f>
        <v>Rovaniemi</v>
      </c>
      <c r="D106" s="36">
        <f>VLOOKUP(C106,VK!$B$3:$CG$295,11,FALSE)</f>
        <v>129.69999694824219</v>
      </c>
      <c r="E106" s="36">
        <f>VLOOKUP($C106,VK!$B$3:$CG$295,18,FALSE)</f>
        <v>1151</v>
      </c>
      <c r="F106" s="36">
        <f>VLOOKUP($C106,VK!$B$3:$CG$295,32,FALSE)</f>
        <v>0</v>
      </c>
      <c r="G106" s="36">
        <f>VLOOKUP($C106,VK!$B$3:$CG$295,37,FALSE)</f>
        <v>52.8</v>
      </c>
      <c r="H106" s="36">
        <f>VLOOKUP($C106,VK!$B$3:$CG$295,55,FALSE)</f>
        <v>61.967113494873047</v>
      </c>
      <c r="I106" s="40">
        <f>VLOOKUP($C106,VK!$B$3:$CG$295,59,FALSE)</f>
        <v>3.2320547103881836</v>
      </c>
      <c r="J106" s="35">
        <f>VLOOKUP($C106,VK!$B$3:$CG$295,65,FALSE)</f>
        <v>23119.24609375</v>
      </c>
      <c r="K106" s="10"/>
      <c r="L106" s="35">
        <f>VLOOKUP($C106,VK!$B$3:$CG$295,75,FALSE)</f>
        <v>11534.5947265625</v>
      </c>
      <c r="M106" s="56">
        <f>1-VLOOKUP(C106,VK!$B$3:$ID$295,237,FALSE)</f>
        <v>0.48200814608063025</v>
      </c>
      <c r="N106" s="35"/>
      <c r="O106" s="35"/>
      <c r="P106" s="36"/>
    </row>
    <row r="107" spans="1:16" hidden="1">
      <c r="A107" s="19">
        <v>97</v>
      </c>
      <c r="B107" s="31" t="str">
        <f t="shared" si="1"/>
        <v>***</v>
      </c>
      <c r="C107" t="str">
        <f>VLOOKUP(A107,VK!$IE$3:$IG$295,3,FALSE)</f>
        <v>Pornainen</v>
      </c>
      <c r="D107" s="36">
        <f>VLOOKUP(C107,VK!$B$3:$CG$295,11,FALSE)</f>
        <v>108.59999847412109</v>
      </c>
      <c r="E107" s="36">
        <f>VLOOKUP($C107,VK!$B$3:$CG$295,18,FALSE)</f>
        <v>59</v>
      </c>
      <c r="F107" s="36">
        <f>VLOOKUP($C107,VK!$B$3:$CG$295,32,FALSE)</f>
        <v>0</v>
      </c>
      <c r="G107" s="36">
        <f>VLOOKUP($C107,VK!$B$3:$CG$295,37,FALSE)</f>
        <v>55.3</v>
      </c>
      <c r="H107" s="36">
        <f>VLOOKUP($C107,VK!$B$3:$CG$295,55,FALSE)</f>
        <v>71.482887268066406</v>
      </c>
      <c r="I107" s="40">
        <f>VLOOKUP($C107,VK!$B$3:$CG$295,59,FALSE)</f>
        <v>3.7122938632965088</v>
      </c>
      <c r="J107" s="35">
        <f>VLOOKUP($C107,VK!$B$3:$CG$295,65,FALSE)</f>
        <v>25566.88671875</v>
      </c>
      <c r="K107" s="10"/>
      <c r="L107" s="35">
        <f>VLOOKUP($C107,VK!$B$3:$CG$295,75,FALSE)</f>
        <v>9346.154296875</v>
      </c>
      <c r="M107" s="56">
        <f>1-VLOOKUP(C107,VK!$B$3:$ID$295,237,FALSE)</f>
        <v>0.4817687758903817</v>
      </c>
      <c r="N107" s="35"/>
      <c r="O107" s="35"/>
      <c r="P107" s="36"/>
    </row>
    <row r="108" spans="1:16" hidden="1">
      <c r="A108" s="19">
        <v>98</v>
      </c>
      <c r="B108" s="31" t="str">
        <f t="shared" si="1"/>
        <v>***</v>
      </c>
      <c r="C108" t="str">
        <f>VLOOKUP(A108,VK!$IE$3:$IG$295,3,FALSE)</f>
        <v>Laihia</v>
      </c>
      <c r="D108" s="36">
        <f>VLOOKUP(C108,VK!$B$3:$CG$295,11,FALSE)</f>
        <v>133.69999694824219</v>
      </c>
      <c r="E108" s="36">
        <f>VLOOKUP($C108,VK!$B$3:$CG$295,18,FALSE)</f>
        <v>200</v>
      </c>
      <c r="F108" s="36">
        <f>VLOOKUP($C108,VK!$B$3:$CG$295,32,FALSE)</f>
        <v>0</v>
      </c>
      <c r="G108" s="36">
        <f>VLOOKUP($C108,VK!$B$3:$CG$295,37,FALSE)</f>
        <v>68.099999999999994</v>
      </c>
      <c r="H108" s="36">
        <f>VLOOKUP($C108,VK!$B$3:$CG$295,55,FALSE)</f>
        <v>92.147804260253906</v>
      </c>
      <c r="I108" s="40">
        <f>VLOOKUP($C108,VK!$B$3:$CG$295,59,FALSE)</f>
        <v>4.9777474403381348</v>
      </c>
      <c r="J108" s="35">
        <f>VLOOKUP($C108,VK!$B$3:$CG$295,65,FALSE)</f>
        <v>23504.060546875</v>
      </c>
      <c r="K108" s="10"/>
      <c r="L108" s="35">
        <f>VLOOKUP($C108,VK!$B$3:$CG$295,75,FALSE)</f>
        <v>7679.1806640625</v>
      </c>
      <c r="M108" s="56">
        <f>1-VLOOKUP(C108,VK!$B$3:$ID$295,237,FALSE)</f>
        <v>0.47876421594610974</v>
      </c>
      <c r="N108" s="35"/>
      <c r="O108" s="35"/>
      <c r="P108" s="36"/>
    </row>
    <row r="109" spans="1:16" hidden="1">
      <c r="A109" s="19">
        <v>99</v>
      </c>
      <c r="B109" s="31" t="str">
        <f t="shared" si="1"/>
        <v>***</v>
      </c>
      <c r="C109" t="str">
        <f>VLOOKUP(A109,VK!$IE$3:$IG$295,3,FALSE)</f>
        <v>Paimio</v>
      </c>
      <c r="D109" s="36">
        <f>VLOOKUP(C109,VK!$B$3:$CG$295,11,FALSE)</f>
        <v>121.59999847412109</v>
      </c>
      <c r="E109" s="36">
        <f>VLOOKUP($C109,VK!$B$3:$CG$295,18,FALSE)</f>
        <v>128</v>
      </c>
      <c r="F109" s="36">
        <f>VLOOKUP($C109,VK!$B$3:$CG$295,32,FALSE)</f>
        <v>0</v>
      </c>
      <c r="G109" s="36">
        <f>VLOOKUP($C109,VK!$B$3:$CG$295,37,FALSE)</f>
        <v>56.8</v>
      </c>
      <c r="H109" s="36">
        <f>VLOOKUP($C109,VK!$B$3:$CG$295,55,FALSE)</f>
        <v>61.244697570800781</v>
      </c>
      <c r="I109" s="40">
        <f>VLOOKUP($C109,VK!$B$3:$CG$295,59,FALSE)</f>
        <v>4.3241291046142578</v>
      </c>
      <c r="J109" s="35">
        <f>VLOOKUP($C109,VK!$B$3:$CG$295,65,FALSE)</f>
        <v>24739.21484375</v>
      </c>
      <c r="K109" s="10"/>
      <c r="L109" s="35">
        <f>VLOOKUP($C109,VK!$B$3:$CG$295,75,FALSE)</f>
        <v>9078.6923828125</v>
      </c>
      <c r="M109" s="56">
        <f>1-VLOOKUP(C109,VK!$B$3:$ID$295,237,FALSE)</f>
        <v>0.4744506622432707</v>
      </c>
      <c r="N109" s="35"/>
      <c r="O109" s="35"/>
      <c r="P109" s="36"/>
    </row>
    <row r="110" spans="1:16" hidden="1">
      <c r="A110" s="19">
        <v>100</v>
      </c>
      <c r="B110" s="31" t="str">
        <f t="shared" si="1"/>
        <v>***</v>
      </c>
      <c r="C110" t="str">
        <f>VLOOKUP(A110,VK!$IE$3:$IG$295,3,FALSE)</f>
        <v>Lieto</v>
      </c>
      <c r="D110" s="36">
        <f>VLOOKUP(C110,VK!$B$3:$CG$295,11,FALSE)</f>
        <v>112.40000152587891</v>
      </c>
      <c r="E110" s="36">
        <f>VLOOKUP($C110,VK!$B$3:$CG$295,18,FALSE)</f>
        <v>195</v>
      </c>
      <c r="F110" s="36">
        <f>VLOOKUP($C110,VK!$B$3:$CG$295,32,FALSE)</f>
        <v>0</v>
      </c>
      <c r="G110" s="36">
        <f>VLOOKUP($C110,VK!$B$3:$CG$295,37,FALSE)</f>
        <v>57.3</v>
      </c>
      <c r="H110" s="36">
        <f>VLOOKUP($C110,VK!$B$3:$CG$295,55,FALSE)</f>
        <v>71.515678405761719</v>
      </c>
      <c r="I110" s="40">
        <f>VLOOKUP($C110,VK!$B$3:$CG$295,59,FALSE)</f>
        <v>4.1898870468139648</v>
      </c>
      <c r="J110" s="35">
        <f>VLOOKUP($C110,VK!$B$3:$CG$295,65,FALSE)</f>
        <v>25324.24609375</v>
      </c>
      <c r="K110" s="10"/>
      <c r="L110" s="35">
        <f>VLOOKUP($C110,VK!$B$3:$CG$295,75,FALSE)</f>
        <v>9070.451171875</v>
      </c>
      <c r="M110" s="56">
        <f>1-VLOOKUP(C110,VK!$B$3:$ID$295,237,FALSE)</f>
        <v>0.47406891775704418</v>
      </c>
      <c r="N110" s="35"/>
      <c r="O110" s="35"/>
      <c r="P110" s="36"/>
    </row>
    <row r="111" spans="1:16" hidden="1">
      <c r="A111" s="19">
        <v>101</v>
      </c>
      <c r="B111" s="31" t="str">
        <f t="shared" si="1"/>
        <v>***</v>
      </c>
      <c r="C111" t="str">
        <f>VLOOKUP(A111,VK!$IE$3:$IG$295,3,FALSE)</f>
        <v>Konnevesi</v>
      </c>
      <c r="D111" s="36">
        <f>VLOOKUP(C111,VK!$B$3:$CG$295,11,FALSE)</f>
        <v>170.60000610351563</v>
      </c>
      <c r="E111" s="36">
        <f>VLOOKUP($C111,VK!$B$3:$CG$295,18,FALSE)</f>
        <v>151</v>
      </c>
      <c r="F111" s="36">
        <f>VLOOKUP($C111,VK!$B$3:$CG$295,32,FALSE)</f>
        <v>0</v>
      </c>
      <c r="G111" s="36">
        <f>VLOOKUP($C111,VK!$B$3:$CG$295,37,FALSE)</f>
        <v>69.7</v>
      </c>
      <c r="H111" s="36">
        <f>VLOOKUP($C111,VK!$B$3:$CG$295,55,FALSE)</f>
        <v>100</v>
      </c>
      <c r="I111" s="40">
        <f>VLOOKUP($C111,VK!$B$3:$CG$295,59,FALSE)</f>
        <v>3.1573278903961182</v>
      </c>
      <c r="J111" s="35">
        <f>VLOOKUP($C111,VK!$B$3:$CG$295,65,FALSE)</f>
        <v>20363.572265625</v>
      </c>
      <c r="K111" s="10"/>
      <c r="L111" s="35">
        <f>VLOOKUP($C111,VK!$B$3:$CG$295,75,FALSE)</f>
        <v>8966.38671875</v>
      </c>
      <c r="M111" s="56">
        <f>1-VLOOKUP(C111,VK!$B$3:$ID$295,237,FALSE)</f>
        <v>0.47395984196236052</v>
      </c>
      <c r="N111" s="35"/>
      <c r="O111" s="35"/>
      <c r="P111" s="36"/>
    </row>
    <row r="112" spans="1:16" hidden="1">
      <c r="A112" s="19">
        <v>102</v>
      </c>
      <c r="B112" s="31" t="str">
        <f t="shared" si="1"/>
        <v>***</v>
      </c>
      <c r="C112" t="str">
        <f>VLOOKUP(A112,VK!$IE$3:$IG$295,3,FALSE)</f>
        <v>Imatra</v>
      </c>
      <c r="D112" s="36">
        <f>VLOOKUP(C112,VK!$B$3:$CG$295,11,FALSE)</f>
        <v>172.10000610351563</v>
      </c>
      <c r="E112" s="36">
        <f>VLOOKUP($C112,VK!$B$3:$CG$295,18,FALSE)</f>
        <v>65</v>
      </c>
      <c r="F112" s="36">
        <f>VLOOKUP($C112,VK!$B$3:$CG$295,32,FALSE)</f>
        <v>0</v>
      </c>
      <c r="G112" s="36">
        <f>VLOOKUP($C112,VK!$B$3:$CG$295,37,FALSE)</f>
        <v>75.7</v>
      </c>
      <c r="H112" s="36">
        <f>VLOOKUP($C112,VK!$B$3:$CG$295,55,FALSE)</f>
        <v>97.491043090820313</v>
      </c>
      <c r="I112" s="40">
        <f>VLOOKUP($C112,VK!$B$3:$CG$295,59,FALSE)</f>
        <v>3.3669192790985107</v>
      </c>
      <c r="J112" s="35">
        <f>VLOOKUP($C112,VK!$B$3:$CG$295,65,FALSE)</f>
        <v>23918.037109375</v>
      </c>
      <c r="K112" s="10"/>
      <c r="L112" s="35">
        <f>VLOOKUP($C112,VK!$B$3:$CG$295,75,FALSE)</f>
        <v>8966.9208984375</v>
      </c>
      <c r="M112" s="56">
        <f>1-VLOOKUP(C112,VK!$B$3:$ID$295,237,FALSE)</f>
        <v>0.46555599933733627</v>
      </c>
      <c r="N112" s="35"/>
      <c r="O112" s="35"/>
      <c r="P112" s="36"/>
    </row>
    <row r="113" spans="1:16" hidden="1">
      <c r="A113" s="19">
        <v>103</v>
      </c>
      <c r="B113" s="31" t="str">
        <f t="shared" si="1"/>
        <v>***</v>
      </c>
      <c r="C113" t="str">
        <f>VLOOKUP(A113,VK!$IE$3:$IG$295,3,FALSE)</f>
        <v>Oulu</v>
      </c>
      <c r="D113" s="36">
        <f>VLOOKUP(C113,VK!$B$3:$CG$295,11,FALSE)</f>
        <v>133.10000610351563</v>
      </c>
      <c r="E113" s="36">
        <f>VLOOKUP($C113,VK!$B$3:$CG$295,18,FALSE)</f>
        <v>696</v>
      </c>
      <c r="F113" s="36">
        <f>VLOOKUP($C113,VK!$B$3:$CG$295,32,FALSE)</f>
        <v>1</v>
      </c>
      <c r="G113" s="36">
        <f>VLOOKUP($C113,VK!$B$3:$CG$295,37,FALSE)</f>
        <v>52.2</v>
      </c>
      <c r="H113" s="36">
        <f>VLOOKUP($C113,VK!$B$3:$CG$295,55,FALSE)</f>
        <v>67.675521850585938</v>
      </c>
      <c r="I113" s="40">
        <f>VLOOKUP($C113,VK!$B$3:$CG$295,59,FALSE)</f>
        <v>3.4842507839202881</v>
      </c>
      <c r="J113" s="35">
        <f>VLOOKUP($C113,VK!$B$3:$CG$295,65,FALSE)</f>
        <v>23597.09375</v>
      </c>
      <c r="K113" s="10"/>
      <c r="L113" s="35">
        <f>VLOOKUP($C113,VK!$B$3:$CG$295,75,FALSE)</f>
        <v>9529.892578125</v>
      </c>
      <c r="M113" s="56">
        <f>1-VLOOKUP(C113,VK!$B$3:$ID$295,237,FALSE)</f>
        <v>0.46545788243399244</v>
      </c>
      <c r="N113" s="35"/>
      <c r="O113" s="35"/>
      <c r="P113" s="36"/>
    </row>
    <row r="114" spans="1:16" hidden="1">
      <c r="A114" s="19">
        <v>104</v>
      </c>
      <c r="B114" s="31" t="str">
        <f t="shared" si="1"/>
        <v>***</v>
      </c>
      <c r="C114" t="str">
        <f>VLOOKUP(A114,VK!$IE$3:$IG$295,3,FALSE)</f>
        <v>Hausjärvi</v>
      </c>
      <c r="D114" s="36">
        <f>VLOOKUP(C114,VK!$B$3:$CG$295,11,FALSE)</f>
        <v>122.80000305175781</v>
      </c>
      <c r="E114" s="36">
        <f>VLOOKUP($C114,VK!$B$3:$CG$295,18,FALSE)</f>
        <v>178</v>
      </c>
      <c r="F114" s="36">
        <f>VLOOKUP($C114,VK!$B$3:$CG$295,32,FALSE)</f>
        <v>0</v>
      </c>
      <c r="G114" s="36">
        <f>VLOOKUP($C114,VK!$B$3:$CG$295,37,FALSE)</f>
        <v>48.5</v>
      </c>
      <c r="H114" s="36">
        <f>VLOOKUP($C114,VK!$B$3:$CG$295,55,FALSE)</f>
        <v>63.517059326171875</v>
      </c>
      <c r="I114" s="40">
        <f>VLOOKUP($C114,VK!$B$3:$CG$295,59,FALSE)</f>
        <v>2.9299635887145996</v>
      </c>
      <c r="J114" s="35">
        <f>VLOOKUP($C114,VK!$B$3:$CG$295,65,FALSE)</f>
        <v>24409.96484375</v>
      </c>
      <c r="K114" s="10"/>
      <c r="L114" s="35">
        <f>VLOOKUP($C114,VK!$B$3:$CG$295,75,FALSE)</f>
        <v>8677.3544921875</v>
      </c>
      <c r="M114" s="56">
        <f>1-VLOOKUP(C114,VK!$B$3:$ID$295,237,FALSE)</f>
        <v>0.46007842241856745</v>
      </c>
      <c r="N114" s="35"/>
      <c r="O114" s="35"/>
      <c r="P114" s="36"/>
    </row>
    <row r="115" spans="1:16" hidden="1">
      <c r="A115" s="19">
        <v>105</v>
      </c>
      <c r="B115" s="31" t="str">
        <f t="shared" si="1"/>
        <v>***</v>
      </c>
      <c r="C115" t="str">
        <f>VLOOKUP(A115,VK!$IE$3:$IG$295,3,FALSE)</f>
        <v>Polvijärvi</v>
      </c>
      <c r="D115" s="36">
        <f>VLOOKUP(C115,VK!$B$3:$CG$295,11,FALSE)</f>
        <v>188.5</v>
      </c>
      <c r="E115" s="36">
        <f>VLOOKUP($C115,VK!$B$3:$CG$295,18,FALSE)</f>
        <v>265</v>
      </c>
      <c r="F115" s="36">
        <f>VLOOKUP($C115,VK!$B$3:$CG$295,32,FALSE)</f>
        <v>0</v>
      </c>
      <c r="G115" s="36">
        <f>VLOOKUP($C115,VK!$B$3:$CG$295,37,FALSE)</f>
        <v>60.3</v>
      </c>
      <c r="H115" s="36">
        <f>VLOOKUP($C115,VK!$B$3:$CG$295,55,FALSE)</f>
        <v>100</v>
      </c>
      <c r="I115" s="40">
        <f>VLOOKUP($C115,VK!$B$3:$CG$295,59,FALSE)</f>
        <v>3.1101508140563965</v>
      </c>
      <c r="J115" s="35">
        <f>VLOOKUP($C115,VK!$B$3:$CG$295,65,FALSE)</f>
        <v>19078.302734375</v>
      </c>
      <c r="K115" s="10"/>
      <c r="L115" s="35">
        <f>VLOOKUP($C115,VK!$B$3:$CG$295,75,FALSE)</f>
        <v>7762.55712890625</v>
      </c>
      <c r="M115" s="56">
        <f>1-VLOOKUP(C115,VK!$B$3:$ID$295,237,FALSE)</f>
        <v>0.45950384280664891</v>
      </c>
      <c r="N115" s="35"/>
      <c r="O115" s="35"/>
      <c r="P115" s="36"/>
    </row>
    <row r="116" spans="1:16" hidden="1">
      <c r="A116" s="19">
        <v>106</v>
      </c>
      <c r="B116" s="31" t="str">
        <f t="shared" si="1"/>
        <v>***</v>
      </c>
      <c r="C116" t="str">
        <f>VLOOKUP(A116,VK!$IE$3:$IG$295,3,FALSE)</f>
        <v>Mänttä-Vilppula</v>
      </c>
      <c r="D116" s="36">
        <f>VLOOKUP(C116,VK!$B$3:$CG$295,11,FALSE)</f>
        <v>182.60000610351563</v>
      </c>
      <c r="E116" s="36">
        <f>VLOOKUP($C116,VK!$B$3:$CG$295,18,FALSE)</f>
        <v>196</v>
      </c>
      <c r="F116" s="36">
        <f>VLOOKUP($C116,VK!$B$3:$CG$295,32,FALSE)</f>
        <v>0</v>
      </c>
      <c r="G116" s="36">
        <f>VLOOKUP($C116,VK!$B$3:$CG$295,37,FALSE)</f>
        <v>71</v>
      </c>
      <c r="H116" s="36">
        <f>VLOOKUP($C116,VK!$B$3:$CG$295,55,FALSE)</f>
        <v>98.29931640625</v>
      </c>
      <c r="I116" s="40">
        <f>VLOOKUP($C116,VK!$B$3:$CG$295,59,FALSE)</f>
        <v>2.9322171211242676</v>
      </c>
      <c r="J116" s="35">
        <f>VLOOKUP($C116,VK!$B$3:$CG$295,65,FALSE)</f>
        <v>22699.84375</v>
      </c>
      <c r="K116" s="10"/>
      <c r="L116" s="35">
        <f>VLOOKUP($C116,VK!$B$3:$CG$295,75,FALSE)</f>
        <v>9773.9560546875</v>
      </c>
      <c r="M116" s="56">
        <f>1-VLOOKUP(C116,VK!$B$3:$ID$295,237,FALSE)</f>
        <v>0.45587652688978253</v>
      </c>
      <c r="N116" s="35"/>
      <c r="O116" s="35"/>
      <c r="P116" s="36"/>
    </row>
    <row r="117" spans="1:16" hidden="1">
      <c r="A117" s="19">
        <v>107</v>
      </c>
      <c r="B117" s="31" t="str">
        <f t="shared" si="1"/>
        <v>***</v>
      </c>
      <c r="C117" t="str">
        <f>VLOOKUP(A117,VK!$IE$3:$IG$295,3,FALSE)</f>
        <v>Halsua</v>
      </c>
      <c r="D117" s="36">
        <f>VLOOKUP(C117,VK!$B$3:$CG$295,11,FALSE)</f>
        <v>153.80000305175781</v>
      </c>
      <c r="E117" s="36">
        <f>VLOOKUP($C117,VK!$B$3:$CG$295,18,FALSE)</f>
        <v>76</v>
      </c>
      <c r="F117" s="36">
        <f>VLOOKUP($C117,VK!$B$3:$CG$295,32,FALSE)</f>
        <v>0</v>
      </c>
      <c r="G117" s="36">
        <f>VLOOKUP($C117,VK!$B$3:$CG$295,37,FALSE)</f>
        <v>50.9</v>
      </c>
      <c r="H117" s="36">
        <f>VLOOKUP($C117,VK!$B$3:$CG$295,55,FALSE)</f>
        <v>100</v>
      </c>
      <c r="I117" s="40">
        <f>VLOOKUP($C117,VK!$B$3:$CG$295,59,FALSE)</f>
        <v>2.393700122833252</v>
      </c>
      <c r="J117" s="35">
        <f>VLOOKUP($C117,VK!$B$3:$CG$295,65,FALSE)</f>
        <v>20143.30859375</v>
      </c>
      <c r="K117" s="10"/>
      <c r="L117" s="35">
        <f>VLOOKUP($C117,VK!$B$3:$CG$295,75,FALSE)</f>
        <v>7981.1318359375</v>
      </c>
      <c r="M117" s="56">
        <f>1-VLOOKUP(C117,VK!$B$3:$ID$295,237,FALSE)</f>
        <v>0.45396416784474047</v>
      </c>
      <c r="N117" s="35"/>
      <c r="O117" s="35"/>
      <c r="P117" s="36"/>
    </row>
    <row r="118" spans="1:16" hidden="1">
      <c r="A118" s="19">
        <v>108</v>
      </c>
      <c r="B118" s="31" t="str">
        <f t="shared" si="1"/>
        <v>***</v>
      </c>
      <c r="C118" t="str">
        <f>VLOOKUP(A118,VK!$IE$3:$IG$295,3,FALSE)</f>
        <v>Kokemäki</v>
      </c>
      <c r="D118" s="36">
        <f>VLOOKUP(C118,VK!$B$3:$CG$295,11,FALSE)</f>
        <v>163</v>
      </c>
      <c r="E118" s="36">
        <f>VLOOKUP($C118,VK!$B$3:$CG$295,18,FALSE)</f>
        <v>232</v>
      </c>
      <c r="F118" s="36">
        <f>VLOOKUP($C118,VK!$B$3:$CG$295,32,FALSE)</f>
        <v>0</v>
      </c>
      <c r="G118" s="36">
        <f>VLOOKUP($C118,VK!$B$3:$CG$295,37,FALSE)</f>
        <v>76</v>
      </c>
      <c r="H118" s="36">
        <f>VLOOKUP($C118,VK!$B$3:$CG$295,55,FALSE)</f>
        <v>100</v>
      </c>
      <c r="I118" s="40">
        <f>VLOOKUP($C118,VK!$B$3:$CG$295,59,FALSE)</f>
        <v>3.5630016326904297</v>
      </c>
      <c r="J118" s="35">
        <f>VLOOKUP($C118,VK!$B$3:$CG$295,65,FALSE)</f>
        <v>22031.49609375</v>
      </c>
      <c r="K118" s="10"/>
      <c r="L118" s="35">
        <f>VLOOKUP($C118,VK!$B$3:$CG$295,75,FALSE)</f>
        <v>9075.0751953125</v>
      </c>
      <c r="M118" s="56">
        <f>1-VLOOKUP(C118,VK!$B$3:$ID$295,237,FALSE)</f>
        <v>0.45375994713597778</v>
      </c>
      <c r="N118" s="35"/>
      <c r="O118" s="35"/>
      <c r="P118" s="36"/>
    </row>
    <row r="119" spans="1:16" hidden="1">
      <c r="A119" s="19">
        <v>109</v>
      </c>
      <c r="B119" s="31" t="str">
        <f t="shared" si="1"/>
        <v>***</v>
      </c>
      <c r="C119" t="str">
        <f>VLOOKUP(A119,VK!$IE$3:$IG$295,3,FALSE)</f>
        <v>Pietarsaari</v>
      </c>
      <c r="D119" s="36">
        <f>VLOOKUP(C119,VK!$B$3:$CG$295,11,FALSE)</f>
        <v>139</v>
      </c>
      <c r="E119" s="36">
        <f>VLOOKUP($C119,VK!$B$3:$CG$295,18,FALSE)</f>
        <v>30</v>
      </c>
      <c r="F119" s="36">
        <f>VLOOKUP($C119,VK!$B$3:$CG$295,32,FALSE)</f>
        <v>0</v>
      </c>
      <c r="G119" s="36">
        <f>VLOOKUP($C119,VK!$B$3:$CG$295,37,FALSE)</f>
        <v>76.099999999999994</v>
      </c>
      <c r="H119" s="36">
        <f>VLOOKUP($C119,VK!$B$3:$CG$295,55,FALSE)</f>
        <v>96.126762390136719</v>
      </c>
      <c r="I119" s="40">
        <f>VLOOKUP($C119,VK!$B$3:$CG$295,59,FALSE)</f>
        <v>4.4690132141113281</v>
      </c>
      <c r="J119" s="35">
        <f>VLOOKUP($C119,VK!$B$3:$CG$295,65,FALSE)</f>
        <v>23490.279296875</v>
      </c>
      <c r="K119" s="10"/>
      <c r="L119" s="35">
        <f>VLOOKUP($C119,VK!$B$3:$CG$295,75,FALSE)</f>
        <v>9993.7939453125</v>
      </c>
      <c r="M119" s="56">
        <f>1-VLOOKUP(C119,VK!$B$3:$ID$295,237,FALSE)</f>
        <v>0.45282502597178942</v>
      </c>
      <c r="N119" s="35"/>
      <c r="O119" s="35"/>
      <c r="P119" s="36"/>
    </row>
    <row r="120" spans="1:16" hidden="1">
      <c r="A120" s="19">
        <v>110</v>
      </c>
      <c r="B120" s="31" t="str">
        <f t="shared" si="1"/>
        <v>***</v>
      </c>
      <c r="C120" t="str">
        <f>VLOOKUP(A120,VK!$IE$3:$IG$295,3,FALSE)</f>
        <v>Mäntsälä</v>
      </c>
      <c r="D120" s="36">
        <f>VLOOKUP(C120,VK!$B$3:$CG$295,11,FALSE)</f>
        <v>118.90000152587891</v>
      </c>
      <c r="E120" s="36">
        <f>VLOOKUP($C120,VK!$B$3:$CG$295,18,FALSE)</f>
        <v>324</v>
      </c>
      <c r="F120" s="36">
        <f>VLOOKUP($C120,VK!$B$3:$CG$295,32,FALSE)</f>
        <v>1</v>
      </c>
      <c r="G120" s="36">
        <f>VLOOKUP($C120,VK!$B$3:$CG$295,37,FALSE)</f>
        <v>55.8</v>
      </c>
      <c r="H120" s="36">
        <f>VLOOKUP($C120,VK!$B$3:$CG$295,55,FALSE)</f>
        <v>78.967864990234375</v>
      </c>
      <c r="I120" s="40">
        <f>VLOOKUP($C120,VK!$B$3:$CG$295,59,FALSE)</f>
        <v>3.9074273109436035</v>
      </c>
      <c r="J120" s="35">
        <f>VLOOKUP($C120,VK!$B$3:$CG$295,65,FALSE)</f>
        <v>24782.28125</v>
      </c>
      <c r="K120" s="10"/>
      <c r="L120" s="35">
        <f>VLOOKUP($C120,VK!$B$3:$CG$295,75,FALSE)</f>
        <v>12279.1181640625</v>
      </c>
      <c r="M120" s="56">
        <f>1-VLOOKUP(C120,VK!$B$3:$ID$295,237,FALSE)</f>
        <v>0.4518684755509631</v>
      </c>
      <c r="N120" s="35"/>
      <c r="O120" s="35"/>
      <c r="P120" s="36"/>
    </row>
    <row r="121" spans="1:16" hidden="1">
      <c r="A121" s="19">
        <v>111</v>
      </c>
      <c r="B121" s="31" t="str">
        <f t="shared" si="1"/>
        <v>***</v>
      </c>
      <c r="C121" t="str">
        <f>VLOOKUP(A121,VK!$IE$3:$IG$295,3,FALSE)</f>
        <v>Hankasalmi</v>
      </c>
      <c r="D121" s="36">
        <f>VLOOKUP(C121,VK!$B$3:$CG$295,11,FALSE)</f>
        <v>188</v>
      </c>
      <c r="E121" s="36">
        <f>VLOOKUP($C121,VK!$B$3:$CG$295,18,FALSE)</f>
        <v>233</v>
      </c>
      <c r="F121" s="36">
        <f>VLOOKUP($C121,VK!$B$3:$CG$295,32,FALSE)</f>
        <v>0</v>
      </c>
      <c r="G121" s="36">
        <f>VLOOKUP($C121,VK!$B$3:$CG$295,37,FALSE)</f>
        <v>57.4</v>
      </c>
      <c r="H121" s="36">
        <f>VLOOKUP($C121,VK!$B$3:$CG$295,55,FALSE)</f>
        <v>100</v>
      </c>
      <c r="I121" s="40">
        <f>VLOOKUP($C121,VK!$B$3:$CG$295,59,FALSE)</f>
        <v>2.8493950366973877</v>
      </c>
      <c r="J121" s="35">
        <f>VLOOKUP($C121,VK!$B$3:$CG$295,65,FALSE)</f>
        <v>19595.68359375</v>
      </c>
      <c r="K121" s="10"/>
      <c r="L121" s="35">
        <f>VLOOKUP($C121,VK!$B$3:$CG$295,75,FALSE)</f>
        <v>7867.7685546875</v>
      </c>
      <c r="M121" s="56">
        <f>1-VLOOKUP(C121,VK!$B$3:$ID$295,237,FALSE)</f>
        <v>0.44819752242826338</v>
      </c>
      <c r="N121" s="35"/>
      <c r="O121" s="35"/>
      <c r="P121" s="36"/>
    </row>
    <row r="122" spans="1:16" hidden="1">
      <c r="A122" s="19">
        <v>112</v>
      </c>
      <c r="B122" s="31" t="str">
        <f t="shared" si="1"/>
        <v>***</v>
      </c>
      <c r="C122" t="str">
        <f>VLOOKUP(A122,VK!$IE$3:$IG$295,3,FALSE)</f>
        <v>Kristiinankaupunki</v>
      </c>
      <c r="D122" s="36">
        <f>VLOOKUP(C122,VK!$B$3:$CG$295,11,FALSE)</f>
        <v>156.89999389648438</v>
      </c>
      <c r="E122" s="36">
        <f>VLOOKUP($C122,VK!$B$3:$CG$295,18,FALSE)</f>
        <v>229</v>
      </c>
      <c r="F122" s="36">
        <f>VLOOKUP($C122,VK!$B$3:$CG$295,32,FALSE)</f>
        <v>0</v>
      </c>
      <c r="G122" s="36">
        <f>VLOOKUP($C122,VK!$B$3:$CG$295,37,FALSE)</f>
        <v>79.2</v>
      </c>
      <c r="H122" s="36">
        <f>VLOOKUP($C122,VK!$B$3:$CG$295,55,FALSE)</f>
        <v>100</v>
      </c>
      <c r="I122" s="40">
        <f>VLOOKUP($C122,VK!$B$3:$CG$295,59,FALSE)</f>
        <v>3.6388530731201172</v>
      </c>
      <c r="J122" s="35">
        <f>VLOOKUP($C122,VK!$B$3:$CG$295,65,FALSE)</f>
        <v>22718.88671875</v>
      </c>
      <c r="K122" s="10"/>
      <c r="L122" s="35">
        <f>VLOOKUP($C122,VK!$B$3:$CG$295,75,FALSE)</f>
        <v>8838.92578125</v>
      </c>
      <c r="M122" s="56">
        <f>1-VLOOKUP(C122,VK!$B$3:$ID$295,237,FALSE)</f>
        <v>0.44705200367979714</v>
      </c>
      <c r="N122" s="35"/>
      <c r="O122" s="35"/>
      <c r="P122" s="36"/>
    </row>
    <row r="123" spans="1:16" hidden="1">
      <c r="A123" s="19">
        <v>113</v>
      </c>
      <c r="B123" s="31" t="str">
        <f t="shared" si="1"/>
        <v>***</v>
      </c>
      <c r="C123" t="str">
        <f>VLOOKUP(A123,VK!$IE$3:$IG$295,3,FALSE)</f>
        <v>Teuva</v>
      </c>
      <c r="D123" s="36">
        <f>VLOOKUP(C123,VK!$B$3:$CG$295,11,FALSE)</f>
        <v>176.10000610351563</v>
      </c>
      <c r="E123" s="36">
        <f>VLOOKUP($C123,VK!$B$3:$CG$295,18,FALSE)</f>
        <v>199</v>
      </c>
      <c r="F123" s="36">
        <f>VLOOKUP($C123,VK!$B$3:$CG$295,32,FALSE)</f>
        <v>0</v>
      </c>
      <c r="G123" s="36">
        <f>VLOOKUP($C123,VK!$B$3:$CG$295,37,FALSE)</f>
        <v>69.400000000000006</v>
      </c>
      <c r="H123" s="36">
        <f>VLOOKUP($C123,VK!$B$3:$CG$295,55,FALSE)</f>
        <v>100</v>
      </c>
      <c r="I123" s="40">
        <f>VLOOKUP($C123,VK!$B$3:$CG$295,59,FALSE)</f>
        <v>3.5274231433868408</v>
      </c>
      <c r="J123" s="35">
        <f>VLOOKUP($C123,VK!$B$3:$CG$295,65,FALSE)</f>
        <v>20428.67578125</v>
      </c>
      <c r="K123" s="10"/>
      <c r="L123" s="35">
        <f>VLOOKUP($C123,VK!$B$3:$CG$295,75,FALSE)</f>
        <v>9236.4345703125</v>
      </c>
      <c r="M123" s="56">
        <f>1-VLOOKUP(C123,VK!$B$3:$ID$295,237,FALSE)</f>
        <v>0.4432476835077872</v>
      </c>
      <c r="N123" s="35"/>
      <c r="O123" s="35"/>
      <c r="P123" s="36"/>
    </row>
    <row r="124" spans="1:16" hidden="1">
      <c r="A124" s="19">
        <v>114</v>
      </c>
      <c r="B124" s="31" t="str">
        <f t="shared" si="1"/>
        <v>***</v>
      </c>
      <c r="C124" t="str">
        <f>VLOOKUP(A124,VK!$IE$3:$IG$295,3,FALSE)</f>
        <v>Savukoski</v>
      </c>
      <c r="D124" s="36">
        <f>VLOOKUP(C124,VK!$B$3:$CG$295,11,FALSE)</f>
        <v>171.39999389648438</v>
      </c>
      <c r="E124" s="36">
        <f>VLOOKUP($C124,VK!$B$3:$CG$295,18,FALSE)</f>
        <v>297</v>
      </c>
      <c r="F124" s="36">
        <f>VLOOKUP($C124,VK!$B$3:$CG$295,32,FALSE)</f>
        <v>0</v>
      </c>
      <c r="G124" s="36">
        <f>VLOOKUP($C124,VK!$B$3:$CG$295,37,FALSE)</f>
        <v>65.900000000000006</v>
      </c>
      <c r="H124" s="36">
        <f>VLOOKUP($C124,VK!$B$3:$CG$295,55,FALSE)</f>
        <v>100</v>
      </c>
      <c r="I124" s="40">
        <f>VLOOKUP($C124,VK!$B$3:$CG$295,59,FALSE)</f>
        <v>2.688457727432251</v>
      </c>
      <c r="J124" s="35">
        <f>VLOOKUP($C124,VK!$B$3:$CG$295,65,FALSE)</f>
        <v>20653.267578125</v>
      </c>
      <c r="K124" s="10"/>
      <c r="L124" s="35">
        <f>VLOOKUP($C124,VK!$B$3:$CG$295,75,FALSE)</f>
        <v>7926.8291015625</v>
      </c>
      <c r="M124" s="56">
        <f>1-VLOOKUP(C124,VK!$B$3:$ID$295,237,FALSE)</f>
        <v>0.43950591705660613</v>
      </c>
      <c r="N124" s="35"/>
      <c r="O124" s="35"/>
      <c r="P124" s="36"/>
    </row>
    <row r="125" spans="1:16" hidden="1">
      <c r="A125" s="19">
        <v>115</v>
      </c>
      <c r="B125" s="31" t="str">
        <f t="shared" si="1"/>
        <v>***</v>
      </c>
      <c r="C125" t="str">
        <f>VLOOKUP(A125,VK!$IE$3:$IG$295,3,FALSE)</f>
        <v>Rantasalmi</v>
      </c>
      <c r="D125" s="36">
        <f>VLOOKUP(C125,VK!$B$3:$CG$295,11,FALSE)</f>
        <v>181.10000610351563</v>
      </c>
      <c r="E125" s="36">
        <f>VLOOKUP($C125,VK!$B$3:$CG$295,18,FALSE)</f>
        <v>220</v>
      </c>
      <c r="F125" s="36">
        <f>VLOOKUP($C125,VK!$B$3:$CG$295,32,FALSE)</f>
        <v>0</v>
      </c>
      <c r="G125" s="36">
        <f>VLOOKUP($C125,VK!$B$3:$CG$295,37,FALSE)</f>
        <v>63.4</v>
      </c>
      <c r="H125" s="36">
        <f>VLOOKUP($C125,VK!$B$3:$CG$295,55,FALSE)</f>
        <v>100</v>
      </c>
      <c r="I125" s="40">
        <f>VLOOKUP($C125,VK!$B$3:$CG$295,59,FALSE)</f>
        <v>2.6239581108093262</v>
      </c>
      <c r="J125" s="35">
        <f>VLOOKUP($C125,VK!$B$3:$CG$295,65,FALSE)</f>
        <v>20536.830078125</v>
      </c>
      <c r="K125" s="10"/>
      <c r="L125" s="35">
        <f>VLOOKUP($C125,VK!$B$3:$CG$295,75,FALSE)</f>
        <v>9894.3662109375</v>
      </c>
      <c r="M125" s="56">
        <f>1-VLOOKUP(C125,VK!$B$3:$ID$295,237,FALSE)</f>
        <v>0.43298215365145321</v>
      </c>
      <c r="N125" s="35"/>
      <c r="O125" s="35"/>
      <c r="P125" s="36"/>
    </row>
    <row r="126" spans="1:16" hidden="1">
      <c r="A126" s="19">
        <v>116</v>
      </c>
      <c r="B126" s="31" t="str">
        <f t="shared" si="1"/>
        <v>***</v>
      </c>
      <c r="C126" t="str">
        <f>VLOOKUP(A126,VK!$IE$3:$IG$295,3,FALSE)</f>
        <v>Heinola</v>
      </c>
      <c r="D126" s="36">
        <f>VLOOKUP(C126,VK!$B$3:$CG$295,11,FALSE)</f>
        <v>178.10000610351563</v>
      </c>
      <c r="E126" s="36">
        <f>VLOOKUP($C126,VK!$B$3:$CG$295,18,FALSE)</f>
        <v>261</v>
      </c>
      <c r="F126" s="36">
        <f>VLOOKUP($C126,VK!$B$3:$CG$295,32,FALSE)</f>
        <v>0</v>
      </c>
      <c r="G126" s="36">
        <f>VLOOKUP($C126,VK!$B$3:$CG$295,37,FALSE)</f>
        <v>71.599999999999994</v>
      </c>
      <c r="H126" s="36">
        <f>VLOOKUP($C126,VK!$B$3:$CG$295,55,FALSE)</f>
        <v>100</v>
      </c>
      <c r="I126" s="40">
        <f>VLOOKUP($C126,VK!$B$3:$CG$295,59,FALSE)</f>
        <v>2.7539937496185303</v>
      </c>
      <c r="J126" s="35">
        <f>VLOOKUP($C126,VK!$B$3:$CG$295,65,FALSE)</f>
        <v>23118.205078125</v>
      </c>
      <c r="K126" s="10"/>
      <c r="L126" s="35">
        <f>VLOOKUP($C126,VK!$B$3:$CG$295,75,FALSE)</f>
        <v>9864.90234375</v>
      </c>
      <c r="M126" s="56">
        <f>1-VLOOKUP(C126,VK!$B$3:$ID$295,237,FALSE)</f>
        <v>0.43182631682083539</v>
      </c>
      <c r="N126" s="35"/>
      <c r="O126" s="35"/>
      <c r="P126" s="36"/>
    </row>
    <row r="127" spans="1:16" hidden="1">
      <c r="A127" s="19">
        <v>117</v>
      </c>
      <c r="B127" s="31" t="str">
        <f t="shared" si="1"/>
        <v>***</v>
      </c>
      <c r="C127" t="str">
        <f>VLOOKUP(A127,VK!$IE$3:$IG$295,3,FALSE)</f>
        <v>Virrat</v>
      </c>
      <c r="D127" s="36">
        <f>VLOOKUP(C127,VK!$B$3:$CG$295,11,FALSE)</f>
        <v>182.80000305175781</v>
      </c>
      <c r="E127" s="36">
        <f>VLOOKUP($C127,VK!$B$3:$CG$295,18,FALSE)</f>
        <v>367</v>
      </c>
      <c r="F127" s="36">
        <f>VLOOKUP($C127,VK!$B$3:$CG$295,32,FALSE)</f>
        <v>0</v>
      </c>
      <c r="G127" s="36">
        <f>VLOOKUP($C127,VK!$B$3:$CG$295,37,FALSE)</f>
        <v>63</v>
      </c>
      <c r="H127" s="36">
        <f>VLOOKUP($C127,VK!$B$3:$CG$295,55,FALSE)</f>
        <v>97.727272033691406</v>
      </c>
      <c r="I127" s="40">
        <f>VLOOKUP($C127,VK!$B$3:$CG$295,59,FALSE)</f>
        <v>2.5993278026580811</v>
      </c>
      <c r="J127" s="35">
        <f>VLOOKUP($C127,VK!$B$3:$CG$295,65,FALSE)</f>
        <v>21030.64453125</v>
      </c>
      <c r="K127" s="10"/>
      <c r="L127" s="35">
        <f>VLOOKUP($C127,VK!$B$3:$CG$295,75,FALSE)</f>
        <v>8874.07421875</v>
      </c>
      <c r="M127" s="56">
        <f>1-VLOOKUP(C127,VK!$B$3:$ID$295,237,FALSE)</f>
        <v>0.43015972591624019</v>
      </c>
      <c r="N127" s="35"/>
      <c r="O127" s="35"/>
      <c r="P127" s="36"/>
    </row>
    <row r="128" spans="1:16" hidden="1">
      <c r="A128" s="19">
        <v>118</v>
      </c>
      <c r="B128" s="31" t="str">
        <f t="shared" si="1"/>
        <v>***</v>
      </c>
      <c r="C128" t="str">
        <f>VLOOKUP(A128,VK!$IE$3:$IG$295,3,FALSE)</f>
        <v>Kerava</v>
      </c>
      <c r="D128" s="36">
        <f>VLOOKUP(C128,VK!$B$3:$CG$295,11,FALSE)</f>
        <v>115.09999847412109</v>
      </c>
      <c r="E128" s="36">
        <f>VLOOKUP($C128,VK!$B$3:$CG$295,18,FALSE)</f>
        <v>25</v>
      </c>
      <c r="F128" s="36">
        <f>VLOOKUP($C128,VK!$B$3:$CG$295,32,FALSE)</f>
        <v>1</v>
      </c>
      <c r="G128" s="36">
        <f>VLOOKUP($C128,VK!$B$3:$CG$295,37,FALSE)</f>
        <v>59</v>
      </c>
      <c r="H128" s="36">
        <f>VLOOKUP($C128,VK!$B$3:$CG$295,55,FALSE)</f>
        <v>75.071304321289063</v>
      </c>
      <c r="I128" s="40">
        <f>VLOOKUP($C128,VK!$B$3:$CG$295,59,FALSE)</f>
        <v>3.6935193538665771</v>
      </c>
      <c r="J128" s="35">
        <f>VLOOKUP($C128,VK!$B$3:$CG$295,65,FALSE)</f>
        <v>26587.720703125</v>
      </c>
      <c r="K128" s="10"/>
      <c r="L128" s="35">
        <f>VLOOKUP($C128,VK!$B$3:$CG$295,75,FALSE)</f>
        <v>10888.744140625</v>
      </c>
      <c r="M128" s="56">
        <f>1-VLOOKUP(C128,VK!$B$3:$ID$295,237,FALSE)</f>
        <v>0.42912611739111572</v>
      </c>
      <c r="N128" s="35"/>
      <c r="O128" s="35"/>
      <c r="P128" s="36"/>
    </row>
    <row r="129" spans="1:16" hidden="1">
      <c r="A129" s="19">
        <v>119</v>
      </c>
      <c r="B129" s="31" t="str">
        <f t="shared" si="1"/>
        <v>***</v>
      </c>
      <c r="C129" t="str">
        <f>VLOOKUP(A129,VK!$IE$3:$IG$295,3,FALSE)</f>
        <v>Masku</v>
      </c>
      <c r="D129" s="36">
        <f>VLOOKUP(C129,VK!$B$3:$CG$295,11,FALSE)</f>
        <v>110.80000305175781</v>
      </c>
      <c r="E129" s="36">
        <f>VLOOKUP($C129,VK!$B$3:$CG$295,18,FALSE)</f>
        <v>114</v>
      </c>
      <c r="F129" s="36">
        <f>VLOOKUP($C129,VK!$B$3:$CG$295,32,FALSE)</f>
        <v>0</v>
      </c>
      <c r="G129" s="36">
        <f>VLOOKUP($C129,VK!$B$3:$CG$295,37,FALSE)</f>
        <v>60</v>
      </c>
      <c r="H129" s="36">
        <f>VLOOKUP($C129,VK!$B$3:$CG$295,55,FALSE)</f>
        <v>77.88104248046875</v>
      </c>
      <c r="I129" s="40">
        <f>VLOOKUP($C129,VK!$B$3:$CG$295,59,FALSE)</f>
        <v>4.3926997184753418</v>
      </c>
      <c r="J129" s="35">
        <f>VLOOKUP($C129,VK!$B$3:$CG$295,65,FALSE)</f>
        <v>26134.501953125</v>
      </c>
      <c r="K129" s="10"/>
      <c r="L129" s="35">
        <f>VLOOKUP($C129,VK!$B$3:$CG$295,75,FALSE)</f>
        <v>8882.521484375</v>
      </c>
      <c r="M129" s="56">
        <f>1-VLOOKUP(C129,VK!$B$3:$ID$295,237,FALSE)</f>
        <v>0.42757709165906876</v>
      </c>
      <c r="N129" s="35"/>
      <c r="O129" s="35"/>
      <c r="P129" s="36"/>
    </row>
    <row r="130" spans="1:16" hidden="1">
      <c r="A130" s="19">
        <v>120</v>
      </c>
      <c r="B130" s="31" t="str">
        <f t="shared" si="1"/>
        <v>***</v>
      </c>
      <c r="C130" t="str">
        <f>VLOOKUP(A130,VK!$IE$3:$IG$295,3,FALSE)</f>
        <v>Alavus</v>
      </c>
      <c r="D130" s="36">
        <f>VLOOKUP(C130,VK!$B$3:$CG$295,11,FALSE)</f>
        <v>161.69999694824219</v>
      </c>
      <c r="E130" s="36">
        <f>VLOOKUP($C130,VK!$B$3:$CG$295,18,FALSE)</f>
        <v>399</v>
      </c>
      <c r="F130" s="36">
        <f>VLOOKUP($C130,VK!$B$3:$CG$295,32,FALSE)</f>
        <v>0</v>
      </c>
      <c r="G130" s="36">
        <f>VLOOKUP($C130,VK!$B$3:$CG$295,37,FALSE)</f>
        <v>65.2</v>
      </c>
      <c r="H130" s="36">
        <f>VLOOKUP($C130,VK!$B$3:$CG$295,55,FALSE)</f>
        <v>100</v>
      </c>
      <c r="I130" s="40">
        <f>VLOOKUP($C130,VK!$B$3:$CG$295,59,FALSE)</f>
        <v>4.0025115013122559</v>
      </c>
      <c r="J130" s="35">
        <f>VLOOKUP($C130,VK!$B$3:$CG$295,65,FALSE)</f>
        <v>19509.837890625</v>
      </c>
      <c r="K130" s="10"/>
      <c r="L130" s="35">
        <f>VLOOKUP($C130,VK!$B$3:$CG$295,75,FALSE)</f>
        <v>7997.1591796875</v>
      </c>
      <c r="M130" s="56">
        <f>1-VLOOKUP(C130,VK!$B$3:$ID$295,237,FALSE)</f>
        <v>0.4258988393380938</v>
      </c>
      <c r="N130" s="35"/>
      <c r="O130" s="35"/>
      <c r="P130" s="36"/>
    </row>
    <row r="131" spans="1:16" hidden="1">
      <c r="A131" s="19">
        <v>121</v>
      </c>
      <c r="B131" s="31" t="str">
        <f t="shared" si="1"/>
        <v>***</v>
      </c>
      <c r="C131" t="str">
        <f>VLOOKUP(A131,VK!$IE$3:$IG$295,3,FALSE)</f>
        <v>Forssa</v>
      </c>
      <c r="D131" s="36">
        <f>VLOOKUP(C131,VK!$B$3:$CG$295,11,FALSE)</f>
        <v>163.80000305175781</v>
      </c>
      <c r="E131" s="36">
        <f>VLOOKUP($C131,VK!$B$3:$CG$295,18,FALSE)</f>
        <v>112</v>
      </c>
      <c r="F131" s="36">
        <f>VLOOKUP($C131,VK!$B$3:$CG$295,32,FALSE)</f>
        <v>1</v>
      </c>
      <c r="G131" s="36">
        <f>VLOOKUP($C131,VK!$B$3:$CG$295,37,FALSE)</f>
        <v>72.7</v>
      </c>
      <c r="H131" s="36">
        <f>VLOOKUP($C131,VK!$B$3:$CG$295,55,FALSE)</f>
        <v>99.257881164550781</v>
      </c>
      <c r="I131" s="40">
        <f>VLOOKUP($C131,VK!$B$3:$CG$295,59,FALSE)</f>
        <v>3.1616175174713135</v>
      </c>
      <c r="J131" s="35">
        <f>VLOOKUP($C131,VK!$B$3:$CG$295,65,FALSE)</f>
        <v>22177.455078125</v>
      </c>
      <c r="K131" s="10"/>
      <c r="L131" s="35">
        <f>VLOOKUP($C131,VK!$B$3:$CG$295,75,FALSE)</f>
        <v>7193.197265625</v>
      </c>
      <c r="M131" s="56">
        <f>1-VLOOKUP(C131,VK!$B$3:$ID$295,237,FALSE)</f>
        <v>0.42499150126076202</v>
      </c>
      <c r="N131" s="35"/>
      <c r="O131" s="35"/>
      <c r="P131" s="36"/>
    </row>
    <row r="132" spans="1:16" hidden="1">
      <c r="A132" s="19">
        <v>122</v>
      </c>
      <c r="B132" s="31" t="str">
        <f t="shared" si="1"/>
        <v>***</v>
      </c>
      <c r="C132" t="str">
        <f>VLOOKUP(A132,VK!$IE$3:$IG$295,3,FALSE)</f>
        <v>Haapajärvi</v>
      </c>
      <c r="D132" s="36">
        <f>VLOOKUP(C132,VK!$B$3:$CG$295,11,FALSE)</f>
        <v>167.30000305175781</v>
      </c>
      <c r="E132" s="36">
        <f>VLOOKUP($C132,VK!$B$3:$CG$295,18,FALSE)</f>
        <v>186</v>
      </c>
      <c r="F132" s="36">
        <f>VLOOKUP($C132,VK!$B$3:$CG$295,32,FALSE)</f>
        <v>0</v>
      </c>
      <c r="G132" s="36">
        <f>VLOOKUP($C132,VK!$B$3:$CG$295,37,FALSE)</f>
        <v>46.1</v>
      </c>
      <c r="H132" s="36">
        <f>VLOOKUP($C132,VK!$B$3:$CG$295,55,FALSE)</f>
        <v>95.154182434082031</v>
      </c>
      <c r="I132" s="40">
        <f>VLOOKUP($C132,VK!$B$3:$CG$295,59,FALSE)</f>
        <v>3.0645649433135986</v>
      </c>
      <c r="J132" s="35">
        <f>VLOOKUP($C132,VK!$B$3:$CG$295,65,FALSE)</f>
        <v>19803.623046875</v>
      </c>
      <c r="K132" s="10"/>
      <c r="L132" s="35">
        <f>VLOOKUP($C132,VK!$B$3:$CG$295,75,FALSE)</f>
        <v>6912.01708984375</v>
      </c>
      <c r="M132" s="56">
        <f>1-VLOOKUP(C132,VK!$B$3:$ID$295,237,FALSE)</f>
        <v>0.42434811531607208</v>
      </c>
      <c r="N132" s="35"/>
      <c r="O132" s="35"/>
      <c r="P132" s="36"/>
    </row>
    <row r="133" spans="1:16" hidden="1">
      <c r="A133" s="19">
        <v>123</v>
      </c>
      <c r="B133" s="31" t="str">
        <f t="shared" si="1"/>
        <v>***</v>
      </c>
      <c r="C133" t="str">
        <f>VLOOKUP(A133,VK!$IE$3:$IG$295,3,FALSE)</f>
        <v>Sastamala</v>
      </c>
      <c r="D133" s="36">
        <f>VLOOKUP(C133,VK!$B$3:$CG$295,11,FALSE)</f>
        <v>160.5</v>
      </c>
      <c r="E133" s="36">
        <f>VLOOKUP($C133,VK!$B$3:$CG$295,18,FALSE)</f>
        <v>698</v>
      </c>
      <c r="F133" s="36">
        <f>VLOOKUP($C133,VK!$B$3:$CG$295,32,FALSE)</f>
        <v>0</v>
      </c>
      <c r="G133" s="36">
        <f>VLOOKUP($C133,VK!$B$3:$CG$295,37,FALSE)</f>
        <v>70.099999999999994</v>
      </c>
      <c r="H133" s="36">
        <f>VLOOKUP($C133,VK!$B$3:$CG$295,55,FALSE)</f>
        <v>87.633888244628906</v>
      </c>
      <c r="I133" s="40">
        <f>VLOOKUP($C133,VK!$B$3:$CG$295,59,FALSE)</f>
        <v>3.6815712451934814</v>
      </c>
      <c r="J133" s="35">
        <f>VLOOKUP($C133,VK!$B$3:$CG$295,65,FALSE)</f>
        <v>21719.578125</v>
      </c>
      <c r="K133" s="10"/>
      <c r="L133" s="35">
        <f>VLOOKUP($C133,VK!$B$3:$CG$295,75,FALSE)</f>
        <v>8581.1767578125</v>
      </c>
      <c r="M133" s="56">
        <f>1-VLOOKUP(C133,VK!$B$3:$ID$295,237,FALSE)</f>
        <v>0.423676672064352</v>
      </c>
      <c r="N133" s="35"/>
      <c r="O133" s="35"/>
      <c r="P133" s="36"/>
    </row>
    <row r="134" spans="1:16" hidden="1">
      <c r="A134" s="19">
        <v>124</v>
      </c>
      <c r="B134" s="31" t="str">
        <f t="shared" si="1"/>
        <v>***</v>
      </c>
      <c r="C134" t="str">
        <f>VLOOKUP(A134,VK!$IE$3:$IG$295,3,FALSE)</f>
        <v>Karijoki</v>
      </c>
      <c r="D134" s="36">
        <f>VLOOKUP(C134,VK!$B$3:$CG$295,11,FALSE)</f>
        <v>149.30000305175781</v>
      </c>
      <c r="E134" s="36">
        <f>VLOOKUP($C134,VK!$B$3:$CG$295,18,FALSE)</f>
        <v>69</v>
      </c>
      <c r="F134" s="36">
        <f>VLOOKUP($C134,VK!$B$3:$CG$295,32,FALSE)</f>
        <v>0</v>
      </c>
      <c r="G134" s="36">
        <f>VLOOKUP($C134,VK!$B$3:$CG$295,37,FALSE)</f>
        <v>81.099999999999994</v>
      </c>
      <c r="H134" s="36">
        <f>VLOOKUP($C134,VK!$B$3:$CG$295,55,FALSE)</f>
        <v>100</v>
      </c>
      <c r="I134" s="40">
        <f>VLOOKUP($C134,VK!$B$3:$CG$295,59,FALSE)</f>
        <v>3.4524500370025635</v>
      </c>
      <c r="J134" s="35">
        <f>VLOOKUP($C134,VK!$B$3:$CG$295,65,FALSE)</f>
        <v>21243.45703125</v>
      </c>
      <c r="K134" s="10"/>
      <c r="L134" s="35">
        <f>VLOOKUP($C134,VK!$B$3:$CG$295,75,FALSE)</f>
        <v>13660.376953125</v>
      </c>
      <c r="M134" s="56">
        <f>1-VLOOKUP(C134,VK!$B$3:$ID$295,237,FALSE)</f>
        <v>0.41647014281033135</v>
      </c>
      <c r="N134" s="35"/>
      <c r="O134" s="35"/>
      <c r="P134" s="36"/>
    </row>
    <row r="135" spans="1:16" hidden="1">
      <c r="A135" s="19">
        <v>125</v>
      </c>
      <c r="B135" s="31" t="str">
        <f t="shared" si="1"/>
        <v>***</v>
      </c>
      <c r="C135" t="str">
        <f>VLOOKUP(A135,VK!$IE$3:$IG$295,3,FALSE)</f>
        <v>Taivalkoski</v>
      </c>
      <c r="D135" s="36">
        <f>VLOOKUP(C135,VK!$B$3:$CG$295,11,FALSE)</f>
        <v>185.39999389648438</v>
      </c>
      <c r="E135" s="36">
        <f>VLOOKUP($C135,VK!$B$3:$CG$295,18,FALSE)</f>
        <v>320</v>
      </c>
      <c r="F135" s="36">
        <f>VLOOKUP($C135,VK!$B$3:$CG$295,32,FALSE)</f>
        <v>0</v>
      </c>
      <c r="G135" s="36">
        <f>VLOOKUP($C135,VK!$B$3:$CG$295,37,FALSE)</f>
        <v>62.5</v>
      </c>
      <c r="H135" s="36">
        <f>VLOOKUP($C135,VK!$B$3:$CG$295,55,FALSE)</f>
        <v>100</v>
      </c>
      <c r="I135" s="40">
        <f>VLOOKUP($C135,VK!$B$3:$CG$295,59,FALSE)</f>
        <v>2.8923540115356445</v>
      </c>
      <c r="J135" s="35">
        <f>VLOOKUP($C135,VK!$B$3:$CG$295,65,FALSE)</f>
        <v>19695.05859375</v>
      </c>
      <c r="K135" s="10"/>
      <c r="L135" s="35">
        <f>VLOOKUP($C135,VK!$B$3:$CG$295,75,FALSE)</f>
        <v>8293.478515625</v>
      </c>
      <c r="M135" s="56">
        <f>1-VLOOKUP(C135,VK!$B$3:$ID$295,237,FALSE)</f>
        <v>0.4156392374829333</v>
      </c>
      <c r="N135" s="35"/>
      <c r="O135" s="35"/>
      <c r="P135" s="36"/>
    </row>
    <row r="136" spans="1:16" hidden="1">
      <c r="A136" s="19">
        <v>126</v>
      </c>
      <c r="B136" s="31" t="str">
        <f t="shared" si="1"/>
        <v>***</v>
      </c>
      <c r="C136" t="str">
        <f>VLOOKUP(A136,VK!$IE$3:$IG$295,3,FALSE)</f>
        <v>Pedersören kunta</v>
      </c>
      <c r="D136" s="36">
        <f>VLOOKUP(C136,VK!$B$3:$CG$295,11,FALSE)</f>
        <v>115.80000305175781</v>
      </c>
      <c r="E136" s="36">
        <f>VLOOKUP($C136,VK!$B$3:$CG$295,18,FALSE)</f>
        <v>234</v>
      </c>
      <c r="F136" s="36">
        <f>VLOOKUP($C136,VK!$B$3:$CG$295,32,FALSE)</f>
        <v>0</v>
      </c>
      <c r="G136" s="36">
        <f>VLOOKUP($C136,VK!$B$3:$CG$295,37,FALSE)</f>
        <v>59.7</v>
      </c>
      <c r="H136" s="36">
        <f>VLOOKUP($C136,VK!$B$3:$CG$295,55,FALSE)</f>
        <v>98.613517761230469</v>
      </c>
      <c r="I136" s="40">
        <f>VLOOKUP($C136,VK!$B$3:$CG$295,59,FALSE)</f>
        <v>5.128995418548584</v>
      </c>
      <c r="J136" s="35">
        <f>VLOOKUP($C136,VK!$B$3:$CG$295,65,FALSE)</f>
        <v>20567.404296875</v>
      </c>
      <c r="K136" s="10"/>
      <c r="L136" s="35">
        <f>VLOOKUP($C136,VK!$B$3:$CG$295,75,FALSE)</f>
        <v>7846.638671875</v>
      </c>
      <c r="M136" s="56">
        <f>1-VLOOKUP(C136,VK!$B$3:$ID$295,237,FALSE)</f>
        <v>0.41357636770281281</v>
      </c>
      <c r="N136" s="35"/>
      <c r="O136" s="35"/>
      <c r="P136" s="36"/>
    </row>
    <row r="137" spans="1:16" hidden="1">
      <c r="A137" s="19">
        <v>127</v>
      </c>
      <c r="B137" s="31" t="str">
        <f t="shared" si="1"/>
        <v>***</v>
      </c>
      <c r="C137" t="str">
        <f>VLOOKUP(A137,VK!$IE$3:$IG$295,3,FALSE)</f>
        <v>Kontiolahti</v>
      </c>
      <c r="D137" s="36">
        <f>VLOOKUP(C137,VK!$B$3:$CG$295,11,FALSE)</f>
        <v>125.80000305175781</v>
      </c>
      <c r="E137" s="36">
        <f>VLOOKUP($C137,VK!$B$3:$CG$295,18,FALSE)</f>
        <v>279</v>
      </c>
      <c r="F137" s="36">
        <f>VLOOKUP($C137,VK!$B$3:$CG$295,32,FALSE)</f>
        <v>1</v>
      </c>
      <c r="G137" s="36">
        <f>VLOOKUP($C137,VK!$B$3:$CG$295,37,FALSE)</f>
        <v>48.4</v>
      </c>
      <c r="H137" s="36">
        <f>VLOOKUP($C137,VK!$B$3:$CG$295,55,FALSE)</f>
        <v>76.061775207519531</v>
      </c>
      <c r="I137" s="40">
        <f>VLOOKUP($C137,VK!$B$3:$CG$295,59,FALSE)</f>
        <v>3.8959043025970459</v>
      </c>
      <c r="J137" s="35">
        <f>VLOOKUP($C137,VK!$B$3:$CG$295,65,FALSE)</f>
        <v>22521.236328125</v>
      </c>
      <c r="K137" s="10"/>
      <c r="L137" s="35">
        <f>VLOOKUP($C137,VK!$B$3:$CG$295,75,FALSE)</f>
        <v>8497.06640625</v>
      </c>
      <c r="M137" s="56">
        <f>1-VLOOKUP(C137,VK!$B$3:$ID$295,237,FALSE)</f>
        <v>0.40755009521162666</v>
      </c>
      <c r="N137" s="35"/>
      <c r="O137" s="35"/>
      <c r="P137" s="36"/>
    </row>
    <row r="138" spans="1:16" hidden="1">
      <c r="A138" s="19">
        <v>128</v>
      </c>
      <c r="B138" s="31" t="str">
        <f t="shared" si="1"/>
        <v>***</v>
      </c>
      <c r="C138" t="str">
        <f>VLOOKUP(A138,VK!$IE$3:$IG$295,3,FALSE)</f>
        <v>Kouvola</v>
      </c>
      <c r="D138" s="36">
        <f>VLOOKUP(C138,VK!$B$3:$CG$295,11,FALSE)</f>
        <v>156.69999694824219</v>
      </c>
      <c r="E138" s="36">
        <f>VLOOKUP($C138,VK!$B$3:$CG$295,18,FALSE)</f>
        <v>986</v>
      </c>
      <c r="F138" s="36">
        <f>VLOOKUP($C138,VK!$B$3:$CG$295,32,FALSE)</f>
        <v>1</v>
      </c>
      <c r="G138" s="36">
        <f>VLOOKUP($C138,VK!$B$3:$CG$295,37,FALSE)</f>
        <v>59.2</v>
      </c>
      <c r="H138" s="36">
        <f>VLOOKUP($C138,VK!$B$3:$CG$295,55,FALSE)</f>
        <v>72.888076782226563</v>
      </c>
      <c r="I138" s="40">
        <f>VLOOKUP($C138,VK!$B$3:$CG$295,59,FALSE)</f>
        <v>2.8960871696472168</v>
      </c>
      <c r="J138" s="35">
        <f>VLOOKUP($C138,VK!$B$3:$CG$295,65,FALSE)</f>
        <v>23988.486328125</v>
      </c>
      <c r="K138" s="10"/>
      <c r="L138" s="35">
        <f>VLOOKUP($C138,VK!$B$3:$CG$295,75,FALSE)</f>
        <v>10133.18359375</v>
      </c>
      <c r="M138" s="56">
        <f>1-VLOOKUP(C138,VK!$B$3:$ID$295,237,FALSE)</f>
        <v>0.40744372620533242</v>
      </c>
      <c r="N138" s="35"/>
      <c r="O138" s="35"/>
      <c r="P138" s="36"/>
    </row>
    <row r="139" spans="1:16" hidden="1">
      <c r="A139" s="19">
        <v>129</v>
      </c>
      <c r="B139" s="31" t="str">
        <f t="shared" si="1"/>
        <v>***</v>
      </c>
      <c r="C139" t="str">
        <f>VLOOKUP(A139,VK!$IE$3:$IG$295,3,FALSE)</f>
        <v>Siilinjärvi</v>
      </c>
      <c r="D139" s="36">
        <f>VLOOKUP(C139,VK!$B$3:$CG$295,11,FALSE)</f>
        <v>131</v>
      </c>
      <c r="E139" s="36">
        <f>VLOOKUP($C139,VK!$B$3:$CG$295,18,FALSE)</f>
        <v>187</v>
      </c>
      <c r="F139" s="36">
        <f>VLOOKUP($C139,VK!$B$3:$CG$295,32,FALSE)</f>
        <v>0</v>
      </c>
      <c r="G139" s="36">
        <f>VLOOKUP($C139,VK!$B$3:$CG$295,37,FALSE)</f>
        <v>68.099999999999994</v>
      </c>
      <c r="H139" s="36">
        <f>VLOOKUP($C139,VK!$B$3:$CG$295,55,FALSE)</f>
        <v>87.138259887695313</v>
      </c>
      <c r="I139" s="40">
        <f>VLOOKUP($C139,VK!$B$3:$CG$295,59,FALSE)</f>
        <v>5.0924801826477051</v>
      </c>
      <c r="J139" s="35">
        <f>VLOOKUP($C139,VK!$B$3:$CG$295,65,FALSE)</f>
        <v>23922.796875</v>
      </c>
      <c r="K139" s="10"/>
      <c r="L139" s="35">
        <f>VLOOKUP($C139,VK!$B$3:$CG$295,75,FALSE)</f>
        <v>9500</v>
      </c>
      <c r="M139" s="56">
        <f>1-VLOOKUP(C139,VK!$B$3:$ID$295,237,FALSE)</f>
        <v>0.40685277016867394</v>
      </c>
      <c r="N139" s="35"/>
      <c r="O139" s="35"/>
      <c r="P139" s="36"/>
    </row>
    <row r="140" spans="1:16" hidden="1">
      <c r="A140" s="19">
        <v>130</v>
      </c>
      <c r="B140" s="31" t="str">
        <f t="shared" ref="B140:B203" si="2">IF(M140&lt;0,"*",IF(M140&lt;0.25,"**",IF(M140&lt;0.5,"***",IF(M140&lt;0.75,"****","*****"))))</f>
        <v>***</v>
      </c>
      <c r="C140" t="str">
        <f>VLOOKUP(A140,VK!$IE$3:$IG$295,3,FALSE)</f>
        <v>Sotkamo</v>
      </c>
      <c r="D140" s="36">
        <f>VLOOKUP(C140,VK!$B$3:$CG$295,11,FALSE)</f>
        <v>144.39999389648438</v>
      </c>
      <c r="E140" s="36">
        <f>VLOOKUP($C140,VK!$B$3:$CG$295,18,FALSE)</f>
        <v>662</v>
      </c>
      <c r="F140" s="36">
        <f>VLOOKUP($C140,VK!$B$3:$CG$295,32,FALSE)</f>
        <v>0</v>
      </c>
      <c r="G140" s="36">
        <f>VLOOKUP($C140,VK!$B$3:$CG$295,37,FALSE)</f>
        <v>73.400000000000006</v>
      </c>
      <c r="H140" s="36">
        <f>VLOOKUP($C140,VK!$B$3:$CG$295,55,FALSE)</f>
        <v>86.982246398925781</v>
      </c>
      <c r="I140" s="40">
        <f>VLOOKUP($C140,VK!$B$3:$CG$295,59,FALSE)</f>
        <v>4.267937183380127</v>
      </c>
      <c r="J140" s="35">
        <f>VLOOKUP($C140,VK!$B$3:$CG$295,65,FALSE)</f>
        <v>22948.982421875</v>
      </c>
      <c r="K140" s="10"/>
      <c r="L140" s="35">
        <f>VLOOKUP($C140,VK!$B$3:$CG$295,75,FALSE)</f>
        <v>10918.46875</v>
      </c>
      <c r="M140" s="56">
        <f>1-VLOOKUP(C140,VK!$B$3:$ID$295,237,FALSE)</f>
        <v>0.40533276308932065</v>
      </c>
      <c r="N140" s="35"/>
      <c r="O140" s="35"/>
      <c r="P140" s="36"/>
    </row>
    <row r="141" spans="1:16" hidden="1">
      <c r="A141" s="19">
        <v>131</v>
      </c>
      <c r="B141" s="31" t="str">
        <f t="shared" si="2"/>
        <v>***</v>
      </c>
      <c r="C141" t="str">
        <f>VLOOKUP(A141,VK!$IE$3:$IG$295,3,FALSE)</f>
        <v>Pyhtää</v>
      </c>
      <c r="D141" s="36">
        <f>VLOOKUP(C141,VK!$B$3:$CG$295,11,FALSE)</f>
        <v>143.80000305175781</v>
      </c>
      <c r="E141" s="36">
        <f>VLOOKUP($C141,VK!$B$3:$CG$295,18,FALSE)</f>
        <v>146</v>
      </c>
      <c r="F141" s="36">
        <f>VLOOKUP($C141,VK!$B$3:$CG$295,32,FALSE)</f>
        <v>0</v>
      </c>
      <c r="G141" s="36">
        <f>VLOOKUP($C141,VK!$B$3:$CG$295,37,FALSE)</f>
        <v>42.6</v>
      </c>
      <c r="H141" s="36">
        <f>VLOOKUP($C141,VK!$B$3:$CG$295,55,FALSE)</f>
        <v>89.139305114746094</v>
      </c>
      <c r="I141" s="40">
        <f>VLOOKUP($C141,VK!$B$3:$CG$295,59,FALSE)</f>
        <v>2.3537743091583252</v>
      </c>
      <c r="J141" s="35">
        <f>VLOOKUP($C141,VK!$B$3:$CG$295,65,FALSE)</f>
        <v>24909.560546875</v>
      </c>
      <c r="K141" s="10"/>
      <c r="L141" s="35">
        <f>VLOOKUP($C141,VK!$B$3:$CG$295,75,FALSE)</f>
        <v>9890.8447265625</v>
      </c>
      <c r="M141" s="56">
        <f>1-VLOOKUP(C141,VK!$B$3:$ID$295,237,FALSE)</f>
        <v>0.40291288098845668</v>
      </c>
      <c r="N141" s="35"/>
      <c r="O141" s="35"/>
      <c r="P141" s="36"/>
    </row>
    <row r="142" spans="1:16" hidden="1">
      <c r="A142" s="19">
        <v>132</v>
      </c>
      <c r="B142" s="31" t="str">
        <f t="shared" si="2"/>
        <v>***</v>
      </c>
      <c r="C142" t="str">
        <f>VLOOKUP(A142,VK!$IE$3:$IG$295,3,FALSE)</f>
        <v>Urjala</v>
      </c>
      <c r="D142" s="36">
        <f>VLOOKUP(C142,VK!$B$3:$CG$295,11,FALSE)</f>
        <v>174.10000610351563</v>
      </c>
      <c r="E142" s="36">
        <f>VLOOKUP($C142,VK!$B$3:$CG$295,18,FALSE)</f>
        <v>206</v>
      </c>
      <c r="F142" s="36">
        <f>VLOOKUP($C142,VK!$B$3:$CG$295,32,FALSE)</f>
        <v>0</v>
      </c>
      <c r="G142" s="36">
        <f>VLOOKUP($C142,VK!$B$3:$CG$295,37,FALSE)</f>
        <v>72.5</v>
      </c>
      <c r="H142" s="36">
        <f>VLOOKUP($C142,VK!$B$3:$CG$295,55,FALSE)</f>
        <v>100</v>
      </c>
      <c r="I142" s="40">
        <f>VLOOKUP($C142,VK!$B$3:$CG$295,59,FALSE)</f>
        <v>3.603348970413208</v>
      </c>
      <c r="J142" s="35">
        <f>VLOOKUP($C142,VK!$B$3:$CG$295,65,FALSE)</f>
        <v>20833.41015625</v>
      </c>
      <c r="K142" s="10"/>
      <c r="L142" s="35">
        <f>VLOOKUP($C142,VK!$B$3:$CG$295,75,FALSE)</f>
        <v>6991.41650390625</v>
      </c>
      <c r="M142" s="56">
        <f>1-VLOOKUP(C142,VK!$B$3:$ID$295,237,FALSE)</f>
        <v>0.40261084598801689</v>
      </c>
      <c r="N142" s="35"/>
      <c r="O142" s="35"/>
      <c r="P142" s="36"/>
    </row>
    <row r="143" spans="1:16" hidden="1">
      <c r="A143" s="19">
        <v>133</v>
      </c>
      <c r="B143" s="31" t="str">
        <f t="shared" si="2"/>
        <v>***</v>
      </c>
      <c r="C143" t="str">
        <f>VLOOKUP(A143,VK!$IE$3:$IG$295,3,FALSE)</f>
        <v>Juva</v>
      </c>
      <c r="D143" s="36">
        <f>VLOOKUP(C143,VK!$B$3:$CG$295,11,FALSE)</f>
        <v>167.89999389648438</v>
      </c>
      <c r="E143" s="36">
        <f>VLOOKUP($C143,VK!$B$3:$CG$295,18,FALSE)</f>
        <v>374</v>
      </c>
      <c r="F143" s="36">
        <f>VLOOKUP($C143,VK!$B$3:$CG$295,32,FALSE)</f>
        <v>1</v>
      </c>
      <c r="G143" s="36">
        <f>VLOOKUP($C143,VK!$B$3:$CG$295,37,FALSE)</f>
        <v>61</v>
      </c>
      <c r="H143" s="36">
        <f>VLOOKUP($C143,VK!$B$3:$CG$295,55,FALSE)</f>
        <v>100</v>
      </c>
      <c r="I143" s="40">
        <f>VLOOKUP($C143,VK!$B$3:$CG$295,59,FALSE)</f>
        <v>2.6330933570861816</v>
      </c>
      <c r="J143" s="35">
        <f>VLOOKUP($C143,VK!$B$3:$CG$295,65,FALSE)</f>
        <v>20491.833984375</v>
      </c>
      <c r="K143" s="10"/>
      <c r="L143" s="35">
        <f>VLOOKUP($C143,VK!$B$3:$CG$295,75,FALSE)</f>
        <v>9534.0908203125</v>
      </c>
      <c r="M143" s="56">
        <f>1-VLOOKUP(C143,VK!$B$3:$ID$295,237,FALSE)</f>
        <v>0.40181534010206643</v>
      </c>
      <c r="N143" s="35"/>
      <c r="O143" s="35"/>
      <c r="P143" s="36"/>
    </row>
    <row r="144" spans="1:16" hidden="1">
      <c r="A144" s="19">
        <v>134</v>
      </c>
      <c r="B144" s="31" t="str">
        <f t="shared" si="2"/>
        <v>***</v>
      </c>
      <c r="C144" t="str">
        <f>VLOOKUP(A144,VK!$IE$3:$IG$295,3,FALSE)</f>
        <v>Ylöjärvi</v>
      </c>
      <c r="D144" s="36">
        <f>VLOOKUP(C144,VK!$B$3:$CG$295,11,FALSE)</f>
        <v>121.59999847412109</v>
      </c>
      <c r="E144" s="36">
        <f>VLOOKUP($C144,VK!$B$3:$CG$295,18,FALSE)</f>
        <v>372</v>
      </c>
      <c r="F144" s="36">
        <f>VLOOKUP($C144,VK!$B$3:$CG$295,32,FALSE)</f>
        <v>0</v>
      </c>
      <c r="G144" s="36">
        <f>VLOOKUP($C144,VK!$B$3:$CG$295,37,FALSE)</f>
        <v>63.1</v>
      </c>
      <c r="H144" s="36">
        <f>VLOOKUP($C144,VK!$B$3:$CG$295,55,FALSE)</f>
        <v>78.461540222167969</v>
      </c>
      <c r="I144" s="40">
        <f>VLOOKUP($C144,VK!$B$3:$CG$295,59,FALSE)</f>
        <v>4.9620041847229004</v>
      </c>
      <c r="J144" s="35">
        <f>VLOOKUP($C144,VK!$B$3:$CG$295,65,FALSE)</f>
        <v>23788.943359375</v>
      </c>
      <c r="K144" s="10"/>
      <c r="L144" s="35">
        <f>VLOOKUP($C144,VK!$B$3:$CG$295,75,FALSE)</f>
        <v>9494.837890625</v>
      </c>
      <c r="M144" s="56">
        <f>1-VLOOKUP(C144,VK!$B$3:$ID$295,237,FALSE)</f>
        <v>0.40153910677182869</v>
      </c>
      <c r="N144" s="35"/>
      <c r="O144" s="35"/>
      <c r="P144" s="36"/>
    </row>
    <row r="145" spans="1:16" hidden="1">
      <c r="A145" s="19">
        <v>135</v>
      </c>
      <c r="B145" s="31" t="str">
        <f t="shared" si="2"/>
        <v>***</v>
      </c>
      <c r="C145" t="str">
        <f>VLOOKUP(A145,VK!$IE$3:$IG$295,3,FALSE)</f>
        <v>Muhos</v>
      </c>
      <c r="D145" s="36">
        <f>VLOOKUP(C145,VK!$B$3:$CG$295,11,FALSE)</f>
        <v>158.30000305175781</v>
      </c>
      <c r="E145" s="36">
        <f>VLOOKUP($C145,VK!$B$3:$CG$295,18,FALSE)</f>
        <v>166</v>
      </c>
      <c r="F145" s="36">
        <f>VLOOKUP($C145,VK!$B$3:$CG$295,32,FALSE)</f>
        <v>0</v>
      </c>
      <c r="G145" s="36">
        <f>VLOOKUP($C145,VK!$B$3:$CG$295,37,FALSE)</f>
        <v>49.6</v>
      </c>
      <c r="H145" s="36">
        <f>VLOOKUP($C145,VK!$B$3:$CG$295,55,FALSE)</f>
        <v>84.581497192382813</v>
      </c>
      <c r="I145" s="40">
        <f>VLOOKUP($C145,VK!$B$3:$CG$295,59,FALSE)</f>
        <v>4.3096542358398438</v>
      </c>
      <c r="J145" s="35">
        <f>VLOOKUP($C145,VK!$B$3:$CG$295,65,FALSE)</f>
        <v>20518.34375</v>
      </c>
      <c r="K145" s="10"/>
      <c r="L145" s="35">
        <f>VLOOKUP($C145,VK!$B$3:$CG$295,75,FALSE)</f>
        <v>6698.96630859375</v>
      </c>
      <c r="M145" s="56">
        <f>1-VLOOKUP(C145,VK!$B$3:$ID$295,237,FALSE)</f>
        <v>0.40017381588690315</v>
      </c>
      <c r="N145" s="35"/>
      <c r="O145" s="35"/>
      <c r="P145" s="36"/>
    </row>
    <row r="146" spans="1:16" hidden="1">
      <c r="A146" s="19">
        <v>136</v>
      </c>
      <c r="B146" s="31" t="str">
        <f t="shared" si="2"/>
        <v>***</v>
      </c>
      <c r="C146" t="str">
        <f>VLOOKUP(A146,VK!$IE$3:$IG$295,3,FALSE)</f>
        <v>Parkano</v>
      </c>
      <c r="D146" s="36">
        <f>VLOOKUP(C146,VK!$B$3:$CG$295,11,FALSE)</f>
        <v>173.89999389648438</v>
      </c>
      <c r="E146" s="36">
        <f>VLOOKUP($C146,VK!$B$3:$CG$295,18,FALSE)</f>
        <v>258</v>
      </c>
      <c r="F146" s="36">
        <f>VLOOKUP($C146,VK!$B$3:$CG$295,32,FALSE)</f>
        <v>0</v>
      </c>
      <c r="G146" s="36">
        <f>VLOOKUP($C146,VK!$B$3:$CG$295,37,FALSE)</f>
        <v>71.599999999999994</v>
      </c>
      <c r="H146" s="36">
        <f>VLOOKUP($C146,VK!$B$3:$CG$295,55,FALSE)</f>
        <v>100</v>
      </c>
      <c r="I146" s="40">
        <f>VLOOKUP($C146,VK!$B$3:$CG$295,59,FALSE)</f>
        <v>3.667208194732666</v>
      </c>
      <c r="J146" s="35">
        <f>VLOOKUP($C146,VK!$B$3:$CG$295,65,FALSE)</f>
        <v>20867.4375</v>
      </c>
      <c r="K146" s="10"/>
      <c r="L146" s="35">
        <f>VLOOKUP($C146,VK!$B$3:$CG$295,75,FALSE)</f>
        <v>6771.34130859375</v>
      </c>
      <c r="M146" s="56">
        <f>1-VLOOKUP(C146,VK!$B$3:$ID$295,237,FALSE)</f>
        <v>0.39953219852271404</v>
      </c>
      <c r="N146" s="35"/>
      <c r="O146" s="35"/>
      <c r="P146" s="36"/>
    </row>
    <row r="147" spans="1:16" hidden="1">
      <c r="A147" s="19">
        <v>137</v>
      </c>
      <c r="B147" s="31" t="str">
        <f t="shared" si="2"/>
        <v>***</v>
      </c>
      <c r="C147" t="str">
        <f>VLOOKUP(A147,VK!$IE$3:$IG$295,3,FALSE)</f>
        <v>Siikajoki</v>
      </c>
      <c r="D147" s="36">
        <f>VLOOKUP(C147,VK!$B$3:$CG$295,11,FALSE)</f>
        <v>171.69999694824219</v>
      </c>
      <c r="E147" s="36">
        <f>VLOOKUP($C147,VK!$B$3:$CG$295,18,FALSE)</f>
        <v>319</v>
      </c>
      <c r="F147" s="36">
        <f>VLOOKUP($C147,VK!$B$3:$CG$295,32,FALSE)</f>
        <v>0</v>
      </c>
      <c r="G147" s="36">
        <f>VLOOKUP($C147,VK!$B$3:$CG$295,37,FALSE)</f>
        <v>49.6</v>
      </c>
      <c r="H147" s="36">
        <f>VLOOKUP($C147,VK!$B$3:$CG$295,55,FALSE)</f>
        <v>98.113204956054688</v>
      </c>
      <c r="I147" s="40">
        <f>VLOOKUP($C147,VK!$B$3:$CG$295,59,FALSE)</f>
        <v>3.9429347515106201</v>
      </c>
      <c r="J147" s="35">
        <f>VLOOKUP($C147,VK!$B$3:$CG$295,65,FALSE)</f>
        <v>20063.890625</v>
      </c>
      <c r="K147" s="10"/>
      <c r="L147" s="35">
        <f>VLOOKUP($C147,VK!$B$3:$CG$295,75,FALSE)</f>
        <v>6413.203125</v>
      </c>
      <c r="M147" s="56">
        <f>1-VLOOKUP(C147,VK!$B$3:$ID$295,237,FALSE)</f>
        <v>0.38547705013477707</v>
      </c>
      <c r="N147" s="35"/>
      <c r="O147" s="35"/>
      <c r="P147" s="36"/>
    </row>
    <row r="148" spans="1:16" hidden="1">
      <c r="A148" s="19">
        <v>138</v>
      </c>
      <c r="B148" s="31" t="str">
        <f t="shared" si="2"/>
        <v>***</v>
      </c>
      <c r="C148" t="str">
        <f>VLOOKUP(A148,VK!$IE$3:$IG$295,3,FALSE)</f>
        <v>Kemiönsaari</v>
      </c>
      <c r="D148" s="36">
        <f>VLOOKUP(C148,VK!$B$3:$CG$295,11,FALSE)</f>
        <v>164.19999694824219</v>
      </c>
      <c r="E148" s="36">
        <f>VLOOKUP($C148,VK!$B$3:$CG$295,18,FALSE)</f>
        <v>229</v>
      </c>
      <c r="F148" s="36">
        <f>VLOOKUP($C148,VK!$B$3:$CG$295,32,FALSE)</f>
        <v>0</v>
      </c>
      <c r="G148" s="36">
        <f>VLOOKUP($C148,VK!$B$3:$CG$295,37,FALSE)</f>
        <v>78.900000000000006</v>
      </c>
      <c r="H148" s="36">
        <f>VLOOKUP($C148,VK!$B$3:$CG$295,55,FALSE)</f>
        <v>93.822395324707031</v>
      </c>
      <c r="I148" s="40">
        <f>VLOOKUP($C148,VK!$B$3:$CG$295,59,FALSE)</f>
        <v>3.6598191261291504</v>
      </c>
      <c r="J148" s="35">
        <f>VLOOKUP($C148,VK!$B$3:$CG$295,65,FALSE)</f>
        <v>21961.302734375</v>
      </c>
      <c r="K148" s="10"/>
      <c r="L148" s="35">
        <f>VLOOKUP($C148,VK!$B$3:$CG$295,75,FALSE)</f>
        <v>10207.7919921875</v>
      </c>
      <c r="M148" s="56">
        <f>1-VLOOKUP(C148,VK!$B$3:$ID$295,237,FALSE)</f>
        <v>0.38486796301784987</v>
      </c>
      <c r="N148" s="35"/>
      <c r="O148" s="35"/>
      <c r="P148" s="36"/>
    </row>
    <row r="149" spans="1:16" hidden="1">
      <c r="A149" s="19">
        <v>139</v>
      </c>
      <c r="B149" s="31" t="str">
        <f t="shared" si="2"/>
        <v>***</v>
      </c>
      <c r="C149" t="str">
        <f>VLOOKUP(A149,VK!$IE$3:$IG$295,3,FALSE)</f>
        <v>Koski Tl</v>
      </c>
      <c r="D149" s="36">
        <f>VLOOKUP(C149,VK!$B$3:$CG$295,11,FALSE)</f>
        <v>159.10000610351563</v>
      </c>
      <c r="E149" s="36">
        <f>VLOOKUP($C149,VK!$B$3:$CG$295,18,FALSE)</f>
        <v>84</v>
      </c>
      <c r="F149" s="36">
        <f>VLOOKUP($C149,VK!$B$3:$CG$295,32,FALSE)</f>
        <v>1</v>
      </c>
      <c r="G149" s="36">
        <f>VLOOKUP($C149,VK!$B$3:$CG$295,37,FALSE)</f>
        <v>72.8</v>
      </c>
      <c r="H149" s="36">
        <f>VLOOKUP($C149,VK!$B$3:$CG$295,55,FALSE)</f>
        <v>100</v>
      </c>
      <c r="I149" s="40">
        <f>VLOOKUP($C149,VK!$B$3:$CG$295,59,FALSE)</f>
        <v>3.5958404541015625</v>
      </c>
      <c r="J149" s="35">
        <f>VLOOKUP($C149,VK!$B$3:$CG$295,65,FALSE)</f>
        <v>21320.89453125</v>
      </c>
      <c r="K149" s="10"/>
      <c r="L149" s="35">
        <f>VLOOKUP($C149,VK!$B$3:$CG$295,75,FALSE)</f>
        <v>9605.2626953125</v>
      </c>
      <c r="M149" s="56">
        <f>1-VLOOKUP(C149,VK!$B$3:$ID$295,237,FALSE)</f>
        <v>0.38483786335156056</v>
      </c>
      <c r="N149" s="35"/>
      <c r="O149" s="35"/>
      <c r="P149" s="36"/>
    </row>
    <row r="150" spans="1:16" hidden="1">
      <c r="A150" s="19">
        <v>140</v>
      </c>
      <c r="B150" s="31" t="str">
        <f t="shared" si="2"/>
        <v>***</v>
      </c>
      <c r="C150" t="str">
        <f>VLOOKUP(A150,VK!$IE$3:$IG$295,3,FALSE)</f>
        <v>Lestijärvi</v>
      </c>
      <c r="D150" s="36">
        <f>VLOOKUP(C150,VK!$B$3:$CG$295,11,FALSE)</f>
        <v>185.69999694824219</v>
      </c>
      <c r="E150" s="36">
        <f>VLOOKUP($C150,VK!$B$3:$CG$295,18,FALSE)</f>
        <v>70</v>
      </c>
      <c r="F150" s="36">
        <f>VLOOKUP($C150,VK!$B$3:$CG$295,32,FALSE)</f>
        <v>0</v>
      </c>
      <c r="G150" s="36">
        <f>VLOOKUP($C150,VK!$B$3:$CG$295,37,FALSE)</f>
        <v>51.2</v>
      </c>
      <c r="H150" s="36">
        <f>VLOOKUP($C150,VK!$B$3:$CG$295,55,FALSE)</f>
        <v>100</v>
      </c>
      <c r="I150" s="40">
        <f>VLOOKUP($C150,VK!$B$3:$CG$295,59,FALSE)</f>
        <v>3.0620307922363281</v>
      </c>
      <c r="J150" s="35">
        <f>VLOOKUP($C150,VK!$B$3:$CG$295,65,FALSE)</f>
        <v>19522.716796875</v>
      </c>
      <c r="K150" s="10"/>
      <c r="L150" s="35">
        <f>VLOOKUP($C150,VK!$B$3:$CG$295,75,FALSE)</f>
        <v>9767.44140625</v>
      </c>
      <c r="M150" s="56">
        <f>1-VLOOKUP(C150,VK!$B$3:$ID$295,237,FALSE)</f>
        <v>0.3843412578543296</v>
      </c>
      <c r="N150" s="35"/>
      <c r="O150" s="35"/>
      <c r="P150" s="36"/>
    </row>
    <row r="151" spans="1:16" hidden="1">
      <c r="A151" s="19">
        <v>141</v>
      </c>
      <c r="B151" s="31" t="str">
        <f t="shared" si="2"/>
        <v>***</v>
      </c>
      <c r="C151" t="str">
        <f>VLOOKUP(A151,VK!$IE$3:$IG$295,3,FALSE)</f>
        <v>Varkaus</v>
      </c>
      <c r="D151" s="36">
        <f>VLOOKUP(C151,VK!$B$3:$CG$295,11,FALSE)</f>
        <v>184.69999694824219</v>
      </c>
      <c r="E151" s="36">
        <f>VLOOKUP($C151,VK!$B$3:$CG$295,18,FALSE)</f>
        <v>130</v>
      </c>
      <c r="F151" s="36">
        <f>VLOOKUP($C151,VK!$B$3:$CG$295,32,FALSE)</f>
        <v>0</v>
      </c>
      <c r="G151" s="36">
        <f>VLOOKUP($C151,VK!$B$3:$CG$295,37,FALSE)</f>
        <v>54.4</v>
      </c>
      <c r="H151" s="36">
        <f>VLOOKUP($C151,VK!$B$3:$CG$295,55,FALSE)</f>
        <v>66.4383544921875</v>
      </c>
      <c r="I151" s="40">
        <f>VLOOKUP($C151,VK!$B$3:$CG$295,59,FALSE)</f>
        <v>2.3709957599639893</v>
      </c>
      <c r="J151" s="35">
        <f>VLOOKUP($C151,VK!$B$3:$CG$295,65,FALSE)</f>
        <v>23159.474609375</v>
      </c>
      <c r="K151" s="10"/>
      <c r="L151" s="35">
        <f>VLOOKUP($C151,VK!$B$3:$CG$295,75,FALSE)</f>
        <v>11048.2060546875</v>
      </c>
      <c r="M151" s="56">
        <f>1-VLOOKUP(C151,VK!$B$3:$ID$295,237,FALSE)</f>
        <v>0.38376210611719375</v>
      </c>
      <c r="N151" s="35"/>
      <c r="O151" s="35"/>
      <c r="P151" s="36"/>
    </row>
    <row r="152" spans="1:16" hidden="1">
      <c r="A152" s="19">
        <v>142</v>
      </c>
      <c r="B152" s="31" t="str">
        <f t="shared" si="2"/>
        <v>***</v>
      </c>
      <c r="C152" t="str">
        <f>VLOOKUP(A152,VK!$IE$3:$IG$295,3,FALSE)</f>
        <v>Enontekiö</v>
      </c>
      <c r="D152" s="36">
        <f>VLOOKUP(C152,VK!$B$3:$CG$295,11,FALSE)</f>
        <v>154.39999389648438</v>
      </c>
      <c r="E152" s="36">
        <f>VLOOKUP($C152,VK!$B$3:$CG$295,18,FALSE)</f>
        <v>377</v>
      </c>
      <c r="F152" s="36">
        <f>VLOOKUP($C152,VK!$B$3:$CG$295,32,FALSE)</f>
        <v>1</v>
      </c>
      <c r="G152" s="36">
        <f>VLOOKUP($C152,VK!$B$3:$CG$295,37,FALSE)</f>
        <v>68</v>
      </c>
      <c r="H152" s="36">
        <f>VLOOKUP($C152,VK!$B$3:$CG$295,55,FALSE)</f>
        <v>100</v>
      </c>
      <c r="I152" s="40">
        <f>VLOOKUP($C152,VK!$B$3:$CG$295,59,FALSE)</f>
        <v>2.7747552394866943</v>
      </c>
      <c r="J152" s="35">
        <f>VLOOKUP($C152,VK!$B$3:$CG$295,65,FALSE)</f>
        <v>20747.369140625</v>
      </c>
      <c r="K152" s="10"/>
      <c r="L152" s="35">
        <f>VLOOKUP($C152,VK!$B$3:$CG$295,75,FALSE)</f>
        <v>12626.6669921875</v>
      </c>
      <c r="M152" s="56">
        <f>1-VLOOKUP(C152,VK!$B$3:$ID$295,237,FALSE)</f>
        <v>0.38294784998709885</v>
      </c>
      <c r="N152" s="35"/>
      <c r="O152" s="35"/>
      <c r="P152" s="36"/>
    </row>
    <row r="153" spans="1:16" hidden="1">
      <c r="A153" s="19">
        <v>143</v>
      </c>
      <c r="B153" s="31" t="str">
        <f t="shared" si="2"/>
        <v>***</v>
      </c>
      <c r="C153" t="str">
        <f>VLOOKUP(A153,VK!$IE$3:$IG$295,3,FALSE)</f>
        <v>Saarijärvi</v>
      </c>
      <c r="D153" s="36">
        <f>VLOOKUP(C153,VK!$B$3:$CG$295,11,FALSE)</f>
        <v>195</v>
      </c>
      <c r="E153" s="36">
        <f>VLOOKUP($C153,VK!$B$3:$CG$295,18,FALSE)</f>
        <v>407</v>
      </c>
      <c r="F153" s="36">
        <f>VLOOKUP($C153,VK!$B$3:$CG$295,32,FALSE)</f>
        <v>0</v>
      </c>
      <c r="G153" s="36">
        <f>VLOOKUP($C153,VK!$B$3:$CG$295,37,FALSE)</f>
        <v>66.2</v>
      </c>
      <c r="H153" s="36">
        <f>VLOOKUP($C153,VK!$B$3:$CG$295,55,FALSE)</f>
        <v>96.048629760742188</v>
      </c>
      <c r="I153" s="40">
        <f>VLOOKUP($C153,VK!$B$3:$CG$295,59,FALSE)</f>
        <v>3.3921365737915039</v>
      </c>
      <c r="J153" s="35">
        <f>VLOOKUP($C153,VK!$B$3:$CG$295,65,FALSE)</f>
        <v>19974.697265625</v>
      </c>
      <c r="K153" s="10"/>
      <c r="L153" s="35">
        <f>VLOOKUP($C153,VK!$B$3:$CG$295,75,FALSE)</f>
        <v>8509.43359375</v>
      </c>
      <c r="M153" s="56">
        <f>1-VLOOKUP(C153,VK!$B$3:$ID$295,237,FALSE)</f>
        <v>0.38225685006691956</v>
      </c>
      <c r="N153" s="35"/>
      <c r="O153" s="35"/>
      <c r="P153" s="36"/>
    </row>
    <row r="154" spans="1:16" hidden="1">
      <c r="A154" s="19">
        <v>144</v>
      </c>
      <c r="B154" s="31" t="str">
        <f t="shared" si="2"/>
        <v>***</v>
      </c>
      <c r="C154" t="str">
        <f>VLOOKUP(A154,VK!$IE$3:$IG$295,3,FALSE)</f>
        <v>Luhanka</v>
      </c>
      <c r="D154" s="36">
        <f>VLOOKUP(C154,VK!$B$3:$CG$295,11,FALSE)</f>
        <v>188.60000610351563</v>
      </c>
      <c r="E154" s="36">
        <f>VLOOKUP($C154,VK!$B$3:$CG$295,18,FALSE)</f>
        <v>57</v>
      </c>
      <c r="F154" s="36">
        <f>VLOOKUP($C154,VK!$B$3:$CG$295,32,FALSE)</f>
        <v>0</v>
      </c>
      <c r="G154" s="36">
        <f>VLOOKUP($C154,VK!$B$3:$CG$295,37,FALSE)</f>
        <v>60.9</v>
      </c>
      <c r="H154" s="36">
        <f>VLOOKUP($C154,VK!$B$3:$CG$295,55,FALSE)</f>
        <v>100</v>
      </c>
      <c r="I154" s="40">
        <f>VLOOKUP($C154,VK!$B$3:$CG$295,59,FALSE)</f>
        <v>2.0299999713897705</v>
      </c>
      <c r="J154" s="35">
        <f>VLOOKUP($C154,VK!$B$3:$CG$295,65,FALSE)</f>
        <v>21678.482421875</v>
      </c>
      <c r="K154" s="10"/>
      <c r="L154" s="35">
        <f>VLOOKUP($C154,VK!$B$3:$CG$295,75,FALSE)</f>
        <v>11043.478515625</v>
      </c>
      <c r="M154" s="56">
        <f>1-VLOOKUP(C154,VK!$B$3:$ID$295,237,FALSE)</f>
        <v>0.38178179710523985</v>
      </c>
      <c r="N154" s="35"/>
      <c r="O154" s="35"/>
      <c r="P154" s="36"/>
    </row>
    <row r="155" spans="1:16" hidden="1">
      <c r="A155" s="19">
        <v>145</v>
      </c>
      <c r="B155" s="31" t="str">
        <f t="shared" si="2"/>
        <v>***</v>
      </c>
      <c r="C155" t="str">
        <f>VLOOKUP(A155,VK!$IE$3:$IG$295,3,FALSE)</f>
        <v>Pihtipudas</v>
      </c>
      <c r="D155" s="36">
        <f>VLOOKUP(C155,VK!$B$3:$CG$295,11,FALSE)</f>
        <v>182.19999694824219</v>
      </c>
      <c r="E155" s="36">
        <f>VLOOKUP($C155,VK!$B$3:$CG$295,18,FALSE)</f>
        <v>263</v>
      </c>
      <c r="F155" s="36">
        <f>VLOOKUP($C155,VK!$B$3:$CG$295,32,FALSE)</f>
        <v>0</v>
      </c>
      <c r="G155" s="36">
        <f>VLOOKUP($C155,VK!$B$3:$CG$295,37,FALSE)</f>
        <v>56</v>
      </c>
      <c r="H155" s="36">
        <f>VLOOKUP($C155,VK!$B$3:$CG$295,55,FALSE)</f>
        <v>100</v>
      </c>
      <c r="I155" s="40">
        <f>VLOOKUP($C155,VK!$B$3:$CG$295,59,FALSE)</f>
        <v>2.6527776718139648</v>
      </c>
      <c r="J155" s="35">
        <f>VLOOKUP($C155,VK!$B$3:$CG$295,65,FALSE)</f>
        <v>18909.01171875</v>
      </c>
      <c r="K155" s="10"/>
      <c r="L155" s="35">
        <f>VLOOKUP($C155,VK!$B$3:$CG$295,75,FALSE)</f>
        <v>7575.916015625</v>
      </c>
      <c r="M155" s="56">
        <f>1-VLOOKUP(C155,VK!$B$3:$ID$295,237,FALSE)</f>
        <v>0.38153250517528126</v>
      </c>
      <c r="N155" s="35"/>
      <c r="O155" s="35"/>
      <c r="P155" s="36"/>
    </row>
    <row r="156" spans="1:16" hidden="1">
      <c r="A156" s="19">
        <v>146</v>
      </c>
      <c r="B156" s="31" t="str">
        <f t="shared" si="2"/>
        <v>***</v>
      </c>
      <c r="C156" t="str">
        <f>VLOOKUP(A156,VK!$IE$3:$IG$295,3,FALSE)</f>
        <v>Kokkola</v>
      </c>
      <c r="D156" s="36">
        <f>VLOOKUP(C156,VK!$B$3:$CG$295,11,FALSE)</f>
        <v>137.89999389648438</v>
      </c>
      <c r="E156" s="36">
        <f>VLOOKUP($C156,VK!$B$3:$CG$295,18,FALSE)</f>
        <v>400</v>
      </c>
      <c r="F156" s="36">
        <f>VLOOKUP($C156,VK!$B$3:$CG$295,32,FALSE)</f>
        <v>1</v>
      </c>
      <c r="G156" s="36">
        <f>VLOOKUP($C156,VK!$B$3:$CG$295,37,FALSE)</f>
        <v>67.2</v>
      </c>
      <c r="H156" s="36">
        <f>VLOOKUP($C156,VK!$B$3:$CG$295,55,FALSE)</f>
        <v>93.19219970703125</v>
      </c>
      <c r="I156" s="40">
        <f>VLOOKUP($C156,VK!$B$3:$CG$295,59,FALSE)</f>
        <v>4.8905014991760254</v>
      </c>
      <c r="J156" s="35">
        <f>VLOOKUP($C156,VK!$B$3:$CG$295,65,FALSE)</f>
        <v>22522.603515625</v>
      </c>
      <c r="K156" s="10"/>
      <c r="L156" s="35">
        <f>VLOOKUP($C156,VK!$B$3:$CG$295,75,FALSE)</f>
        <v>8582.1328125</v>
      </c>
      <c r="M156" s="56">
        <f>1-VLOOKUP(C156,VK!$B$3:$ID$295,237,FALSE)</f>
        <v>0.38096221320945312</v>
      </c>
      <c r="N156" s="35"/>
      <c r="O156" s="35"/>
      <c r="P156" s="36"/>
    </row>
    <row r="157" spans="1:16" hidden="1">
      <c r="A157" s="19">
        <v>147</v>
      </c>
      <c r="B157" s="31" t="str">
        <f t="shared" si="2"/>
        <v>***</v>
      </c>
      <c r="C157" t="str">
        <f>VLOOKUP(A157,VK!$IE$3:$IG$295,3,FALSE)</f>
        <v>Sauvo</v>
      </c>
      <c r="D157" s="36">
        <f>VLOOKUP(C157,VK!$B$3:$CG$295,11,FALSE)</f>
        <v>132.60000610351563</v>
      </c>
      <c r="E157" s="36">
        <f>VLOOKUP($C157,VK!$B$3:$CG$295,18,FALSE)</f>
        <v>108</v>
      </c>
      <c r="F157" s="36">
        <f>VLOOKUP($C157,VK!$B$3:$CG$295,32,FALSE)</f>
        <v>0</v>
      </c>
      <c r="G157" s="36">
        <f>VLOOKUP($C157,VK!$B$3:$CG$295,37,FALSE)</f>
        <v>79.900000000000006</v>
      </c>
      <c r="H157" s="36">
        <f>VLOOKUP($C157,VK!$B$3:$CG$295,55,FALSE)</f>
        <v>94.696968078613281</v>
      </c>
      <c r="I157" s="40">
        <f>VLOOKUP($C157,VK!$B$3:$CG$295,59,FALSE)</f>
        <v>4.3137860298156738</v>
      </c>
      <c r="J157" s="35">
        <f>VLOOKUP($C157,VK!$B$3:$CG$295,65,FALSE)</f>
        <v>23783.99609375</v>
      </c>
      <c r="K157" s="10"/>
      <c r="L157" s="35">
        <f>VLOOKUP($C157,VK!$B$3:$CG$295,75,FALSE)</f>
        <v>9522.0126953125</v>
      </c>
      <c r="M157" s="56">
        <f>1-VLOOKUP(C157,VK!$B$3:$ID$295,237,FALSE)</f>
        <v>0.38044550626520579</v>
      </c>
      <c r="N157" s="35"/>
      <c r="O157" s="35"/>
      <c r="P157" s="36"/>
    </row>
    <row r="158" spans="1:16" hidden="1">
      <c r="A158" s="19">
        <v>148</v>
      </c>
      <c r="B158" s="31" t="str">
        <f t="shared" si="2"/>
        <v>***</v>
      </c>
      <c r="C158" t="str">
        <f>VLOOKUP(A158,VK!$IE$3:$IG$295,3,FALSE)</f>
        <v>Keuruu</v>
      </c>
      <c r="D158" s="36">
        <f>VLOOKUP(C158,VK!$B$3:$CG$295,11,FALSE)</f>
        <v>185.89999389648438</v>
      </c>
      <c r="E158" s="36">
        <f>VLOOKUP($C158,VK!$B$3:$CG$295,18,FALSE)</f>
        <v>362</v>
      </c>
      <c r="F158" s="36">
        <f>VLOOKUP($C158,VK!$B$3:$CG$295,32,FALSE)</f>
        <v>0</v>
      </c>
      <c r="G158" s="36">
        <f>VLOOKUP($C158,VK!$B$3:$CG$295,37,FALSE)</f>
        <v>53.8</v>
      </c>
      <c r="H158" s="36">
        <f>VLOOKUP($C158,VK!$B$3:$CG$295,55,FALSE)</f>
        <v>80.891716003417969</v>
      </c>
      <c r="I158" s="40">
        <f>VLOOKUP($C158,VK!$B$3:$CG$295,59,FALSE)</f>
        <v>2.6885995864868164</v>
      </c>
      <c r="J158" s="35">
        <f>VLOOKUP($C158,VK!$B$3:$CG$295,65,FALSE)</f>
        <v>21490.94921875</v>
      </c>
      <c r="K158" s="10"/>
      <c r="L158" s="35">
        <f>VLOOKUP($C158,VK!$B$3:$CG$295,75,FALSE)</f>
        <v>9925</v>
      </c>
      <c r="M158" s="56">
        <f>1-VLOOKUP(C158,VK!$B$3:$ID$295,237,FALSE)</f>
        <v>0.37965625838671979</v>
      </c>
      <c r="N158" s="35"/>
      <c r="O158" s="35"/>
      <c r="P158" s="36"/>
    </row>
    <row r="159" spans="1:16" hidden="1">
      <c r="A159" s="19">
        <v>149</v>
      </c>
      <c r="B159" s="31" t="str">
        <f t="shared" si="2"/>
        <v>***</v>
      </c>
      <c r="C159" t="str">
        <f>VLOOKUP(A159,VK!$IE$3:$IG$295,3,FALSE)</f>
        <v>Ylivieska</v>
      </c>
      <c r="D159" s="36">
        <f>VLOOKUP(C159,VK!$B$3:$CG$295,11,FALSE)</f>
        <v>142</v>
      </c>
      <c r="E159" s="36">
        <f>VLOOKUP($C159,VK!$B$3:$CG$295,18,FALSE)</f>
        <v>202</v>
      </c>
      <c r="F159" s="36">
        <f>VLOOKUP($C159,VK!$B$3:$CG$295,32,FALSE)</f>
        <v>0</v>
      </c>
      <c r="G159" s="36">
        <f>VLOOKUP($C159,VK!$B$3:$CG$295,37,FALSE)</f>
        <v>42</v>
      </c>
      <c r="H159" s="36">
        <f>VLOOKUP($C159,VK!$B$3:$CG$295,55,FALSE)</f>
        <v>59.170307159423828</v>
      </c>
      <c r="I159" s="40">
        <f>VLOOKUP($C159,VK!$B$3:$CG$295,59,FALSE)</f>
        <v>3.5819075107574463</v>
      </c>
      <c r="J159" s="35">
        <f>VLOOKUP($C159,VK!$B$3:$CG$295,65,FALSE)</f>
        <v>20942.44921875</v>
      </c>
      <c r="K159" s="10"/>
      <c r="L159" s="35">
        <f>VLOOKUP($C159,VK!$B$3:$CG$295,75,FALSE)</f>
        <v>8212.9130859375</v>
      </c>
      <c r="M159" s="56">
        <f>1-VLOOKUP(C159,VK!$B$3:$ID$295,237,FALSE)</f>
        <v>0.37817668431208962</v>
      </c>
      <c r="N159" s="35"/>
      <c r="O159" s="35"/>
      <c r="P159" s="36"/>
    </row>
    <row r="160" spans="1:16" hidden="1">
      <c r="A160" s="19">
        <v>150</v>
      </c>
      <c r="B160" s="31" t="str">
        <f t="shared" si="2"/>
        <v>***</v>
      </c>
      <c r="C160" t="str">
        <f>VLOOKUP(A160,VK!$IE$3:$IG$295,3,FALSE)</f>
        <v>Kruunupyy</v>
      </c>
      <c r="D160" s="36">
        <f>VLOOKUP(C160,VK!$B$3:$CG$295,11,FALSE)</f>
        <v>126.40000152587891</v>
      </c>
      <c r="E160" s="36">
        <f>VLOOKUP($C160,VK!$B$3:$CG$295,18,FALSE)</f>
        <v>244</v>
      </c>
      <c r="F160" s="36">
        <f>VLOOKUP($C160,VK!$B$3:$CG$295,32,FALSE)</f>
        <v>0</v>
      </c>
      <c r="G160" s="36">
        <f>VLOOKUP($C160,VK!$B$3:$CG$295,37,FALSE)</f>
        <v>73.7</v>
      </c>
      <c r="H160" s="36">
        <f>VLOOKUP($C160,VK!$B$3:$CG$295,55,FALSE)</f>
        <v>100</v>
      </c>
      <c r="I160" s="40">
        <f>VLOOKUP($C160,VK!$B$3:$CG$295,59,FALSE)</f>
        <v>4.5403232574462891</v>
      </c>
      <c r="J160" s="35">
        <f>VLOOKUP($C160,VK!$B$3:$CG$295,65,FALSE)</f>
        <v>21831.173828125</v>
      </c>
      <c r="K160" s="10"/>
      <c r="L160" s="35">
        <f>VLOOKUP($C160,VK!$B$3:$CG$295,75,FALSE)</f>
        <v>10282.828125</v>
      </c>
      <c r="M160" s="56">
        <f>1-VLOOKUP(C160,VK!$B$3:$ID$295,237,FALSE)</f>
        <v>0.37320155339225713</v>
      </c>
      <c r="N160" s="35"/>
      <c r="O160" s="35"/>
      <c r="P160" s="36"/>
    </row>
    <row r="161" spans="1:16" hidden="1">
      <c r="A161" s="19">
        <v>151</v>
      </c>
      <c r="B161" s="31" t="str">
        <f t="shared" si="2"/>
        <v>***</v>
      </c>
      <c r="C161" t="str">
        <f>VLOOKUP(A161,VK!$IE$3:$IG$295,3,FALSE)</f>
        <v>Alajärvi</v>
      </c>
      <c r="D161" s="36">
        <f>VLOOKUP(C161,VK!$B$3:$CG$295,11,FALSE)</f>
        <v>177.60000610351563</v>
      </c>
      <c r="E161" s="36">
        <f>VLOOKUP($C161,VK!$B$3:$CG$295,18,FALSE)</f>
        <v>348</v>
      </c>
      <c r="F161" s="36">
        <f>VLOOKUP($C161,VK!$B$3:$CG$295,32,FALSE)</f>
        <v>0</v>
      </c>
      <c r="G161" s="36">
        <f>VLOOKUP($C161,VK!$B$3:$CG$295,37,FALSE)</f>
        <v>49.7</v>
      </c>
      <c r="H161" s="36">
        <f>VLOOKUP($C161,VK!$B$3:$CG$295,55,FALSE)</f>
        <v>96.833770751953125</v>
      </c>
      <c r="I161" s="40">
        <f>VLOOKUP($C161,VK!$B$3:$CG$295,59,FALSE)</f>
        <v>2.9730598926544189</v>
      </c>
      <c r="J161" s="35">
        <f>VLOOKUP($C161,VK!$B$3:$CG$295,65,FALSE)</f>
        <v>19432.6796875</v>
      </c>
      <c r="K161" s="10"/>
      <c r="L161" s="35">
        <f>VLOOKUP($C161,VK!$B$3:$CG$295,75,FALSE)</f>
        <v>7232.517578125</v>
      </c>
      <c r="M161" s="56">
        <f>1-VLOOKUP(C161,VK!$B$3:$ID$295,237,FALSE)</f>
        <v>0.37053701144434259</v>
      </c>
      <c r="N161" s="35"/>
      <c r="O161" s="35"/>
      <c r="P161" s="36"/>
    </row>
    <row r="162" spans="1:16" hidden="1">
      <c r="A162" s="19">
        <v>152</v>
      </c>
      <c r="B162" s="31" t="str">
        <f t="shared" si="2"/>
        <v>***</v>
      </c>
      <c r="C162" t="str">
        <f>VLOOKUP(A162,VK!$IE$3:$IG$295,3,FALSE)</f>
        <v>Loviisa</v>
      </c>
      <c r="D162" s="36">
        <f>VLOOKUP(C162,VK!$B$3:$CG$295,11,FALSE)</f>
        <v>147</v>
      </c>
      <c r="E162" s="36">
        <f>VLOOKUP($C162,VK!$B$3:$CG$295,18,FALSE)</f>
        <v>359</v>
      </c>
      <c r="F162" s="36">
        <f>VLOOKUP($C162,VK!$B$3:$CG$295,32,FALSE)</f>
        <v>1</v>
      </c>
      <c r="G162" s="36">
        <f>VLOOKUP($C162,VK!$B$3:$CG$295,37,FALSE)</f>
        <v>77.900000000000006</v>
      </c>
      <c r="H162" s="36">
        <f>VLOOKUP($C162,VK!$B$3:$CG$295,55,FALSE)</f>
        <v>97.1580810546875</v>
      </c>
      <c r="I162" s="40">
        <f>VLOOKUP($C162,VK!$B$3:$CG$295,59,FALSE)</f>
        <v>3.6281616687774658</v>
      </c>
      <c r="J162" s="35">
        <f>VLOOKUP($C162,VK!$B$3:$CG$295,65,FALSE)</f>
        <v>24077.80078125</v>
      </c>
      <c r="K162" s="10"/>
      <c r="L162" s="35">
        <f>VLOOKUP($C162,VK!$B$3:$CG$295,75,FALSE)</f>
        <v>12569.767578125</v>
      </c>
      <c r="M162" s="56">
        <f>1-VLOOKUP(C162,VK!$B$3:$ID$295,237,FALSE)</f>
        <v>0.36970415182575889</v>
      </c>
      <c r="N162" s="35"/>
      <c r="O162" s="35"/>
      <c r="P162" s="36"/>
    </row>
    <row r="163" spans="1:16" hidden="1">
      <c r="A163" s="19">
        <v>153</v>
      </c>
      <c r="B163" s="31" t="str">
        <f t="shared" si="2"/>
        <v>***</v>
      </c>
      <c r="C163" t="str">
        <f>VLOOKUP(A163,VK!$IE$3:$IG$295,3,FALSE)</f>
        <v>Hirvensalmi</v>
      </c>
      <c r="D163" s="36">
        <f>VLOOKUP(C163,VK!$B$3:$CG$295,11,FALSE)</f>
        <v>190</v>
      </c>
      <c r="E163" s="36">
        <f>VLOOKUP($C163,VK!$B$3:$CG$295,18,FALSE)</f>
        <v>180</v>
      </c>
      <c r="F163" s="36">
        <f>VLOOKUP($C163,VK!$B$3:$CG$295,32,FALSE)</f>
        <v>0</v>
      </c>
      <c r="G163" s="36">
        <f>VLOOKUP($C163,VK!$B$3:$CG$295,37,FALSE)</f>
        <v>66.3</v>
      </c>
      <c r="H163" s="36">
        <f>VLOOKUP($C163,VK!$B$3:$CG$295,55,FALSE)</f>
        <v>100</v>
      </c>
      <c r="I163" s="40">
        <f>VLOOKUP($C163,VK!$B$3:$CG$295,59,FALSE)</f>
        <v>2.7625000476837158</v>
      </c>
      <c r="J163" s="35">
        <f>VLOOKUP($C163,VK!$B$3:$CG$295,65,FALSE)</f>
        <v>20550.8359375</v>
      </c>
      <c r="K163" s="10"/>
      <c r="L163" s="35">
        <f>VLOOKUP($C163,VK!$B$3:$CG$295,75,FALSE)</f>
        <v>8887.640625</v>
      </c>
      <c r="M163" s="56">
        <f>1-VLOOKUP(C163,VK!$B$3:$ID$295,237,FALSE)</f>
        <v>0.36947697394237411</v>
      </c>
      <c r="N163" s="35"/>
      <c r="O163" s="35"/>
      <c r="P163" s="36"/>
    </row>
    <row r="164" spans="1:16" hidden="1">
      <c r="A164" s="19">
        <v>154</v>
      </c>
      <c r="B164" s="31" t="str">
        <f t="shared" si="2"/>
        <v>***</v>
      </c>
      <c r="C164" t="str">
        <f>VLOOKUP(A164,VK!$IE$3:$IG$295,3,FALSE)</f>
        <v>Muurame</v>
      </c>
      <c r="D164" s="36">
        <f>VLOOKUP(C164,VK!$B$3:$CG$295,11,FALSE)</f>
        <v>124.80000305175781</v>
      </c>
      <c r="E164" s="36">
        <f>VLOOKUP($C164,VK!$B$3:$CG$295,18,FALSE)</f>
        <v>66</v>
      </c>
      <c r="F164" s="36">
        <f>VLOOKUP($C164,VK!$B$3:$CG$295,32,FALSE)</f>
        <v>0</v>
      </c>
      <c r="G164" s="36">
        <f>VLOOKUP($C164,VK!$B$3:$CG$295,37,FALSE)</f>
        <v>46.1</v>
      </c>
      <c r="H164" s="36">
        <f>VLOOKUP($C164,VK!$B$3:$CG$295,55,FALSE)</f>
        <v>56.942276000976563</v>
      </c>
      <c r="I164" s="40">
        <f>VLOOKUP($C164,VK!$B$3:$CG$295,59,FALSE)</f>
        <v>3.67838454246521</v>
      </c>
      <c r="J164" s="35">
        <f>VLOOKUP($C164,VK!$B$3:$CG$295,65,FALSE)</f>
        <v>25064.837890625</v>
      </c>
      <c r="K164" s="10"/>
      <c r="L164" s="35">
        <f>VLOOKUP($C164,VK!$B$3:$CG$295,75,FALSE)</f>
        <v>8125.7705078125</v>
      </c>
      <c r="M164" s="56">
        <f>1-VLOOKUP(C164,VK!$B$3:$ID$295,237,FALSE)</f>
        <v>0.36926025676290952</v>
      </c>
      <c r="N164" s="35"/>
      <c r="O164" s="35"/>
      <c r="P164" s="36"/>
    </row>
    <row r="165" spans="1:16" hidden="1">
      <c r="A165" s="19">
        <v>155</v>
      </c>
      <c r="B165" s="31" t="str">
        <f t="shared" si="2"/>
        <v>***</v>
      </c>
      <c r="C165" t="str">
        <f>VLOOKUP(A165,VK!$IE$3:$IG$295,3,FALSE)</f>
        <v>Ruovesi</v>
      </c>
      <c r="D165" s="36">
        <f>VLOOKUP(C165,VK!$B$3:$CG$295,11,FALSE)</f>
        <v>183.19999694824219</v>
      </c>
      <c r="E165" s="36">
        <f>VLOOKUP($C165,VK!$B$3:$CG$295,18,FALSE)</f>
        <v>240</v>
      </c>
      <c r="F165" s="36">
        <f>VLOOKUP($C165,VK!$B$3:$CG$295,32,FALSE)</f>
        <v>0</v>
      </c>
      <c r="G165" s="36">
        <f>VLOOKUP($C165,VK!$B$3:$CG$295,37,FALSE)</f>
        <v>71.599999999999994</v>
      </c>
      <c r="H165" s="36">
        <f>VLOOKUP($C165,VK!$B$3:$CG$295,55,FALSE)</f>
        <v>100</v>
      </c>
      <c r="I165" s="40">
        <f>VLOOKUP($C165,VK!$B$3:$CG$295,59,FALSE)</f>
        <v>2.9422366619110107</v>
      </c>
      <c r="J165" s="35">
        <f>VLOOKUP($C165,VK!$B$3:$CG$295,65,FALSE)</f>
        <v>21290.458984375</v>
      </c>
      <c r="K165" s="10"/>
      <c r="L165" s="35">
        <f>VLOOKUP($C165,VK!$B$3:$CG$295,75,FALSE)</f>
        <v>9005.681640625</v>
      </c>
      <c r="M165" s="56">
        <f>1-VLOOKUP(C165,VK!$B$3:$ID$295,237,FALSE)</f>
        <v>0.36380514743806835</v>
      </c>
      <c r="N165" s="35"/>
      <c r="O165" s="35"/>
      <c r="P165" s="36"/>
    </row>
    <row r="166" spans="1:16" hidden="1">
      <c r="A166" s="19">
        <v>156</v>
      </c>
      <c r="B166" s="31" t="str">
        <f t="shared" si="2"/>
        <v>***</v>
      </c>
      <c r="C166" t="str">
        <f>VLOOKUP(A166,VK!$IE$3:$IG$295,3,FALSE)</f>
        <v>Ähtäri</v>
      </c>
      <c r="D166" s="36">
        <f>VLOOKUP(C166,VK!$B$3:$CG$295,11,FALSE)</f>
        <v>166.39999389648438</v>
      </c>
      <c r="E166" s="36">
        <f>VLOOKUP($C166,VK!$B$3:$CG$295,18,FALSE)</f>
        <v>241</v>
      </c>
      <c r="F166" s="36">
        <f>VLOOKUP($C166,VK!$B$3:$CG$295,32,FALSE)</f>
        <v>0</v>
      </c>
      <c r="G166" s="36">
        <f>VLOOKUP($C166,VK!$B$3:$CG$295,37,FALSE)</f>
        <v>77.5</v>
      </c>
      <c r="H166" s="36">
        <f>VLOOKUP($C166,VK!$B$3:$CG$295,55,FALSE)</f>
        <v>100</v>
      </c>
      <c r="I166" s="40">
        <f>VLOOKUP($C166,VK!$B$3:$CG$295,59,FALSE)</f>
        <v>3.6155626773834229</v>
      </c>
      <c r="J166" s="35">
        <f>VLOOKUP($C166,VK!$B$3:$CG$295,65,FALSE)</f>
        <v>21198.07421875</v>
      </c>
      <c r="K166" s="10"/>
      <c r="L166" s="35">
        <f>VLOOKUP($C166,VK!$B$3:$CG$295,75,FALSE)</f>
        <v>8152.671875</v>
      </c>
      <c r="M166" s="56">
        <f>1-VLOOKUP(C166,VK!$B$3:$ID$295,237,FALSE)</f>
        <v>0.36122278469126645</v>
      </c>
      <c r="N166" s="35"/>
      <c r="O166" s="35"/>
      <c r="P166" s="36"/>
    </row>
    <row r="167" spans="1:16" hidden="1">
      <c r="A167" s="19">
        <v>157</v>
      </c>
      <c r="B167" s="31" t="str">
        <f t="shared" si="2"/>
        <v>***</v>
      </c>
      <c r="C167" t="str">
        <f>VLOOKUP(A167,VK!$IE$3:$IG$295,3,FALSE)</f>
        <v>Järvenpää</v>
      </c>
      <c r="D167" s="36">
        <f>VLOOKUP(C167,VK!$B$3:$CG$295,11,FALSE)</f>
        <v>109.40000152587891</v>
      </c>
      <c r="E167" s="36">
        <f>VLOOKUP($C167,VK!$B$3:$CG$295,18,FALSE)</f>
        <v>31</v>
      </c>
      <c r="F167" s="36">
        <f>VLOOKUP($C167,VK!$B$3:$CG$295,32,FALSE)</f>
        <v>0</v>
      </c>
      <c r="G167" s="36">
        <f>VLOOKUP($C167,VK!$B$3:$CG$295,37,FALSE)</f>
        <v>61.8</v>
      </c>
      <c r="H167" s="36">
        <f>VLOOKUP($C167,VK!$B$3:$CG$295,55,FALSE)</f>
        <v>77.837112426757813</v>
      </c>
      <c r="I167" s="40">
        <f>VLOOKUP($C167,VK!$B$3:$CG$295,59,FALSE)</f>
        <v>4.1269750595092773</v>
      </c>
      <c r="J167" s="35">
        <f>VLOOKUP($C167,VK!$B$3:$CG$295,65,FALSE)</f>
        <v>27403.65625</v>
      </c>
      <c r="K167" s="10"/>
      <c r="L167" s="35">
        <f>VLOOKUP($C167,VK!$B$3:$CG$295,75,FALSE)</f>
        <v>10272.6962890625</v>
      </c>
      <c r="M167" s="56">
        <f>1-VLOOKUP(C167,VK!$B$3:$ID$295,237,FALSE)</f>
        <v>0.36073760742570138</v>
      </c>
      <c r="N167" s="35"/>
      <c r="O167" s="35"/>
      <c r="P167" s="36"/>
    </row>
    <row r="168" spans="1:16" hidden="1">
      <c r="A168" s="19">
        <v>158</v>
      </c>
      <c r="B168" s="31" t="str">
        <f t="shared" si="2"/>
        <v>***</v>
      </c>
      <c r="C168" t="str">
        <f>VLOOKUP(A168,VK!$IE$3:$IG$295,3,FALSE)</f>
        <v>Vihti</v>
      </c>
      <c r="D168" s="36">
        <f>VLOOKUP(C168,VK!$B$3:$CG$295,11,FALSE)</f>
        <v>116.69999694824219</v>
      </c>
      <c r="E168" s="36">
        <f>VLOOKUP($C168,VK!$B$3:$CG$295,18,FALSE)</f>
        <v>298</v>
      </c>
      <c r="F168" s="36">
        <f>VLOOKUP($C168,VK!$B$3:$CG$295,32,FALSE)</f>
        <v>0</v>
      </c>
      <c r="G168" s="36">
        <f>VLOOKUP($C168,VK!$B$3:$CG$295,37,FALSE)</f>
        <v>66.099999999999994</v>
      </c>
      <c r="H168" s="36">
        <f>VLOOKUP($C168,VK!$B$3:$CG$295,55,FALSE)</f>
        <v>84.912040710449219</v>
      </c>
      <c r="I168" s="40">
        <f>VLOOKUP($C168,VK!$B$3:$CG$295,59,FALSE)</f>
        <v>4.2301464080810547</v>
      </c>
      <c r="J168" s="35">
        <f>VLOOKUP($C168,VK!$B$3:$CG$295,65,FALSE)</f>
        <v>26746.2421875</v>
      </c>
      <c r="K168" s="10"/>
      <c r="L168" s="35">
        <f>VLOOKUP($C168,VK!$B$3:$CG$295,75,FALSE)</f>
        <v>10466.23828125</v>
      </c>
      <c r="M168" s="56">
        <f>1-VLOOKUP(C168,VK!$B$3:$ID$295,237,FALSE)</f>
        <v>0.35973855574126012</v>
      </c>
      <c r="N168" s="35"/>
      <c r="O168" s="35"/>
      <c r="P168" s="36"/>
    </row>
    <row r="169" spans="1:16" hidden="1">
      <c r="A169" s="19">
        <v>159</v>
      </c>
      <c r="B169" s="31" t="str">
        <f t="shared" si="2"/>
        <v>***</v>
      </c>
      <c r="C169" t="str">
        <f>VLOOKUP(A169,VK!$IE$3:$IG$295,3,FALSE)</f>
        <v>Seinäjoki</v>
      </c>
      <c r="D169" s="36">
        <f>VLOOKUP(C169,VK!$B$3:$CG$295,11,FALSE)</f>
        <v>123.59999847412109</v>
      </c>
      <c r="E169" s="36">
        <f>VLOOKUP($C169,VK!$B$3:$CG$295,18,FALSE)</f>
        <v>526</v>
      </c>
      <c r="F169" s="36">
        <f>VLOOKUP($C169,VK!$B$3:$CG$295,32,FALSE)</f>
        <v>1</v>
      </c>
      <c r="G169" s="36">
        <f>VLOOKUP($C169,VK!$B$3:$CG$295,37,FALSE)</f>
        <v>66.099999999999994</v>
      </c>
      <c r="H169" s="36">
        <f>VLOOKUP($C169,VK!$B$3:$CG$295,55,FALSE)</f>
        <v>84.857658386230469</v>
      </c>
      <c r="I169" s="40">
        <f>VLOOKUP($C169,VK!$B$3:$CG$295,59,FALSE)</f>
        <v>4.4687790870666504</v>
      </c>
      <c r="J169" s="35">
        <f>VLOOKUP($C169,VK!$B$3:$CG$295,65,FALSE)</f>
        <v>23237.23828125</v>
      </c>
      <c r="K169" s="10"/>
      <c r="L169" s="35">
        <f>VLOOKUP($C169,VK!$B$3:$CG$295,75,FALSE)</f>
        <v>9514.6103515625</v>
      </c>
      <c r="M169" s="56">
        <f>1-VLOOKUP(C169,VK!$B$3:$ID$295,237,FALSE)</f>
        <v>0.35773728174470443</v>
      </c>
      <c r="N169" s="35"/>
      <c r="O169" s="35"/>
      <c r="P169" s="36"/>
    </row>
    <row r="170" spans="1:16" hidden="1">
      <c r="A170" s="19">
        <v>160</v>
      </c>
      <c r="B170" s="31" t="str">
        <f t="shared" si="2"/>
        <v>***</v>
      </c>
      <c r="C170" t="str">
        <f>VLOOKUP(A170,VK!$IE$3:$IG$295,3,FALSE)</f>
        <v>Pirkkala</v>
      </c>
      <c r="D170" s="36">
        <f>VLOOKUP(C170,VK!$B$3:$CG$295,11,FALSE)</f>
        <v>115.30000305175781</v>
      </c>
      <c r="E170" s="36">
        <f>VLOOKUP($C170,VK!$B$3:$CG$295,18,FALSE)</f>
        <v>44</v>
      </c>
      <c r="F170" s="36">
        <f>VLOOKUP($C170,VK!$B$3:$CG$295,32,FALSE)</f>
        <v>0</v>
      </c>
      <c r="G170" s="36">
        <f>VLOOKUP($C170,VK!$B$3:$CG$295,37,FALSE)</f>
        <v>50.1</v>
      </c>
      <c r="H170" s="36">
        <f>VLOOKUP($C170,VK!$B$3:$CG$295,55,FALSE)</f>
        <v>75.840980529785156</v>
      </c>
      <c r="I170" s="40">
        <f>VLOOKUP($C170,VK!$B$3:$CG$295,59,FALSE)</f>
        <v>3.8169240951538086</v>
      </c>
      <c r="J170" s="35">
        <f>VLOOKUP($C170,VK!$B$3:$CG$295,65,FALSE)</f>
        <v>27064.890625</v>
      </c>
      <c r="K170" s="10"/>
      <c r="L170" s="35">
        <f>VLOOKUP($C170,VK!$B$3:$CG$295,75,FALSE)</f>
        <v>10449.498046875</v>
      </c>
      <c r="M170" s="56">
        <f>1-VLOOKUP(C170,VK!$B$3:$ID$295,237,FALSE)</f>
        <v>0.35382569751603787</v>
      </c>
      <c r="N170" s="35"/>
      <c r="O170" s="35"/>
      <c r="P170" s="36"/>
    </row>
    <row r="171" spans="1:16" hidden="1">
      <c r="A171" s="19">
        <v>161</v>
      </c>
      <c r="B171" s="31" t="str">
        <f t="shared" si="2"/>
        <v>***</v>
      </c>
      <c r="C171" t="str">
        <f>VLOOKUP(A171,VK!$IE$3:$IG$295,3,FALSE)</f>
        <v>Kempele</v>
      </c>
      <c r="D171" s="36">
        <f>VLOOKUP(C171,VK!$B$3:$CG$295,11,FALSE)</f>
        <v>128.89999389648438</v>
      </c>
      <c r="E171" s="36">
        <f>VLOOKUP($C171,VK!$B$3:$CG$295,18,FALSE)</f>
        <v>45</v>
      </c>
      <c r="F171" s="36">
        <f>VLOOKUP($C171,VK!$B$3:$CG$295,32,FALSE)</f>
        <v>1</v>
      </c>
      <c r="G171" s="36">
        <f>VLOOKUP($C171,VK!$B$3:$CG$295,37,FALSE)</f>
        <v>55.2</v>
      </c>
      <c r="H171" s="36">
        <f>VLOOKUP($C171,VK!$B$3:$CG$295,55,FALSE)</f>
        <v>73.624595642089844</v>
      </c>
      <c r="I171" s="40">
        <f>VLOOKUP($C171,VK!$B$3:$CG$295,59,FALSE)</f>
        <v>5.0463414192199707</v>
      </c>
      <c r="J171" s="35">
        <f>VLOOKUP($C171,VK!$B$3:$CG$295,65,FALSE)</f>
        <v>23259.271484375</v>
      </c>
      <c r="K171" s="10"/>
      <c r="L171" s="35">
        <f>VLOOKUP($C171,VK!$B$3:$CG$295,75,FALSE)</f>
        <v>9044.1005859375</v>
      </c>
      <c r="M171" s="56">
        <f>1-VLOOKUP(C171,VK!$B$3:$ID$295,237,FALSE)</f>
        <v>0.35241974536043597</v>
      </c>
      <c r="N171" s="35"/>
      <c r="O171" s="35"/>
      <c r="P171" s="36"/>
    </row>
    <row r="172" spans="1:16" hidden="1">
      <c r="A172" s="19">
        <v>162</v>
      </c>
      <c r="B172" s="31" t="str">
        <f t="shared" si="2"/>
        <v>***</v>
      </c>
      <c r="C172" t="str">
        <f>VLOOKUP(A172,VK!$IE$3:$IG$295,3,FALSE)</f>
        <v>Kauhava</v>
      </c>
      <c r="D172" s="36">
        <f>VLOOKUP(C172,VK!$B$3:$CG$295,11,FALSE)</f>
        <v>150.69999694824219</v>
      </c>
      <c r="E172" s="36">
        <f>VLOOKUP($C172,VK!$B$3:$CG$295,18,FALSE)</f>
        <v>508</v>
      </c>
      <c r="F172" s="36">
        <f>VLOOKUP($C172,VK!$B$3:$CG$295,32,FALSE)</f>
        <v>0</v>
      </c>
      <c r="G172" s="36">
        <f>VLOOKUP($C172,VK!$B$3:$CG$295,37,FALSE)</f>
        <v>44</v>
      </c>
      <c r="H172" s="36">
        <f>VLOOKUP($C172,VK!$B$3:$CG$295,55,FALSE)</f>
        <v>94.513275146484375</v>
      </c>
      <c r="I172" s="40">
        <f>VLOOKUP($C172,VK!$B$3:$CG$295,59,FALSE)</f>
        <v>2.3838229179382324</v>
      </c>
      <c r="J172" s="35">
        <f>VLOOKUP($C172,VK!$B$3:$CG$295,65,FALSE)</f>
        <v>21204.248046875</v>
      </c>
      <c r="K172" s="10"/>
      <c r="L172" s="35">
        <f>VLOOKUP($C172,VK!$B$3:$CG$295,75,FALSE)</f>
        <v>8320.4228515625</v>
      </c>
      <c r="M172" s="56">
        <f>1-VLOOKUP(C172,VK!$B$3:$ID$295,237,FALSE)</f>
        <v>0.34983653852193164</v>
      </c>
      <c r="N172" s="35"/>
      <c r="O172" s="35"/>
      <c r="P172" s="36"/>
    </row>
    <row r="173" spans="1:16" hidden="1">
      <c r="A173" s="19">
        <v>163</v>
      </c>
      <c r="B173" s="31" t="str">
        <f t="shared" si="2"/>
        <v>***</v>
      </c>
      <c r="C173" t="str">
        <f>VLOOKUP(A173,VK!$IE$3:$IG$295,3,FALSE)</f>
        <v>Pyhäntä</v>
      </c>
      <c r="D173" s="36">
        <f>VLOOKUP(C173,VK!$B$3:$CG$295,11,FALSE)</f>
        <v>172.69999694824219</v>
      </c>
      <c r="E173" s="36">
        <f>VLOOKUP($C173,VK!$B$3:$CG$295,18,FALSE)</f>
        <v>173</v>
      </c>
      <c r="F173" s="36">
        <f>VLOOKUP($C173,VK!$B$3:$CG$295,32,FALSE)</f>
        <v>0</v>
      </c>
      <c r="G173" s="36">
        <f>VLOOKUP($C173,VK!$B$3:$CG$295,37,FALSE)</f>
        <v>55.7</v>
      </c>
      <c r="H173" s="36">
        <f>VLOOKUP($C173,VK!$B$3:$CG$295,55,FALSE)</f>
        <v>100</v>
      </c>
      <c r="I173" s="40">
        <f>VLOOKUP($C173,VK!$B$3:$CG$295,59,FALSE)</f>
        <v>4.6240177154541016</v>
      </c>
      <c r="J173" s="35">
        <f>VLOOKUP($C173,VK!$B$3:$CG$295,65,FALSE)</f>
        <v>19073.267578125</v>
      </c>
      <c r="K173" s="10"/>
      <c r="L173" s="35">
        <f>VLOOKUP($C173,VK!$B$3:$CG$295,75,FALSE)</f>
        <v>6229.0078125</v>
      </c>
      <c r="M173" s="56">
        <f>1-VLOOKUP(C173,VK!$B$3:$ID$295,237,FALSE)</f>
        <v>0.34473708622896637</v>
      </c>
      <c r="N173" s="35"/>
      <c r="O173" s="35"/>
      <c r="P173" s="36"/>
    </row>
    <row r="174" spans="1:16" hidden="1">
      <c r="A174" s="19">
        <v>164</v>
      </c>
      <c r="B174" s="31" t="str">
        <f t="shared" si="2"/>
        <v>***</v>
      </c>
      <c r="C174" t="str">
        <f>VLOOKUP(A174,VK!$IE$3:$IG$295,3,FALSE)</f>
        <v>Aura</v>
      </c>
      <c r="D174" s="36">
        <f>VLOOKUP(C174,VK!$B$3:$CG$295,11,FALSE)</f>
        <v>114.90000152587891</v>
      </c>
      <c r="E174" s="36">
        <f>VLOOKUP($C174,VK!$B$3:$CG$295,18,FALSE)</f>
        <v>57</v>
      </c>
      <c r="F174" s="36">
        <f>VLOOKUP($C174,VK!$B$3:$CG$295,32,FALSE)</f>
        <v>0</v>
      </c>
      <c r="G174" s="36">
        <f>VLOOKUP($C174,VK!$B$3:$CG$295,37,FALSE)</f>
        <v>43.8</v>
      </c>
      <c r="H174" s="36">
        <f>VLOOKUP($C174,VK!$B$3:$CG$295,55,FALSE)</f>
        <v>51.239669799804688</v>
      </c>
      <c r="I174" s="40">
        <f>VLOOKUP($C174,VK!$B$3:$CG$295,59,FALSE)</f>
        <v>3.14524245262146</v>
      </c>
      <c r="J174" s="35">
        <f>VLOOKUP($C174,VK!$B$3:$CG$295,65,FALSE)</f>
        <v>23735.623046875</v>
      </c>
      <c r="K174" s="10"/>
      <c r="L174" s="35">
        <f>VLOOKUP($C174,VK!$B$3:$CG$295,75,FALSE)</f>
        <v>9042.40234375</v>
      </c>
      <c r="M174" s="56">
        <f>1-VLOOKUP(C174,VK!$B$3:$ID$295,237,FALSE)</f>
        <v>0.33848712634496469</v>
      </c>
      <c r="N174" s="35"/>
      <c r="O174" s="35"/>
      <c r="P174" s="36"/>
    </row>
    <row r="175" spans="1:16" hidden="1">
      <c r="A175" s="19">
        <v>165</v>
      </c>
      <c r="B175" s="31" t="str">
        <f t="shared" si="2"/>
        <v>***</v>
      </c>
      <c r="C175" t="str">
        <f>VLOOKUP(A175,VK!$IE$3:$IG$295,3,FALSE)</f>
        <v>Myrskylä</v>
      </c>
      <c r="D175" s="36">
        <f>VLOOKUP(C175,VK!$B$3:$CG$295,11,FALSE)</f>
        <v>144.80000305175781</v>
      </c>
      <c r="E175" s="36">
        <f>VLOOKUP($C175,VK!$B$3:$CG$295,18,FALSE)</f>
        <v>84</v>
      </c>
      <c r="F175" s="36">
        <f>VLOOKUP($C175,VK!$B$3:$CG$295,32,FALSE)</f>
        <v>0</v>
      </c>
      <c r="G175" s="36">
        <f>VLOOKUP($C175,VK!$B$3:$CG$295,37,FALSE)</f>
        <v>82.8</v>
      </c>
      <c r="H175" s="36">
        <f>VLOOKUP($C175,VK!$B$3:$CG$295,55,FALSE)</f>
        <v>100</v>
      </c>
      <c r="I175" s="40">
        <f>VLOOKUP($C175,VK!$B$3:$CG$295,59,FALSE)</f>
        <v>4.0916047096252441</v>
      </c>
      <c r="J175" s="35">
        <f>VLOOKUP($C175,VK!$B$3:$CG$295,65,FALSE)</f>
        <v>21957.986328125</v>
      </c>
      <c r="K175" s="10"/>
      <c r="L175" s="35">
        <f>VLOOKUP($C175,VK!$B$3:$CG$295,75,FALSE)</f>
        <v>9408.6025390625</v>
      </c>
      <c r="M175" s="56">
        <f>1-VLOOKUP(C175,VK!$B$3:$ID$295,237,FALSE)</f>
        <v>0.33336777769312231</v>
      </c>
      <c r="N175" s="35"/>
      <c r="O175" s="35"/>
      <c r="P175" s="36"/>
    </row>
    <row r="176" spans="1:16" hidden="1">
      <c r="A176" s="19">
        <v>166</v>
      </c>
      <c r="B176" s="31" t="str">
        <f t="shared" si="2"/>
        <v>***</v>
      </c>
      <c r="C176" t="str">
        <f>VLOOKUP(A176,VK!$IE$3:$IG$295,3,FALSE)</f>
        <v>Raasepori</v>
      </c>
      <c r="D176" s="36">
        <f>VLOOKUP(C176,VK!$B$3:$CG$295,11,FALSE)</f>
        <v>139.5</v>
      </c>
      <c r="E176" s="36">
        <f>VLOOKUP($C176,VK!$B$3:$CG$295,18,FALSE)</f>
        <v>484</v>
      </c>
      <c r="F176" s="36">
        <f>VLOOKUP($C176,VK!$B$3:$CG$295,32,FALSE)</f>
        <v>1</v>
      </c>
      <c r="G176" s="36">
        <f>VLOOKUP($C176,VK!$B$3:$CG$295,37,FALSE)</f>
        <v>78</v>
      </c>
      <c r="H176" s="36">
        <f>VLOOKUP($C176,VK!$B$3:$CG$295,55,FALSE)</f>
        <v>94.322036743164063</v>
      </c>
      <c r="I176" s="40">
        <f>VLOOKUP($C176,VK!$B$3:$CG$295,59,FALSE)</f>
        <v>4.0223708152770996</v>
      </c>
      <c r="J176" s="35">
        <f>VLOOKUP($C176,VK!$B$3:$CG$295,65,FALSE)</f>
        <v>23604.416015625</v>
      </c>
      <c r="K176" s="10"/>
      <c r="L176" s="35">
        <f>VLOOKUP($C176,VK!$B$3:$CG$295,75,FALSE)</f>
        <v>10745.7744140625</v>
      </c>
      <c r="M176" s="56">
        <f>1-VLOOKUP(C176,VK!$B$3:$ID$295,237,FALSE)</f>
        <v>0.33152408615132412</v>
      </c>
      <c r="N176" s="35"/>
      <c r="O176" s="35"/>
      <c r="P176" s="36"/>
    </row>
    <row r="177" spans="1:16" hidden="1">
      <c r="A177" s="19">
        <v>167</v>
      </c>
      <c r="B177" s="31" t="str">
        <f t="shared" si="2"/>
        <v>***</v>
      </c>
      <c r="C177" t="str">
        <f>VLOOKUP(A177,VK!$IE$3:$IG$295,3,FALSE)</f>
        <v>Ruokolahti</v>
      </c>
      <c r="D177" s="36">
        <f>VLOOKUP(C177,VK!$B$3:$CG$295,11,FALSE)</f>
        <v>178.5</v>
      </c>
      <c r="E177" s="36">
        <f>VLOOKUP($C177,VK!$B$3:$CG$295,18,FALSE)</f>
        <v>294</v>
      </c>
      <c r="F177" s="36">
        <f>VLOOKUP($C177,VK!$B$3:$CG$295,32,FALSE)</f>
        <v>0</v>
      </c>
      <c r="G177" s="36">
        <f>VLOOKUP($C177,VK!$B$3:$CG$295,37,FALSE)</f>
        <v>77.3</v>
      </c>
      <c r="H177" s="36">
        <f>VLOOKUP($C177,VK!$B$3:$CG$295,55,FALSE)</f>
        <v>100</v>
      </c>
      <c r="I177" s="40">
        <f>VLOOKUP($C177,VK!$B$3:$CG$295,59,FALSE)</f>
        <v>3.0647578239440918</v>
      </c>
      <c r="J177" s="35">
        <f>VLOOKUP($C177,VK!$B$3:$CG$295,65,FALSE)</f>
        <v>24133.431640625</v>
      </c>
      <c r="K177" s="10"/>
      <c r="L177" s="35">
        <f>VLOOKUP($C177,VK!$B$3:$CG$295,75,FALSE)</f>
        <v>9651.515625</v>
      </c>
      <c r="M177" s="56">
        <f>1-VLOOKUP(C177,VK!$B$3:$ID$295,237,FALSE)</f>
        <v>0.33096222140986908</v>
      </c>
      <c r="N177" s="35"/>
      <c r="O177" s="35"/>
      <c r="P177" s="36"/>
    </row>
    <row r="178" spans="1:16" hidden="1">
      <c r="A178" s="19">
        <v>168</v>
      </c>
      <c r="B178" s="31" t="str">
        <f t="shared" si="2"/>
        <v>***</v>
      </c>
      <c r="C178" t="str">
        <f>VLOOKUP(A178,VK!$IE$3:$IG$295,3,FALSE)</f>
        <v>Merikarvia</v>
      </c>
      <c r="D178" s="36">
        <f>VLOOKUP(C178,VK!$B$3:$CG$295,11,FALSE)</f>
        <v>190.80000305175781</v>
      </c>
      <c r="E178" s="36">
        <f>VLOOKUP($C178,VK!$B$3:$CG$295,18,FALSE)</f>
        <v>166</v>
      </c>
      <c r="F178" s="36">
        <f>VLOOKUP($C178,VK!$B$3:$CG$295,32,FALSE)</f>
        <v>1</v>
      </c>
      <c r="G178" s="36">
        <f>VLOOKUP($C178,VK!$B$3:$CG$295,37,FALSE)</f>
        <v>52.8</v>
      </c>
      <c r="H178" s="36">
        <f>VLOOKUP($C178,VK!$B$3:$CG$295,55,FALSE)</f>
        <v>92.079208374023438</v>
      </c>
      <c r="I178" s="40">
        <f>VLOOKUP($C178,VK!$B$3:$CG$295,59,FALSE)</f>
        <v>3.0299315452575684</v>
      </c>
      <c r="J178" s="35">
        <f>VLOOKUP($C178,VK!$B$3:$CG$295,65,FALSE)</f>
        <v>20487.166015625</v>
      </c>
      <c r="K178" s="10"/>
      <c r="L178" s="35">
        <f>VLOOKUP($C178,VK!$B$3:$CG$295,75,FALSE)</f>
        <v>6892.04541015625</v>
      </c>
      <c r="M178" s="56">
        <f>1-VLOOKUP(C178,VK!$B$3:$ID$295,237,FALSE)</f>
        <v>0.32913662482797856</v>
      </c>
      <c r="N178" s="35"/>
      <c r="O178" s="35"/>
      <c r="P178" s="36"/>
    </row>
    <row r="179" spans="1:16" hidden="1">
      <c r="A179" s="19">
        <v>169</v>
      </c>
      <c r="B179" s="31" t="str">
        <f t="shared" si="2"/>
        <v>***</v>
      </c>
      <c r="C179" t="str">
        <f>VLOOKUP(A179,VK!$IE$3:$IG$295,3,FALSE)</f>
        <v>Nivala</v>
      </c>
      <c r="D179" s="36">
        <f>VLOOKUP(C179,VK!$B$3:$CG$295,11,FALSE)</f>
        <v>167.10000610351563</v>
      </c>
      <c r="E179" s="36">
        <f>VLOOKUP($C179,VK!$B$3:$CG$295,18,FALSE)</f>
        <v>230</v>
      </c>
      <c r="F179" s="36">
        <f>VLOOKUP($C179,VK!$B$3:$CG$295,32,FALSE)</f>
        <v>0</v>
      </c>
      <c r="G179" s="36">
        <f>VLOOKUP($C179,VK!$B$3:$CG$295,37,FALSE)</f>
        <v>48.2</v>
      </c>
      <c r="H179" s="36">
        <f>VLOOKUP($C179,VK!$B$3:$CG$295,55,FALSE)</f>
        <v>88.381744384765625</v>
      </c>
      <c r="I179" s="40">
        <f>VLOOKUP($C179,VK!$B$3:$CG$295,59,FALSE)</f>
        <v>4.0412068367004395</v>
      </c>
      <c r="J179" s="35">
        <f>VLOOKUP($C179,VK!$B$3:$CG$295,65,FALSE)</f>
        <v>19368.677734375</v>
      </c>
      <c r="K179" s="10"/>
      <c r="L179" s="35">
        <f>VLOOKUP($C179,VK!$B$3:$CG$295,75,FALSE)</f>
        <v>6352.01806640625</v>
      </c>
      <c r="M179" s="56">
        <f>1-VLOOKUP(C179,VK!$B$3:$ID$295,237,FALSE)</f>
        <v>0.3291230740651061</v>
      </c>
      <c r="N179" s="35"/>
      <c r="O179" s="35"/>
      <c r="P179" s="36"/>
    </row>
    <row r="180" spans="1:16" hidden="1">
      <c r="A180" s="19">
        <v>170</v>
      </c>
      <c r="B180" s="31" t="str">
        <f t="shared" si="2"/>
        <v>***</v>
      </c>
      <c r="C180" t="str">
        <f>VLOOKUP(A180,VK!$IE$3:$IG$295,3,FALSE)</f>
        <v>Toholampi</v>
      </c>
      <c r="D180" s="36">
        <f>VLOOKUP(C180,VK!$B$3:$CG$295,11,FALSE)</f>
        <v>169.69999694824219</v>
      </c>
      <c r="E180" s="36">
        <f>VLOOKUP($C180,VK!$B$3:$CG$295,18,FALSE)</f>
        <v>141</v>
      </c>
      <c r="F180" s="36">
        <f>VLOOKUP($C180,VK!$B$3:$CG$295,32,FALSE)</f>
        <v>0</v>
      </c>
      <c r="G180" s="36">
        <f>VLOOKUP($C180,VK!$B$3:$CG$295,37,FALSE)</f>
        <v>43.8</v>
      </c>
      <c r="H180" s="36">
        <f>VLOOKUP($C180,VK!$B$3:$CG$295,55,FALSE)</f>
        <v>100</v>
      </c>
      <c r="I180" s="40">
        <f>VLOOKUP($C180,VK!$B$3:$CG$295,59,FALSE)</f>
        <v>3.0326411724090576</v>
      </c>
      <c r="J180" s="35">
        <f>VLOOKUP($C180,VK!$B$3:$CG$295,65,FALSE)</f>
        <v>19130.759765625</v>
      </c>
      <c r="K180" s="10"/>
      <c r="L180" s="35">
        <f>VLOOKUP($C180,VK!$B$3:$CG$295,75,FALSE)</f>
        <v>6519.0478515625</v>
      </c>
      <c r="M180" s="56">
        <f>1-VLOOKUP(C180,VK!$B$3:$ID$295,237,FALSE)</f>
        <v>0.32656562448389459</v>
      </c>
      <c r="N180" s="35"/>
      <c r="O180" s="35"/>
      <c r="P180" s="36"/>
    </row>
    <row r="181" spans="1:16" hidden="1">
      <c r="A181" s="19">
        <v>171</v>
      </c>
      <c r="B181" s="31" t="str">
        <f t="shared" si="2"/>
        <v>***</v>
      </c>
      <c r="C181" t="str">
        <f>VLOOKUP(A181,VK!$IE$3:$IG$295,3,FALSE)</f>
        <v>Kemi</v>
      </c>
      <c r="D181" s="36">
        <f>VLOOKUP(C181,VK!$B$3:$CG$295,11,FALSE)</f>
        <v>183.60000610351563</v>
      </c>
      <c r="E181" s="36">
        <f>VLOOKUP($C181,VK!$B$3:$CG$295,18,FALSE)</f>
        <v>41</v>
      </c>
      <c r="F181" s="36">
        <f>VLOOKUP($C181,VK!$B$3:$CG$295,32,FALSE)</f>
        <v>0</v>
      </c>
      <c r="G181" s="36">
        <f>VLOOKUP($C181,VK!$B$3:$CG$295,37,FALSE)</f>
        <v>75.599999999999994</v>
      </c>
      <c r="H181" s="36">
        <f>VLOOKUP($C181,VK!$B$3:$CG$295,55,FALSE)</f>
        <v>100</v>
      </c>
      <c r="I181" s="40">
        <f>VLOOKUP($C181,VK!$B$3:$CG$295,59,FALSE)</f>
        <v>3.9284107685089111</v>
      </c>
      <c r="J181" s="35">
        <f>VLOOKUP($C181,VK!$B$3:$CG$295,65,FALSE)</f>
        <v>23244.4296875</v>
      </c>
      <c r="K181" s="10"/>
      <c r="L181" s="35">
        <f>VLOOKUP($C181,VK!$B$3:$CG$295,75,FALSE)</f>
        <v>8435.8740234375</v>
      </c>
      <c r="M181" s="56">
        <f>1-VLOOKUP(C181,VK!$B$3:$ID$295,237,FALSE)</f>
        <v>0.32588813987162657</v>
      </c>
      <c r="N181" s="35"/>
      <c r="O181" s="35"/>
      <c r="P181" s="36"/>
    </row>
    <row r="182" spans="1:16" hidden="1">
      <c r="A182" s="19">
        <v>172</v>
      </c>
      <c r="B182" s="31" t="str">
        <f t="shared" si="2"/>
        <v>***</v>
      </c>
      <c r="C182" t="str">
        <f>VLOOKUP(A182,VK!$IE$3:$IG$295,3,FALSE)</f>
        <v>Toivakka</v>
      </c>
      <c r="D182" s="36">
        <f>VLOOKUP(C182,VK!$B$3:$CG$295,11,FALSE)</f>
        <v>162.10000610351563</v>
      </c>
      <c r="E182" s="36">
        <f>VLOOKUP($C182,VK!$B$3:$CG$295,18,FALSE)</f>
        <v>136</v>
      </c>
      <c r="F182" s="36">
        <f>VLOOKUP($C182,VK!$B$3:$CG$295,32,FALSE)</f>
        <v>0</v>
      </c>
      <c r="G182" s="36">
        <f>VLOOKUP($C182,VK!$B$3:$CG$295,37,FALSE)</f>
        <v>72.599999999999994</v>
      </c>
      <c r="H182" s="36">
        <f>VLOOKUP($C182,VK!$B$3:$CG$295,55,FALSE)</f>
        <v>88.349517822265625</v>
      </c>
      <c r="I182" s="40">
        <f>VLOOKUP($C182,VK!$B$3:$CG$295,59,FALSE)</f>
        <v>4.4386935234069824</v>
      </c>
      <c r="J182" s="35">
        <f>VLOOKUP($C182,VK!$B$3:$CG$295,65,FALSE)</f>
        <v>21226.712890625</v>
      </c>
      <c r="K182" s="10"/>
      <c r="L182" s="35">
        <f>VLOOKUP($C182,VK!$B$3:$CG$295,75,FALSE)</f>
        <v>8013.69873046875</v>
      </c>
      <c r="M182" s="56">
        <f>1-VLOOKUP(C182,VK!$B$3:$ID$295,237,FALSE)</f>
        <v>0.32553040558654434</v>
      </c>
      <c r="N182" s="35"/>
      <c r="O182" s="35"/>
      <c r="P182" s="36"/>
    </row>
    <row r="183" spans="1:16" hidden="1">
      <c r="A183" s="19">
        <v>173</v>
      </c>
      <c r="B183" s="31" t="str">
        <f t="shared" si="2"/>
        <v>***</v>
      </c>
      <c r="C183" t="str">
        <f>VLOOKUP(A183,VK!$IE$3:$IG$295,3,FALSE)</f>
        <v>Savitaipale</v>
      </c>
      <c r="D183" s="36">
        <f>VLOOKUP(C183,VK!$B$3:$CG$295,11,FALSE)</f>
        <v>178.30000305175781</v>
      </c>
      <c r="E183" s="36">
        <f>VLOOKUP($C183,VK!$B$3:$CG$295,18,FALSE)</f>
        <v>202</v>
      </c>
      <c r="F183" s="36">
        <f>VLOOKUP($C183,VK!$B$3:$CG$295,32,FALSE)</f>
        <v>0</v>
      </c>
      <c r="G183" s="36">
        <f>VLOOKUP($C183,VK!$B$3:$CG$295,37,FALSE)</f>
        <v>72.3</v>
      </c>
      <c r="H183" s="36">
        <f>VLOOKUP($C183,VK!$B$3:$CG$295,55,FALSE)</f>
        <v>100</v>
      </c>
      <c r="I183" s="40">
        <f>VLOOKUP($C183,VK!$B$3:$CG$295,59,FALSE)</f>
        <v>2.5432162284851074</v>
      </c>
      <c r="J183" s="35">
        <f>VLOOKUP($C183,VK!$B$3:$CG$295,65,FALSE)</f>
        <v>21421.765625</v>
      </c>
      <c r="K183" s="10"/>
      <c r="L183" s="35">
        <f>VLOOKUP($C183,VK!$B$3:$CG$295,75,FALSE)</f>
        <v>9546.21875</v>
      </c>
      <c r="M183" s="56">
        <f>1-VLOOKUP(C183,VK!$B$3:$ID$295,237,FALSE)</f>
        <v>0.32028979858845086</v>
      </c>
      <c r="N183" s="35"/>
      <c r="O183" s="35"/>
      <c r="P183" s="36"/>
    </row>
    <row r="184" spans="1:16" hidden="1">
      <c r="A184" s="19">
        <v>174</v>
      </c>
      <c r="B184" s="31" t="str">
        <f t="shared" si="2"/>
        <v>***</v>
      </c>
      <c r="C184" t="str">
        <f>VLOOKUP(A184,VK!$IE$3:$IG$295,3,FALSE)</f>
        <v>Kurikka</v>
      </c>
      <c r="D184" s="36">
        <f>VLOOKUP(C184,VK!$B$3:$CG$295,11,FALSE)</f>
        <v>158</v>
      </c>
      <c r="E184" s="36">
        <f>VLOOKUP($C184,VK!$B$3:$CG$295,18,FALSE)</f>
        <v>607</v>
      </c>
      <c r="F184" s="36">
        <f>VLOOKUP($C184,VK!$B$3:$CG$295,32,FALSE)</f>
        <v>1</v>
      </c>
      <c r="G184" s="36">
        <f>VLOOKUP($C184,VK!$B$3:$CG$295,37,FALSE)</f>
        <v>69.900000000000006</v>
      </c>
      <c r="H184" s="36">
        <f>VLOOKUP($C184,VK!$B$3:$CG$295,55,FALSE)</f>
        <v>99.131515502929688</v>
      </c>
      <c r="I184" s="40">
        <f>VLOOKUP($C184,VK!$B$3:$CG$295,59,FALSE)</f>
        <v>3.8468999862670898</v>
      </c>
      <c r="J184" s="35">
        <f>VLOOKUP($C184,VK!$B$3:$CG$295,65,FALSE)</f>
        <v>21141.33984375</v>
      </c>
      <c r="K184" s="10"/>
      <c r="L184" s="35">
        <f>VLOOKUP($C184,VK!$B$3:$CG$295,75,FALSE)</f>
        <v>9881.37109375</v>
      </c>
      <c r="M184" s="56">
        <f>1-VLOOKUP(C184,VK!$B$3:$ID$295,237,FALSE)</f>
        <v>0.31630393039228133</v>
      </c>
      <c r="N184" s="35"/>
      <c r="O184" s="35"/>
      <c r="P184" s="36"/>
    </row>
    <row r="185" spans="1:16" hidden="1">
      <c r="A185" s="19">
        <v>175</v>
      </c>
      <c r="B185" s="31" t="str">
        <f t="shared" si="2"/>
        <v>***</v>
      </c>
      <c r="C185" t="str">
        <f>VLOOKUP(A185,VK!$IE$3:$IG$295,3,FALSE)</f>
        <v>Pyhäjärvi</v>
      </c>
      <c r="D185" s="36">
        <f>VLOOKUP(C185,VK!$B$3:$CG$295,11,FALSE)</f>
        <v>206.69999694824219</v>
      </c>
      <c r="E185" s="36">
        <f>VLOOKUP($C185,VK!$B$3:$CG$295,18,FALSE)</f>
        <v>348</v>
      </c>
      <c r="F185" s="36">
        <f>VLOOKUP($C185,VK!$B$3:$CG$295,32,FALSE)</f>
        <v>1</v>
      </c>
      <c r="G185" s="36">
        <f>VLOOKUP($C185,VK!$B$3:$CG$295,37,FALSE)</f>
        <v>57.5</v>
      </c>
      <c r="H185" s="36">
        <f>VLOOKUP($C185,VK!$B$3:$CG$295,55,FALSE)</f>
        <v>100</v>
      </c>
      <c r="I185" s="40">
        <f>VLOOKUP($C185,VK!$B$3:$CG$295,59,FALSE)</f>
        <v>3.0033133029937744</v>
      </c>
      <c r="J185" s="35">
        <f>VLOOKUP($C185,VK!$B$3:$CG$295,65,FALSE)</f>
        <v>21002.333984375</v>
      </c>
      <c r="K185" s="10"/>
      <c r="L185" s="35">
        <f>VLOOKUP($C185,VK!$B$3:$CG$295,75,FALSE)</f>
        <v>8298.5078125</v>
      </c>
      <c r="M185" s="56">
        <f>1-VLOOKUP(C185,VK!$B$3:$ID$295,237,FALSE)</f>
        <v>0.31347161194579187</v>
      </c>
      <c r="N185" s="35"/>
      <c r="O185" s="35"/>
      <c r="P185" s="36"/>
    </row>
    <row r="186" spans="1:16" hidden="1">
      <c r="A186" s="19">
        <v>176</v>
      </c>
      <c r="B186" s="31" t="str">
        <f t="shared" si="2"/>
        <v>***</v>
      </c>
      <c r="C186" t="str">
        <f>VLOOKUP(A186,VK!$IE$3:$IG$295,3,FALSE)</f>
        <v>Kalajoki</v>
      </c>
      <c r="D186" s="36">
        <f>VLOOKUP(C186,VK!$B$3:$CG$295,11,FALSE)</f>
        <v>147.69999694824219</v>
      </c>
      <c r="E186" s="36">
        <f>VLOOKUP($C186,VK!$B$3:$CG$295,18,FALSE)</f>
        <v>276</v>
      </c>
      <c r="F186" s="36">
        <f>VLOOKUP($C186,VK!$B$3:$CG$295,32,FALSE)</f>
        <v>0</v>
      </c>
      <c r="G186" s="36">
        <f>VLOOKUP($C186,VK!$B$3:$CG$295,37,FALSE)</f>
        <v>42.3</v>
      </c>
      <c r="H186" s="36">
        <f>VLOOKUP($C186,VK!$B$3:$CG$295,55,FALSE)</f>
        <v>64.5367431640625</v>
      </c>
      <c r="I186" s="40">
        <f>VLOOKUP($C186,VK!$B$3:$CG$295,59,FALSE)</f>
        <v>2.8443870544433594</v>
      </c>
      <c r="J186" s="35">
        <f>VLOOKUP($C186,VK!$B$3:$CG$295,65,FALSE)</f>
        <v>20765.92578125</v>
      </c>
      <c r="K186" s="10"/>
      <c r="L186" s="35">
        <f>VLOOKUP($C186,VK!$B$3:$CG$295,75,FALSE)</f>
        <v>7430.28857421875</v>
      </c>
      <c r="M186" s="56">
        <f>1-VLOOKUP(C186,VK!$B$3:$ID$295,237,FALSE)</f>
        <v>0.31177334320356875</v>
      </c>
      <c r="N186" s="35"/>
      <c r="O186" s="35"/>
      <c r="P186" s="36"/>
    </row>
    <row r="187" spans="1:16" hidden="1">
      <c r="A187" s="19">
        <v>177</v>
      </c>
      <c r="B187" s="31" t="str">
        <f t="shared" si="2"/>
        <v>***</v>
      </c>
      <c r="C187" t="str">
        <f>VLOOKUP(A187,VK!$IE$3:$IG$295,3,FALSE)</f>
        <v>Maalahti</v>
      </c>
      <c r="D187" s="36">
        <f>VLOOKUP(C187,VK!$B$3:$CG$295,11,FALSE)</f>
        <v>120.69999694824219</v>
      </c>
      <c r="E187" s="36">
        <f>VLOOKUP($C187,VK!$B$3:$CG$295,18,FALSE)</f>
        <v>170</v>
      </c>
      <c r="F187" s="36">
        <f>VLOOKUP($C187,VK!$B$3:$CG$295,32,FALSE)</f>
        <v>0</v>
      </c>
      <c r="G187" s="36">
        <f>VLOOKUP($C187,VK!$B$3:$CG$295,37,FALSE)</f>
        <v>79.5</v>
      </c>
      <c r="H187" s="36">
        <f>VLOOKUP($C187,VK!$B$3:$CG$295,55,FALSE)</f>
        <v>100</v>
      </c>
      <c r="I187" s="40">
        <f>VLOOKUP($C187,VK!$B$3:$CG$295,59,FALSE)</f>
        <v>4.4723286628723145</v>
      </c>
      <c r="J187" s="35">
        <f>VLOOKUP($C187,VK!$B$3:$CG$295,65,FALSE)</f>
        <v>22766.470703125</v>
      </c>
      <c r="K187" s="10"/>
      <c r="L187" s="35">
        <f>VLOOKUP($C187,VK!$B$3:$CG$295,75,FALSE)</f>
        <v>8831.1689453125</v>
      </c>
      <c r="M187" s="56">
        <f>1-VLOOKUP(C187,VK!$B$3:$ID$295,237,FALSE)</f>
        <v>0.3112583744828944</v>
      </c>
      <c r="N187" s="35"/>
      <c r="O187" s="35"/>
      <c r="P187" s="36"/>
    </row>
    <row r="188" spans="1:16" hidden="1">
      <c r="A188" s="19">
        <v>178</v>
      </c>
      <c r="B188" s="31" t="str">
        <f t="shared" si="2"/>
        <v>***</v>
      </c>
      <c r="C188" t="str">
        <f>VLOOKUP(A188,VK!$IE$3:$IG$295,3,FALSE)</f>
        <v>Hanko</v>
      </c>
      <c r="D188" s="36">
        <f>VLOOKUP(C188,VK!$B$3:$CG$295,11,FALSE)</f>
        <v>158.10000610351563</v>
      </c>
      <c r="E188" s="36">
        <f>VLOOKUP($C188,VK!$B$3:$CG$295,18,FALSE)</f>
        <v>52</v>
      </c>
      <c r="F188" s="36">
        <f>VLOOKUP($C188,VK!$B$3:$CG$295,32,FALSE)</f>
        <v>0</v>
      </c>
      <c r="G188" s="36">
        <f>VLOOKUP($C188,VK!$B$3:$CG$295,37,FALSE)</f>
        <v>83.5</v>
      </c>
      <c r="H188" s="36">
        <f>VLOOKUP($C188,VK!$B$3:$CG$295,55,FALSE)</f>
        <v>100</v>
      </c>
      <c r="I188" s="40">
        <f>VLOOKUP($C188,VK!$B$3:$CG$295,59,FALSE)</f>
        <v>3.3404073715209961</v>
      </c>
      <c r="J188" s="35">
        <f>VLOOKUP($C188,VK!$B$3:$CG$295,65,FALSE)</f>
        <v>25728.5625</v>
      </c>
      <c r="K188" s="10"/>
      <c r="L188" s="35">
        <f>VLOOKUP($C188,VK!$B$3:$CG$295,75,FALSE)</f>
        <v>11975.609375</v>
      </c>
      <c r="M188" s="56">
        <f>1-VLOOKUP(C188,VK!$B$3:$ID$295,237,FALSE)</f>
        <v>0.30824423930254286</v>
      </c>
      <c r="N188" s="35"/>
      <c r="O188" s="35"/>
      <c r="P188" s="36"/>
    </row>
    <row r="189" spans="1:16" hidden="1">
      <c r="A189" s="19">
        <v>179</v>
      </c>
      <c r="B189" s="31" t="str">
        <f t="shared" si="2"/>
        <v>***</v>
      </c>
      <c r="C189" t="str">
        <f>VLOOKUP(A189,VK!$IE$3:$IG$295,3,FALSE)</f>
        <v>Siuntio</v>
      </c>
      <c r="D189" s="36">
        <f>VLOOKUP(C189,VK!$B$3:$CG$295,11,FALSE)</f>
        <v>112.90000152587891</v>
      </c>
      <c r="E189" s="36">
        <f>VLOOKUP($C189,VK!$B$3:$CG$295,18,FALSE)</f>
        <v>113</v>
      </c>
      <c r="F189" s="36">
        <f>VLOOKUP($C189,VK!$B$3:$CG$295,32,FALSE)</f>
        <v>0</v>
      </c>
      <c r="G189" s="36">
        <f>VLOOKUP($C189,VK!$B$3:$CG$295,37,FALSE)</f>
        <v>48.9</v>
      </c>
      <c r="H189" s="36">
        <f>VLOOKUP($C189,VK!$B$3:$CG$295,55,FALSE)</f>
        <v>71.259841918945313</v>
      </c>
      <c r="I189" s="40">
        <f>VLOOKUP($C189,VK!$B$3:$CG$295,59,FALSE)</f>
        <v>2.9443447589874268</v>
      </c>
      <c r="J189" s="35">
        <f>VLOOKUP($C189,VK!$B$3:$CG$295,65,FALSE)</f>
        <v>27542.20703125</v>
      </c>
      <c r="K189" s="10"/>
      <c r="L189" s="35">
        <f>VLOOKUP($C189,VK!$B$3:$CG$295,75,FALSE)</f>
        <v>10316.2158203125</v>
      </c>
      <c r="M189" s="56">
        <f>1-VLOOKUP(C189,VK!$B$3:$ID$295,237,FALSE)</f>
        <v>0.30787325960210121</v>
      </c>
      <c r="N189" s="35"/>
      <c r="O189" s="35"/>
      <c r="P189" s="36"/>
    </row>
    <row r="190" spans="1:16" hidden="1">
      <c r="A190" s="19">
        <v>180</v>
      </c>
      <c r="B190" s="31" t="str">
        <f t="shared" si="2"/>
        <v>***</v>
      </c>
      <c r="C190" t="str">
        <f>VLOOKUP(A190,VK!$IE$3:$IG$295,3,FALSE)</f>
        <v>Mäntyharju</v>
      </c>
      <c r="D190" s="36">
        <f>VLOOKUP(C190,VK!$B$3:$CG$295,11,FALSE)</f>
        <v>190.5</v>
      </c>
      <c r="E190" s="36">
        <f>VLOOKUP($C190,VK!$B$3:$CG$295,18,FALSE)</f>
        <v>313</v>
      </c>
      <c r="F190" s="36">
        <f>VLOOKUP($C190,VK!$B$3:$CG$295,32,FALSE)</f>
        <v>1</v>
      </c>
      <c r="G190" s="36">
        <f>VLOOKUP($C190,VK!$B$3:$CG$295,37,FALSE)</f>
        <v>65.7</v>
      </c>
      <c r="H190" s="36">
        <f>VLOOKUP($C190,VK!$B$3:$CG$295,55,FALSE)</f>
        <v>100</v>
      </c>
      <c r="I190" s="40">
        <f>VLOOKUP($C190,VK!$B$3:$CG$295,59,FALSE)</f>
        <v>2.8136074542999268</v>
      </c>
      <c r="J190" s="35">
        <f>VLOOKUP($C190,VK!$B$3:$CG$295,65,FALSE)</f>
        <v>21685.095703125</v>
      </c>
      <c r="K190" s="10"/>
      <c r="L190" s="35">
        <f>VLOOKUP($C190,VK!$B$3:$CG$295,75,FALSE)</f>
        <v>7774.193359375</v>
      </c>
      <c r="M190" s="56">
        <f>1-VLOOKUP(C190,VK!$B$3:$ID$295,237,FALSE)</f>
        <v>0.30213222731805611</v>
      </c>
      <c r="N190" s="35"/>
      <c r="O190" s="35"/>
      <c r="P190" s="36"/>
    </row>
    <row r="191" spans="1:16" hidden="1">
      <c r="A191" s="19">
        <v>181</v>
      </c>
      <c r="B191" s="31" t="str">
        <f t="shared" si="2"/>
        <v>***</v>
      </c>
      <c r="C191" t="str">
        <f>VLOOKUP(A191,VK!$IE$3:$IG$295,3,FALSE)</f>
        <v>Kärsämäki</v>
      </c>
      <c r="D191" s="36">
        <f>VLOOKUP(C191,VK!$B$3:$CG$295,11,FALSE)</f>
        <v>184.60000610351563</v>
      </c>
      <c r="E191" s="36">
        <f>VLOOKUP($C191,VK!$B$3:$CG$295,18,FALSE)</f>
        <v>211</v>
      </c>
      <c r="F191" s="36">
        <f>VLOOKUP($C191,VK!$B$3:$CG$295,32,FALSE)</f>
        <v>0</v>
      </c>
      <c r="G191" s="36">
        <f>VLOOKUP($C191,VK!$B$3:$CG$295,37,FALSE)</f>
        <v>64.8</v>
      </c>
      <c r="H191" s="36">
        <f>VLOOKUP($C191,VK!$B$3:$CG$295,55,FALSE)</f>
        <v>100</v>
      </c>
      <c r="I191" s="40">
        <f>VLOOKUP($C191,VK!$B$3:$CG$295,59,FALSE)</f>
        <v>3.9996893405914307</v>
      </c>
      <c r="J191" s="35">
        <f>VLOOKUP($C191,VK!$B$3:$CG$295,65,FALSE)</f>
        <v>18299.41015625</v>
      </c>
      <c r="K191" s="10"/>
      <c r="L191" s="35">
        <f>VLOOKUP($C191,VK!$B$3:$CG$295,75,FALSE)</f>
        <v>9446.541015625</v>
      </c>
      <c r="M191" s="56">
        <f>1-VLOOKUP(C191,VK!$B$3:$ID$295,237,FALSE)</f>
        <v>0.29941088268351934</v>
      </c>
      <c r="N191" s="35"/>
      <c r="O191" s="35"/>
      <c r="P191" s="36"/>
    </row>
    <row r="192" spans="1:16" hidden="1">
      <c r="A192" s="19">
        <v>182</v>
      </c>
      <c r="B192" s="31" t="str">
        <f t="shared" si="2"/>
        <v>***</v>
      </c>
      <c r="C192" t="str">
        <f>VLOOKUP(A192,VK!$IE$3:$IG$295,3,FALSE)</f>
        <v>Askola</v>
      </c>
      <c r="D192" s="36">
        <f>VLOOKUP(C192,VK!$B$3:$CG$295,11,FALSE)</f>
        <v>122.09999847412109</v>
      </c>
      <c r="E192" s="36">
        <f>VLOOKUP($C192,VK!$B$3:$CG$295,18,FALSE)</f>
        <v>121</v>
      </c>
      <c r="F192" s="36">
        <f>VLOOKUP($C192,VK!$B$3:$CG$295,32,FALSE)</f>
        <v>1</v>
      </c>
      <c r="G192" s="36">
        <f>VLOOKUP($C192,VK!$B$3:$CG$295,37,FALSE)</f>
        <v>68.7</v>
      </c>
      <c r="H192" s="36">
        <f>VLOOKUP($C192,VK!$B$3:$CG$295,55,FALSE)</f>
        <v>92.366409301757813</v>
      </c>
      <c r="I192" s="40">
        <f>VLOOKUP($C192,VK!$B$3:$CG$295,59,FALSE)</f>
        <v>4.8366580009460449</v>
      </c>
      <c r="J192" s="35">
        <f>VLOOKUP($C192,VK!$B$3:$CG$295,65,FALSE)</f>
        <v>24276.240234375</v>
      </c>
      <c r="K192" s="10"/>
      <c r="L192" s="35">
        <f>VLOOKUP($C192,VK!$B$3:$CG$295,75,FALSE)</f>
        <v>7732.7587890625</v>
      </c>
      <c r="M192" s="56">
        <f>1-VLOOKUP(C192,VK!$B$3:$ID$295,237,FALSE)</f>
        <v>0.29368189852140347</v>
      </c>
      <c r="N192" s="35"/>
      <c r="O192" s="35"/>
      <c r="P192" s="36"/>
    </row>
    <row r="193" spans="1:16" hidden="1">
      <c r="A193" s="19">
        <v>183</v>
      </c>
      <c r="B193" s="31" t="str">
        <f t="shared" si="2"/>
        <v>***</v>
      </c>
      <c r="C193" t="str">
        <f>VLOOKUP(A193,VK!$IE$3:$IG$295,3,FALSE)</f>
        <v>Tohmajärvi</v>
      </c>
      <c r="D193" s="36">
        <f>VLOOKUP(C193,VK!$B$3:$CG$295,11,FALSE)</f>
        <v>196</v>
      </c>
      <c r="E193" s="36">
        <f>VLOOKUP($C193,VK!$B$3:$CG$295,18,FALSE)</f>
        <v>324</v>
      </c>
      <c r="F193" s="36">
        <f>VLOOKUP($C193,VK!$B$3:$CG$295,32,FALSE)</f>
        <v>0</v>
      </c>
      <c r="G193" s="36">
        <f>VLOOKUP($C193,VK!$B$3:$CG$295,37,FALSE)</f>
        <v>71.400000000000006</v>
      </c>
      <c r="H193" s="36">
        <f>VLOOKUP($C193,VK!$B$3:$CG$295,55,FALSE)</f>
        <v>100</v>
      </c>
      <c r="I193" s="40">
        <f>VLOOKUP($C193,VK!$B$3:$CG$295,59,FALSE)</f>
        <v>3.3235955238342285</v>
      </c>
      <c r="J193" s="35">
        <f>VLOOKUP($C193,VK!$B$3:$CG$295,65,FALSE)</f>
        <v>19858.052734375</v>
      </c>
      <c r="K193" s="10"/>
      <c r="L193" s="35">
        <f>VLOOKUP($C193,VK!$B$3:$CG$295,75,FALSE)</f>
        <v>9635.4677734375</v>
      </c>
      <c r="M193" s="56">
        <f>1-VLOOKUP(C193,VK!$B$3:$ID$295,237,FALSE)</f>
        <v>0.28698258816981748</v>
      </c>
      <c r="N193" s="35"/>
      <c r="O193" s="35"/>
      <c r="P193" s="36"/>
    </row>
    <row r="194" spans="1:16" hidden="1">
      <c r="A194" s="19">
        <v>184</v>
      </c>
      <c r="B194" s="31" t="str">
        <f t="shared" si="2"/>
        <v>***</v>
      </c>
      <c r="C194" t="str">
        <f>VLOOKUP(A194,VK!$IE$3:$IG$295,3,FALSE)</f>
        <v>Pieksämäki</v>
      </c>
      <c r="D194" s="36">
        <f>VLOOKUP(C194,VK!$B$3:$CG$295,11,FALSE)</f>
        <v>170.5</v>
      </c>
      <c r="E194" s="36">
        <f>VLOOKUP($C194,VK!$B$3:$CG$295,18,FALSE)</f>
        <v>552</v>
      </c>
      <c r="F194" s="36">
        <f>VLOOKUP($C194,VK!$B$3:$CG$295,32,FALSE)</f>
        <v>0</v>
      </c>
      <c r="G194" s="36">
        <f>VLOOKUP($C194,VK!$B$3:$CG$295,37,FALSE)</f>
        <v>53.1</v>
      </c>
      <c r="H194" s="36">
        <f>VLOOKUP($C194,VK!$B$3:$CG$295,55,FALSE)</f>
        <v>64.546897888183594</v>
      </c>
      <c r="I194" s="40">
        <f>VLOOKUP($C194,VK!$B$3:$CG$295,59,FALSE)</f>
        <v>2.2883272171020508</v>
      </c>
      <c r="J194" s="35">
        <f>VLOOKUP($C194,VK!$B$3:$CG$295,65,FALSE)</f>
        <v>21919.84375</v>
      </c>
      <c r="K194" s="10"/>
      <c r="L194" s="35">
        <f>VLOOKUP($C194,VK!$B$3:$CG$295,75,FALSE)</f>
        <v>9912.0732421875</v>
      </c>
      <c r="M194" s="56">
        <f>1-VLOOKUP(C194,VK!$B$3:$ID$295,237,FALSE)</f>
        <v>0.28661155660102111</v>
      </c>
      <c r="N194" s="35"/>
      <c r="O194" s="35"/>
      <c r="P194" s="36"/>
    </row>
    <row r="195" spans="1:16" hidden="1">
      <c r="A195" s="19">
        <v>185</v>
      </c>
      <c r="B195" s="31" t="str">
        <f t="shared" si="2"/>
        <v>***</v>
      </c>
      <c r="C195" t="str">
        <f>VLOOKUP(A195,VK!$IE$3:$IG$295,3,FALSE)</f>
        <v>Rusko</v>
      </c>
      <c r="D195" s="36">
        <f>VLOOKUP(C195,VK!$B$3:$CG$295,11,FALSE)</f>
        <v>109.80000305175781</v>
      </c>
      <c r="E195" s="36">
        <f>VLOOKUP($C195,VK!$B$3:$CG$295,18,FALSE)</f>
        <v>55</v>
      </c>
      <c r="F195" s="36">
        <f>VLOOKUP($C195,VK!$B$3:$CG$295,32,FALSE)</f>
        <v>1</v>
      </c>
      <c r="G195" s="36">
        <f>VLOOKUP($C195,VK!$B$3:$CG$295,37,FALSE)</f>
        <v>59.4</v>
      </c>
      <c r="H195" s="36">
        <f>VLOOKUP($C195,VK!$B$3:$CG$295,55,FALSE)</f>
        <v>70.460044860839844</v>
      </c>
      <c r="I195" s="40">
        <f>VLOOKUP($C195,VK!$B$3:$CG$295,59,FALSE)</f>
        <v>4.5815081596374512</v>
      </c>
      <c r="J195" s="35">
        <f>VLOOKUP($C195,VK!$B$3:$CG$295,65,FALSE)</f>
        <v>25276.353515625</v>
      </c>
      <c r="K195" s="10"/>
      <c r="L195" s="35">
        <f>VLOOKUP($C195,VK!$B$3:$CG$295,75,FALSE)</f>
        <v>10428.2783203125</v>
      </c>
      <c r="M195" s="56">
        <f>1-VLOOKUP(C195,VK!$B$3:$ID$295,237,FALSE)</f>
        <v>0.28582062383747708</v>
      </c>
      <c r="N195" s="35"/>
      <c r="O195" s="35"/>
      <c r="P195" s="36"/>
    </row>
    <row r="196" spans="1:16" hidden="1">
      <c r="A196" s="19">
        <v>186</v>
      </c>
      <c r="B196" s="31" t="str">
        <f t="shared" si="2"/>
        <v>***</v>
      </c>
      <c r="C196" t="str">
        <f>VLOOKUP(A196,VK!$IE$3:$IG$295,3,FALSE)</f>
        <v>Luumäki</v>
      </c>
      <c r="D196" s="36">
        <f>VLOOKUP(C196,VK!$B$3:$CG$295,11,FALSE)</f>
        <v>166.89999389648438</v>
      </c>
      <c r="E196" s="36">
        <f>VLOOKUP($C196,VK!$B$3:$CG$295,18,FALSE)</f>
        <v>264</v>
      </c>
      <c r="F196" s="36">
        <f>VLOOKUP($C196,VK!$B$3:$CG$295,32,FALSE)</f>
        <v>0</v>
      </c>
      <c r="G196" s="36">
        <f>VLOOKUP($C196,VK!$B$3:$CG$295,37,FALSE)</f>
        <v>85.7</v>
      </c>
      <c r="H196" s="36">
        <f>VLOOKUP($C196,VK!$B$3:$CG$295,55,FALSE)</f>
        <v>100</v>
      </c>
      <c r="I196" s="40">
        <f>VLOOKUP($C196,VK!$B$3:$CG$295,59,FALSE)</f>
        <v>3.3644089698791504</v>
      </c>
      <c r="J196" s="35">
        <f>VLOOKUP($C196,VK!$B$3:$CG$295,65,FALSE)</f>
        <v>21862.904296875</v>
      </c>
      <c r="K196" s="10"/>
      <c r="L196" s="35">
        <f>VLOOKUP($C196,VK!$B$3:$CG$295,75,FALSE)</f>
        <v>13956.0439453125</v>
      </c>
      <c r="M196" s="56">
        <f>1-VLOOKUP(C196,VK!$B$3:$ID$295,237,FALSE)</f>
        <v>0.28382977088616268</v>
      </c>
      <c r="N196" s="35"/>
      <c r="O196" s="35"/>
      <c r="P196" s="36"/>
    </row>
    <row r="197" spans="1:16" hidden="1">
      <c r="A197" s="19">
        <v>187</v>
      </c>
      <c r="B197" s="31" t="str">
        <f t="shared" si="2"/>
        <v>***</v>
      </c>
      <c r="C197" t="str">
        <f>VLOOKUP(A197,VK!$IE$3:$IG$295,3,FALSE)</f>
        <v>Haapavesi</v>
      </c>
      <c r="D197" s="36">
        <f>VLOOKUP(C197,VK!$B$3:$CG$295,11,FALSE)</f>
        <v>170.5</v>
      </c>
      <c r="E197" s="36">
        <f>VLOOKUP($C197,VK!$B$3:$CG$295,18,FALSE)</f>
        <v>294</v>
      </c>
      <c r="F197" s="36">
        <f>VLOOKUP($C197,VK!$B$3:$CG$295,32,FALSE)</f>
        <v>0</v>
      </c>
      <c r="G197" s="36">
        <f>VLOOKUP($C197,VK!$B$3:$CG$295,37,FALSE)</f>
        <v>47.6</v>
      </c>
      <c r="H197" s="36">
        <f>VLOOKUP($C197,VK!$B$3:$CG$295,55,FALSE)</f>
        <v>71.181556701660156</v>
      </c>
      <c r="I197" s="40">
        <f>VLOOKUP($C197,VK!$B$3:$CG$295,59,FALSE)</f>
        <v>3.65557861328125</v>
      </c>
      <c r="J197" s="35">
        <f>VLOOKUP($C197,VK!$B$3:$CG$295,65,FALSE)</f>
        <v>19371.4765625</v>
      </c>
      <c r="K197" s="10"/>
      <c r="L197" s="35">
        <f>VLOOKUP($C197,VK!$B$3:$CG$295,75,FALSE)</f>
        <v>7637.76513671875</v>
      </c>
      <c r="M197" s="56">
        <f>1-VLOOKUP(C197,VK!$B$3:$ID$295,237,FALSE)</f>
        <v>0.28140455500444561</v>
      </c>
      <c r="N197" s="35"/>
      <c r="O197" s="35"/>
      <c r="P197" s="36"/>
    </row>
    <row r="198" spans="1:16" hidden="1">
      <c r="A198" s="19">
        <v>188</v>
      </c>
      <c r="B198" s="31" t="str">
        <f t="shared" si="2"/>
        <v>***</v>
      </c>
      <c r="C198" t="str">
        <f>VLOOKUP(A198,VK!$IE$3:$IG$295,3,FALSE)</f>
        <v>Isokyrö</v>
      </c>
      <c r="D198" s="36">
        <f>VLOOKUP(C198,VK!$B$3:$CG$295,11,FALSE)</f>
        <v>149.89999389648438</v>
      </c>
      <c r="E198" s="36">
        <f>VLOOKUP($C198,VK!$B$3:$CG$295,18,FALSE)</f>
        <v>174</v>
      </c>
      <c r="F198" s="36">
        <f>VLOOKUP($C198,VK!$B$3:$CG$295,32,FALSE)</f>
        <v>0</v>
      </c>
      <c r="G198" s="36">
        <f>VLOOKUP($C198,VK!$B$3:$CG$295,37,FALSE)</f>
        <v>42.1</v>
      </c>
      <c r="H198" s="36">
        <f>VLOOKUP($C198,VK!$B$3:$CG$295,55,FALSE)</f>
        <v>62.790699005126953</v>
      </c>
      <c r="I198" s="40">
        <f>VLOOKUP($C198,VK!$B$3:$CG$295,59,FALSE)</f>
        <v>2.4113004207611084</v>
      </c>
      <c r="J198" s="35">
        <f>VLOOKUP($C198,VK!$B$3:$CG$295,65,FALSE)</f>
        <v>21745.953125</v>
      </c>
      <c r="K198" s="10"/>
      <c r="L198" s="35">
        <f>VLOOKUP($C198,VK!$B$3:$CG$295,75,FALSE)</f>
        <v>9138.99609375</v>
      </c>
      <c r="M198" s="56">
        <f>1-VLOOKUP(C198,VK!$B$3:$ID$295,237,FALSE)</f>
        <v>0.27878649040311254</v>
      </c>
      <c r="N198" s="35"/>
      <c r="O198" s="35"/>
      <c r="P198" s="36"/>
    </row>
    <row r="199" spans="1:16" hidden="1">
      <c r="A199" s="19">
        <v>189</v>
      </c>
      <c r="B199" s="31" t="str">
        <f t="shared" si="2"/>
        <v>***</v>
      </c>
      <c r="C199" t="str">
        <f>VLOOKUP(A199,VK!$IE$3:$IG$295,3,FALSE)</f>
        <v>Uusikaarlepyy</v>
      </c>
      <c r="D199" s="36">
        <f>VLOOKUP(C199,VK!$B$3:$CG$295,11,FALSE)</f>
        <v>124.5</v>
      </c>
      <c r="E199" s="36">
        <f>VLOOKUP($C199,VK!$B$3:$CG$295,18,FALSE)</f>
        <v>250</v>
      </c>
      <c r="F199" s="36">
        <f>VLOOKUP($C199,VK!$B$3:$CG$295,32,FALSE)</f>
        <v>0</v>
      </c>
      <c r="G199" s="36">
        <f>VLOOKUP($C199,VK!$B$3:$CG$295,37,FALSE)</f>
        <v>73.099999999999994</v>
      </c>
      <c r="H199" s="36">
        <f>VLOOKUP($C199,VK!$B$3:$CG$295,55,FALSE)</f>
        <v>100</v>
      </c>
      <c r="I199" s="40">
        <f>VLOOKUP($C199,VK!$B$3:$CG$295,59,FALSE)</f>
        <v>4.9164257049560547</v>
      </c>
      <c r="J199" s="35">
        <f>VLOOKUP($C199,VK!$B$3:$CG$295,65,FALSE)</f>
        <v>21195.26953125</v>
      </c>
      <c r="K199" s="10"/>
      <c r="L199" s="35">
        <f>VLOOKUP($C199,VK!$B$3:$CG$295,75,FALSE)</f>
        <v>8920.318359375</v>
      </c>
      <c r="M199" s="56">
        <f>1-VLOOKUP(C199,VK!$B$3:$ID$295,237,FALSE)</f>
        <v>0.27837539621154295</v>
      </c>
      <c r="N199" s="35"/>
      <c r="O199" s="35"/>
      <c r="P199" s="36"/>
    </row>
    <row r="200" spans="1:16" hidden="1">
      <c r="A200" s="19">
        <v>190</v>
      </c>
      <c r="B200" s="31" t="str">
        <f t="shared" si="2"/>
        <v>***</v>
      </c>
      <c r="C200" t="str">
        <f>VLOOKUP(A200,VK!$IE$3:$IG$295,3,FALSE)</f>
        <v>Nousiainen</v>
      </c>
      <c r="D200" s="36">
        <f>VLOOKUP(C200,VK!$B$3:$CG$295,11,FALSE)</f>
        <v>116.40000152587891</v>
      </c>
      <c r="E200" s="36">
        <f>VLOOKUP($C200,VK!$B$3:$CG$295,18,FALSE)</f>
        <v>121</v>
      </c>
      <c r="F200" s="36">
        <f>VLOOKUP($C200,VK!$B$3:$CG$295,32,FALSE)</f>
        <v>0</v>
      </c>
      <c r="G200" s="36">
        <f>VLOOKUP($C200,VK!$B$3:$CG$295,37,FALSE)</f>
        <v>73.2</v>
      </c>
      <c r="H200" s="36">
        <f>VLOOKUP($C200,VK!$B$3:$CG$295,55,FALSE)</f>
        <v>100</v>
      </c>
      <c r="I200" s="40">
        <f>VLOOKUP($C200,VK!$B$3:$CG$295,59,FALSE)</f>
        <v>5.0455989837646484</v>
      </c>
      <c r="J200" s="35">
        <f>VLOOKUP($C200,VK!$B$3:$CG$295,65,FALSE)</f>
        <v>23958.322265625</v>
      </c>
      <c r="K200" s="10"/>
      <c r="L200" s="35">
        <f>VLOOKUP($C200,VK!$B$3:$CG$295,75,FALSE)</f>
        <v>9516.9228515625</v>
      </c>
      <c r="M200" s="56">
        <f>1-VLOOKUP(C200,VK!$B$3:$ID$295,237,FALSE)</f>
        <v>0.27149364669897291</v>
      </c>
      <c r="N200" s="35"/>
      <c r="O200" s="35"/>
      <c r="P200" s="36"/>
    </row>
    <row r="201" spans="1:16" hidden="1">
      <c r="A201" s="19">
        <v>191</v>
      </c>
      <c r="B201" s="31" t="str">
        <f t="shared" si="2"/>
        <v>***</v>
      </c>
      <c r="C201" t="str">
        <f>VLOOKUP(A201,VK!$IE$3:$IG$295,3,FALSE)</f>
        <v>Reisjärvi</v>
      </c>
      <c r="D201" s="36">
        <f>VLOOKUP(C201,VK!$B$3:$CG$295,11,FALSE)</f>
        <v>165.80000305175781</v>
      </c>
      <c r="E201" s="36">
        <f>VLOOKUP($C201,VK!$B$3:$CG$295,18,FALSE)</f>
        <v>133</v>
      </c>
      <c r="F201" s="36">
        <f>VLOOKUP($C201,VK!$B$3:$CG$295,32,FALSE)</f>
        <v>0</v>
      </c>
      <c r="G201" s="36">
        <f>VLOOKUP($C201,VK!$B$3:$CG$295,37,FALSE)</f>
        <v>41.6</v>
      </c>
      <c r="H201" s="36">
        <f>VLOOKUP($C201,VK!$B$3:$CG$295,55,FALSE)</f>
        <v>100</v>
      </c>
      <c r="I201" s="40">
        <f>VLOOKUP($C201,VK!$B$3:$CG$295,59,FALSE)</f>
        <v>2.831493616104126</v>
      </c>
      <c r="J201" s="35">
        <f>VLOOKUP($C201,VK!$B$3:$CG$295,65,FALSE)</f>
        <v>19083.4921875</v>
      </c>
      <c r="K201" s="10"/>
      <c r="L201" s="35">
        <f>VLOOKUP($C201,VK!$B$3:$CG$295,75,FALSE)</f>
        <v>6675.67578125</v>
      </c>
      <c r="M201" s="56">
        <f>1-VLOOKUP(C201,VK!$B$3:$ID$295,237,FALSE)</f>
        <v>0.2688239160389706</v>
      </c>
      <c r="N201" s="35"/>
      <c r="O201" s="35"/>
      <c r="P201" s="36"/>
    </row>
    <row r="202" spans="1:16" hidden="1">
      <c r="A202" s="19">
        <v>192</v>
      </c>
      <c r="B202" s="31" t="str">
        <f t="shared" si="2"/>
        <v>***</v>
      </c>
      <c r="C202" t="str">
        <f>VLOOKUP(A202,VK!$IE$3:$IG$295,3,FALSE)</f>
        <v>Utsjoki</v>
      </c>
      <c r="D202" s="36">
        <f>VLOOKUP(C202,VK!$B$3:$CG$295,11,FALSE)</f>
        <v>154.5</v>
      </c>
      <c r="E202" s="36">
        <f>VLOOKUP($C202,VK!$B$3:$CG$295,18,FALSE)</f>
        <v>301</v>
      </c>
      <c r="F202" s="36">
        <f>VLOOKUP($C202,VK!$B$3:$CG$295,32,FALSE)</f>
        <v>0</v>
      </c>
      <c r="G202" s="36">
        <f>VLOOKUP($C202,VK!$B$3:$CG$295,37,FALSE)</f>
        <v>85.7</v>
      </c>
      <c r="H202" s="36">
        <f>VLOOKUP($C202,VK!$B$3:$CG$295,55,FALSE)</f>
        <v>100</v>
      </c>
      <c r="I202" s="40">
        <f>VLOOKUP($C202,VK!$B$3:$CG$295,59,FALSE)</f>
        <v>3.9597361087799072</v>
      </c>
      <c r="J202" s="35">
        <f>VLOOKUP($C202,VK!$B$3:$CG$295,65,FALSE)</f>
        <v>22593.1328125</v>
      </c>
      <c r="K202" s="10"/>
      <c r="L202" s="35">
        <f>VLOOKUP($C202,VK!$B$3:$CG$295,75,FALSE)</f>
        <v>7946.4287109375</v>
      </c>
      <c r="M202" s="56">
        <f>1-VLOOKUP(C202,VK!$B$3:$ID$295,237,FALSE)</f>
        <v>0.26881392077387278</v>
      </c>
      <c r="N202" s="35"/>
      <c r="O202" s="35"/>
      <c r="P202" s="36"/>
    </row>
    <row r="203" spans="1:16" hidden="1">
      <c r="A203" s="19">
        <v>193</v>
      </c>
      <c r="B203" s="31" t="str">
        <f t="shared" si="2"/>
        <v>***</v>
      </c>
      <c r="C203" t="str">
        <f>VLOOKUP(A203,VK!$IE$3:$IG$295,3,FALSE)</f>
        <v>Viitasaari</v>
      </c>
      <c r="D203" s="36">
        <f>VLOOKUP(C203,VK!$B$3:$CG$295,11,FALSE)</f>
        <v>188.30000305175781</v>
      </c>
      <c r="E203" s="36">
        <f>VLOOKUP($C203,VK!$B$3:$CG$295,18,FALSE)</f>
        <v>390</v>
      </c>
      <c r="F203" s="36">
        <f>VLOOKUP($C203,VK!$B$3:$CG$295,32,FALSE)</f>
        <v>0</v>
      </c>
      <c r="G203" s="36">
        <f>VLOOKUP($C203,VK!$B$3:$CG$295,37,FALSE)</f>
        <v>52.7</v>
      </c>
      <c r="H203" s="36">
        <f>VLOOKUP($C203,VK!$B$3:$CG$295,55,FALSE)</f>
        <v>100</v>
      </c>
      <c r="I203" s="40">
        <f>VLOOKUP($C203,VK!$B$3:$CG$295,59,FALSE)</f>
        <v>2.2527203559875488</v>
      </c>
      <c r="J203" s="35">
        <f>VLOOKUP($C203,VK!$B$3:$CG$295,65,FALSE)</f>
        <v>20398.38671875</v>
      </c>
      <c r="K203" s="10"/>
      <c r="L203" s="35">
        <f>VLOOKUP($C203,VK!$B$3:$CG$295,75,FALSE)</f>
        <v>8723.484375</v>
      </c>
      <c r="M203" s="56">
        <f>1-VLOOKUP(C203,VK!$B$3:$ID$295,237,FALSE)</f>
        <v>0.26511534350228116</v>
      </c>
      <c r="N203" s="35"/>
      <c r="O203" s="35"/>
      <c r="P203" s="36"/>
    </row>
    <row r="204" spans="1:16" hidden="1">
      <c r="A204" s="19">
        <v>194</v>
      </c>
      <c r="B204" s="31" t="str">
        <f t="shared" ref="B204:B267" si="3">IF(M204&lt;0,"*",IF(M204&lt;0.25,"**",IF(M204&lt;0.5,"***",IF(M204&lt;0.75,"****","*****"))))</f>
        <v>***</v>
      </c>
      <c r="C204" t="str">
        <f>VLOOKUP(A204,VK!$IE$3:$IG$295,3,FALSE)</f>
        <v>Pello</v>
      </c>
      <c r="D204" s="36">
        <f>VLOOKUP(C204,VK!$B$3:$CG$295,11,FALSE)</f>
        <v>204</v>
      </c>
      <c r="E204" s="36">
        <f>VLOOKUP($C204,VK!$B$3:$CG$295,18,FALSE)</f>
        <v>337</v>
      </c>
      <c r="F204" s="36">
        <f>VLOOKUP($C204,VK!$B$3:$CG$295,32,FALSE)</f>
        <v>0</v>
      </c>
      <c r="G204" s="36">
        <f>VLOOKUP($C204,VK!$B$3:$CG$295,37,FALSE)</f>
        <v>65.8</v>
      </c>
      <c r="H204" s="36">
        <f>VLOOKUP($C204,VK!$B$3:$CG$295,55,FALSE)</f>
        <v>100</v>
      </c>
      <c r="I204" s="40">
        <f>VLOOKUP($C204,VK!$B$3:$CG$295,59,FALSE)</f>
        <v>2.3409428596496582</v>
      </c>
      <c r="J204" s="35">
        <f>VLOOKUP($C204,VK!$B$3:$CG$295,65,FALSE)</f>
        <v>21826.759765625</v>
      </c>
      <c r="K204" s="10"/>
      <c r="L204" s="35">
        <f>VLOOKUP($C204,VK!$B$3:$CG$295,75,FALSE)</f>
        <v>9908.3330078125</v>
      </c>
      <c r="M204" s="56">
        <f>1-VLOOKUP(C204,VK!$B$3:$ID$295,237,FALSE)</f>
        <v>0.26037698932594056</v>
      </c>
      <c r="N204" s="35"/>
      <c r="O204" s="35"/>
      <c r="P204" s="36"/>
    </row>
    <row r="205" spans="1:16" hidden="1">
      <c r="A205" s="19">
        <v>195</v>
      </c>
      <c r="B205" s="31" t="str">
        <f t="shared" si="3"/>
        <v>***</v>
      </c>
      <c r="C205" t="str">
        <f>VLOOKUP(A205,VK!$IE$3:$IG$295,3,FALSE)</f>
        <v>Nurmijärvi</v>
      </c>
      <c r="D205" s="36">
        <f>VLOOKUP(C205,VK!$B$3:$CG$295,11,FALSE)</f>
        <v>110.90000152587891</v>
      </c>
      <c r="E205" s="36">
        <f>VLOOKUP($C205,VK!$B$3:$CG$295,18,FALSE)</f>
        <v>265</v>
      </c>
      <c r="F205" s="36">
        <f>VLOOKUP($C205,VK!$B$3:$CG$295,32,FALSE)</f>
        <v>1</v>
      </c>
      <c r="G205" s="36">
        <f>VLOOKUP($C205,VK!$B$3:$CG$295,37,FALSE)</f>
        <v>55.9</v>
      </c>
      <c r="H205" s="36">
        <f>VLOOKUP($C205,VK!$B$3:$CG$295,55,FALSE)</f>
        <v>75.519126892089844</v>
      </c>
      <c r="I205" s="40">
        <f>VLOOKUP($C205,VK!$B$3:$CG$295,59,FALSE)</f>
        <v>4.061861515045166</v>
      </c>
      <c r="J205" s="35">
        <f>VLOOKUP($C205,VK!$B$3:$CG$295,65,FALSE)</f>
        <v>27530.9609375</v>
      </c>
      <c r="K205" s="10"/>
      <c r="L205" s="35">
        <f>VLOOKUP($C205,VK!$B$3:$CG$295,75,FALSE)</f>
        <v>11475.0322265625</v>
      </c>
      <c r="M205" s="56">
        <f>1-VLOOKUP(C205,VK!$B$3:$ID$295,237,FALSE)</f>
        <v>0.25782570085492729</v>
      </c>
      <c r="N205" s="35"/>
      <c r="O205" s="35"/>
      <c r="P205" s="36"/>
    </row>
    <row r="206" spans="1:16" hidden="1">
      <c r="A206" s="19">
        <v>196</v>
      </c>
      <c r="B206" s="31" t="str">
        <f t="shared" si="3"/>
        <v>***</v>
      </c>
      <c r="C206" t="str">
        <f>VLOOKUP(A206,VK!$IE$3:$IG$295,3,FALSE)</f>
        <v>Loppi</v>
      </c>
      <c r="D206" s="36">
        <f>VLOOKUP(C206,VK!$B$3:$CG$295,11,FALSE)</f>
        <v>137.60000610351563</v>
      </c>
      <c r="E206" s="36">
        <f>VLOOKUP($C206,VK!$B$3:$CG$295,18,FALSE)</f>
        <v>233</v>
      </c>
      <c r="F206" s="36">
        <f>VLOOKUP($C206,VK!$B$3:$CG$295,32,FALSE)</f>
        <v>1</v>
      </c>
      <c r="G206" s="36">
        <f>VLOOKUP($C206,VK!$B$3:$CG$295,37,FALSE)</f>
        <v>81.599999999999994</v>
      </c>
      <c r="H206" s="36">
        <f>VLOOKUP($C206,VK!$B$3:$CG$295,55,FALSE)</f>
        <v>93.565681457519531</v>
      </c>
      <c r="I206" s="40">
        <f>VLOOKUP($C206,VK!$B$3:$CG$295,59,FALSE)</f>
        <v>4.4719467163085938</v>
      </c>
      <c r="J206" s="35">
        <f>VLOOKUP($C206,VK!$B$3:$CG$295,65,FALSE)</f>
        <v>23031.73828125</v>
      </c>
      <c r="K206" s="10"/>
      <c r="L206" s="35">
        <f>VLOOKUP($C206,VK!$B$3:$CG$295,75,FALSE)</f>
        <v>9158.5078125</v>
      </c>
      <c r="M206" s="56">
        <f>1-VLOOKUP(C206,VK!$B$3:$ID$295,237,FALSE)</f>
        <v>0.25699040317724697</v>
      </c>
      <c r="N206" s="35"/>
      <c r="O206" s="35"/>
      <c r="P206" s="36"/>
    </row>
    <row r="207" spans="1:16" hidden="1">
      <c r="A207" s="19">
        <v>197</v>
      </c>
      <c r="B207" s="31" t="str">
        <f t="shared" si="3"/>
        <v>***</v>
      </c>
      <c r="C207" t="str">
        <f>VLOOKUP(A207,VK!$IE$3:$IG$295,3,FALSE)</f>
        <v>Liperi</v>
      </c>
      <c r="D207" s="36">
        <f>VLOOKUP(C207,VK!$B$3:$CG$295,11,FALSE)</f>
        <v>140.60000610351563</v>
      </c>
      <c r="E207" s="36">
        <f>VLOOKUP($C207,VK!$B$3:$CG$295,18,FALSE)</f>
        <v>323</v>
      </c>
      <c r="F207" s="36">
        <f>VLOOKUP($C207,VK!$B$3:$CG$295,32,FALSE)</f>
        <v>0</v>
      </c>
      <c r="G207" s="36">
        <f>VLOOKUP($C207,VK!$B$3:$CG$295,37,FALSE)</f>
        <v>75.599999999999994</v>
      </c>
      <c r="H207" s="36">
        <f>VLOOKUP($C207,VK!$B$3:$CG$295,55,FALSE)</f>
        <v>95.295906066894531</v>
      </c>
      <c r="I207" s="40">
        <f>VLOOKUP($C207,VK!$B$3:$CG$295,59,FALSE)</f>
        <v>5.2051639556884766</v>
      </c>
      <c r="J207" s="35">
        <f>VLOOKUP($C207,VK!$B$3:$CG$295,65,FALSE)</f>
        <v>21416.72265625</v>
      </c>
      <c r="K207" s="10"/>
      <c r="L207" s="35">
        <f>VLOOKUP($C207,VK!$B$3:$CG$295,75,FALSE)</f>
        <v>7959.134765625</v>
      </c>
      <c r="M207" s="56">
        <f>1-VLOOKUP(C207,VK!$B$3:$ID$295,237,FALSE)</f>
        <v>0.25617394674164706</v>
      </c>
      <c r="N207" s="35"/>
      <c r="O207" s="35"/>
      <c r="P207" s="36"/>
    </row>
    <row r="208" spans="1:16" hidden="1">
      <c r="A208" s="19">
        <v>198</v>
      </c>
      <c r="B208" s="31" t="str">
        <f t="shared" si="3"/>
        <v>***</v>
      </c>
      <c r="C208" t="str">
        <f>VLOOKUP(A208,VK!$IE$3:$IG$295,3,FALSE)</f>
        <v>Ristijärvi</v>
      </c>
      <c r="D208" s="36">
        <f>VLOOKUP(C208,VK!$B$3:$CG$295,11,FALSE)</f>
        <v>175.80000305175781</v>
      </c>
      <c r="E208" s="36">
        <f>VLOOKUP($C208,VK!$B$3:$CG$295,18,FALSE)</f>
        <v>234</v>
      </c>
      <c r="F208" s="36">
        <f>VLOOKUP($C208,VK!$B$3:$CG$295,32,FALSE)</f>
        <v>1</v>
      </c>
      <c r="G208" s="36">
        <f>VLOOKUP($C208,VK!$B$3:$CG$295,37,FALSE)</f>
        <v>74.5</v>
      </c>
      <c r="H208" s="36">
        <f>VLOOKUP($C208,VK!$B$3:$CG$295,55,FALSE)</f>
        <v>100</v>
      </c>
      <c r="I208" s="40">
        <f>VLOOKUP($C208,VK!$B$3:$CG$295,59,FALSE)</f>
        <v>2.9870281219482422</v>
      </c>
      <c r="J208" s="35">
        <f>VLOOKUP($C208,VK!$B$3:$CG$295,65,FALSE)</f>
        <v>21386.779296875</v>
      </c>
      <c r="K208" s="10"/>
      <c r="L208" s="35">
        <f>VLOOKUP($C208,VK!$B$3:$CG$295,75,FALSE)</f>
        <v>11529.412109375</v>
      </c>
      <c r="M208" s="56">
        <f>1-VLOOKUP(C208,VK!$B$3:$ID$295,237,FALSE)</f>
        <v>0.25434436428476548</v>
      </c>
      <c r="N208" s="35"/>
      <c r="O208" s="35"/>
      <c r="P208" s="36"/>
    </row>
    <row r="209" spans="1:16" hidden="1">
      <c r="A209" s="19">
        <v>199</v>
      </c>
      <c r="B209" s="31" t="str">
        <f t="shared" si="3"/>
        <v>***</v>
      </c>
      <c r="C209" t="str">
        <f>VLOOKUP(A209,VK!$IE$3:$IG$295,3,FALSE)</f>
        <v>Sodankylä</v>
      </c>
      <c r="D209" s="36">
        <f>VLOOKUP(C209,VK!$B$3:$CG$295,11,FALSE)</f>
        <v>131.5</v>
      </c>
      <c r="E209" s="36">
        <f>VLOOKUP($C209,VK!$B$3:$CG$295,18,FALSE)</f>
        <v>652</v>
      </c>
      <c r="F209" s="36">
        <f>VLOOKUP($C209,VK!$B$3:$CG$295,32,FALSE)</f>
        <v>1</v>
      </c>
      <c r="G209" s="36">
        <f>VLOOKUP($C209,VK!$B$3:$CG$295,37,FALSE)</f>
        <v>76.599999999999994</v>
      </c>
      <c r="H209" s="36">
        <f>VLOOKUP($C209,VK!$B$3:$CG$295,55,FALSE)</f>
        <v>100</v>
      </c>
      <c r="I209" s="40">
        <f>VLOOKUP($C209,VK!$B$3:$CG$295,59,FALSE)</f>
        <v>3.9393231868743896</v>
      </c>
      <c r="J209" s="35">
        <f>VLOOKUP($C209,VK!$B$3:$CG$295,65,FALSE)</f>
        <v>24508.681640625</v>
      </c>
      <c r="K209" s="10"/>
      <c r="L209" s="35">
        <f>VLOOKUP($C209,VK!$B$3:$CG$295,75,FALSE)</f>
        <v>11145.19921875</v>
      </c>
      <c r="M209" s="56">
        <f>1-VLOOKUP(C209,VK!$B$3:$ID$295,237,FALSE)</f>
        <v>0.25370179448401053</v>
      </c>
      <c r="N209" s="35"/>
      <c r="O209" s="35"/>
      <c r="P209" s="36"/>
    </row>
    <row r="210" spans="1:16" hidden="1">
      <c r="A210" s="19">
        <v>200</v>
      </c>
      <c r="B210" s="31" t="str">
        <f t="shared" si="3"/>
        <v>**</v>
      </c>
      <c r="C210" t="str">
        <f>VLOOKUP(A210,VK!$IE$3:$IG$295,3,FALSE)</f>
        <v>Savonlinna</v>
      </c>
      <c r="D210" s="36">
        <f>VLOOKUP(C210,VK!$B$3:$CG$295,11,FALSE)</f>
        <v>173.39999389648438</v>
      </c>
      <c r="E210" s="36">
        <f>VLOOKUP($C210,VK!$B$3:$CG$295,18,FALSE)</f>
        <v>740</v>
      </c>
      <c r="F210" s="36">
        <f>VLOOKUP($C210,VK!$B$3:$CG$295,32,FALSE)</f>
        <v>0</v>
      </c>
      <c r="G210" s="36">
        <f>VLOOKUP($C210,VK!$B$3:$CG$295,37,FALSE)</f>
        <v>78.599999999999994</v>
      </c>
      <c r="H210" s="36">
        <f>VLOOKUP($C210,VK!$B$3:$CG$295,55,FALSE)</f>
        <v>80.353202819824219</v>
      </c>
      <c r="I210" s="40">
        <f>VLOOKUP($C210,VK!$B$3:$CG$295,59,FALSE)</f>
        <v>3.3443260192871094</v>
      </c>
      <c r="J210" s="35">
        <f>VLOOKUP($C210,VK!$B$3:$CG$295,65,FALSE)</f>
        <v>22193.228515625</v>
      </c>
      <c r="K210" s="10"/>
      <c r="L210" s="35">
        <f>VLOOKUP($C210,VK!$B$3:$CG$295,75,FALSE)</f>
        <v>9568.068359375</v>
      </c>
      <c r="M210" s="56">
        <f>1-VLOOKUP(C210,VK!$B$3:$ID$295,237,FALSE)</f>
        <v>0.24897850435320601</v>
      </c>
      <c r="N210" s="35"/>
      <c r="O210" s="35"/>
      <c r="P210" s="36"/>
    </row>
    <row r="211" spans="1:16" hidden="1">
      <c r="A211" s="19">
        <v>201</v>
      </c>
      <c r="B211" s="31" t="str">
        <f t="shared" si="3"/>
        <v>**</v>
      </c>
      <c r="C211" t="str">
        <f>VLOOKUP(A211,VK!$IE$3:$IG$295,3,FALSE)</f>
        <v>Utajärvi</v>
      </c>
      <c r="D211" s="36">
        <f>VLOOKUP(C211,VK!$B$3:$CG$295,11,FALSE)</f>
        <v>192.69999694824219</v>
      </c>
      <c r="E211" s="36">
        <f>VLOOKUP($C211,VK!$B$3:$CG$295,18,FALSE)</f>
        <v>267</v>
      </c>
      <c r="F211" s="36">
        <f>VLOOKUP($C211,VK!$B$3:$CG$295,32,FALSE)</f>
        <v>1</v>
      </c>
      <c r="G211" s="36">
        <f>VLOOKUP($C211,VK!$B$3:$CG$295,37,FALSE)</f>
        <v>67.400000000000006</v>
      </c>
      <c r="H211" s="36">
        <f>VLOOKUP($C211,VK!$B$3:$CG$295,55,FALSE)</f>
        <v>100</v>
      </c>
      <c r="I211" s="40">
        <f>VLOOKUP($C211,VK!$B$3:$CG$295,59,FALSE)</f>
        <v>3.2491030693054199</v>
      </c>
      <c r="J211" s="35">
        <f>VLOOKUP($C211,VK!$B$3:$CG$295,65,FALSE)</f>
        <v>19525.181640625</v>
      </c>
      <c r="K211" s="10"/>
      <c r="L211" s="35">
        <f>VLOOKUP($C211,VK!$B$3:$CG$295,75,FALSE)</f>
        <v>10294.5732421875</v>
      </c>
      <c r="M211" s="56">
        <f>1-VLOOKUP(C211,VK!$B$3:$ID$295,237,FALSE)</f>
        <v>0.2479499832367984</v>
      </c>
      <c r="N211" s="35"/>
      <c r="O211" s="35"/>
      <c r="P211" s="36"/>
    </row>
    <row r="212" spans="1:16" hidden="1">
      <c r="A212" s="19">
        <v>202</v>
      </c>
      <c r="B212" s="31" t="str">
        <f t="shared" si="3"/>
        <v>**</v>
      </c>
      <c r="C212" t="str">
        <f>VLOOKUP(A212,VK!$IE$3:$IG$295,3,FALSE)</f>
        <v>Kyyjärvi</v>
      </c>
      <c r="D212" s="36">
        <f>VLOOKUP(C212,VK!$B$3:$CG$295,11,FALSE)</f>
        <v>192.60000610351563</v>
      </c>
      <c r="E212" s="36">
        <f>VLOOKUP($C212,VK!$B$3:$CG$295,18,FALSE)</f>
        <v>121</v>
      </c>
      <c r="F212" s="36">
        <f>VLOOKUP($C212,VK!$B$3:$CG$295,32,FALSE)</f>
        <v>0</v>
      </c>
      <c r="G212" s="36">
        <f>VLOOKUP($C212,VK!$B$3:$CG$295,37,FALSE)</f>
        <v>67.5</v>
      </c>
      <c r="H212" s="36">
        <f>VLOOKUP($C212,VK!$B$3:$CG$295,55,FALSE)</f>
        <v>100</v>
      </c>
      <c r="I212" s="40">
        <f>VLOOKUP($C212,VK!$B$3:$CG$295,59,FALSE)</f>
        <v>4.1127190589904785</v>
      </c>
      <c r="J212" s="35">
        <f>VLOOKUP($C212,VK!$B$3:$CG$295,65,FALSE)</f>
        <v>19417.958984375</v>
      </c>
      <c r="K212" s="10"/>
      <c r="L212" s="35">
        <f>VLOOKUP($C212,VK!$B$3:$CG$295,75,FALSE)</f>
        <v>8512.5</v>
      </c>
      <c r="M212" s="56">
        <f>1-VLOOKUP(C212,VK!$B$3:$ID$295,237,FALSE)</f>
        <v>0.2479434674566654</v>
      </c>
      <c r="N212" s="35"/>
      <c r="O212" s="35"/>
      <c r="P212" s="36"/>
    </row>
    <row r="213" spans="1:16" hidden="1">
      <c r="A213" s="19">
        <v>203</v>
      </c>
      <c r="B213" s="31" t="str">
        <f t="shared" si="3"/>
        <v>**</v>
      </c>
      <c r="C213" t="str">
        <f>VLOOKUP(A213,VK!$IE$3:$IG$295,3,FALSE)</f>
        <v>Inari</v>
      </c>
      <c r="D213" s="36">
        <f>VLOOKUP(C213,VK!$B$3:$CG$295,11,FALSE)</f>
        <v>124.40000152587891</v>
      </c>
      <c r="E213" s="36">
        <f>VLOOKUP($C213,VK!$B$3:$CG$295,18,FALSE)</f>
        <v>727</v>
      </c>
      <c r="F213" s="36">
        <f>VLOOKUP($C213,VK!$B$3:$CG$295,32,FALSE)</f>
        <v>1</v>
      </c>
      <c r="G213" s="36">
        <f>VLOOKUP($C213,VK!$B$3:$CG$295,37,FALSE)</f>
        <v>80</v>
      </c>
      <c r="H213" s="36">
        <f>VLOOKUP($C213,VK!$B$3:$CG$295,55,FALSE)</f>
        <v>100</v>
      </c>
      <c r="I213" s="40">
        <f>VLOOKUP($C213,VK!$B$3:$CG$295,59,FALSE)</f>
        <v>3.5905601978302002</v>
      </c>
      <c r="J213" s="35">
        <f>VLOOKUP($C213,VK!$B$3:$CG$295,65,FALSE)</f>
        <v>23556.201171875</v>
      </c>
      <c r="K213" s="10"/>
      <c r="L213" s="35">
        <f>VLOOKUP($C213,VK!$B$3:$CG$295,75,FALSE)</f>
        <v>12070.9677734375</v>
      </c>
      <c r="M213" s="56">
        <f>1-VLOOKUP(C213,VK!$B$3:$ID$295,237,FALSE)</f>
        <v>0.24702649105616792</v>
      </c>
      <c r="N213" s="35"/>
      <c r="O213" s="35"/>
      <c r="P213" s="36"/>
    </row>
    <row r="214" spans="1:16" hidden="1">
      <c r="A214" s="19">
        <v>204</v>
      </c>
      <c r="B214" s="31" t="str">
        <f t="shared" si="3"/>
        <v>**</v>
      </c>
      <c r="C214" t="str">
        <f>VLOOKUP(A214,VK!$IE$3:$IG$295,3,FALSE)</f>
        <v>Parikkala</v>
      </c>
      <c r="D214" s="36">
        <f>VLOOKUP(C214,VK!$B$3:$CG$295,11,FALSE)</f>
        <v>197.39999389648438</v>
      </c>
      <c r="E214" s="36">
        <f>VLOOKUP($C214,VK!$B$3:$CG$295,18,FALSE)</f>
        <v>284</v>
      </c>
      <c r="F214" s="36">
        <f>VLOOKUP($C214,VK!$B$3:$CG$295,32,FALSE)</f>
        <v>1</v>
      </c>
      <c r="G214" s="36">
        <f>VLOOKUP($C214,VK!$B$3:$CG$295,37,FALSE)</f>
        <v>61.8</v>
      </c>
      <c r="H214" s="36">
        <f>VLOOKUP($C214,VK!$B$3:$CG$295,55,FALSE)</f>
        <v>100</v>
      </c>
      <c r="I214" s="40">
        <f>VLOOKUP($C214,VK!$B$3:$CG$295,59,FALSE)</f>
        <v>2.4281368255615234</v>
      </c>
      <c r="J214" s="35">
        <f>VLOOKUP($C214,VK!$B$3:$CG$295,65,FALSE)</f>
        <v>21059.431640625</v>
      </c>
      <c r="K214" s="10"/>
      <c r="L214" s="35">
        <f>VLOOKUP($C214,VK!$B$3:$CG$295,75,FALSE)</f>
        <v>8397.849609375</v>
      </c>
      <c r="M214" s="56">
        <f>1-VLOOKUP(C214,VK!$B$3:$ID$295,237,FALSE)</f>
        <v>0.24577409259666594</v>
      </c>
      <c r="N214" s="35"/>
      <c r="O214" s="35"/>
      <c r="P214" s="36"/>
    </row>
    <row r="215" spans="1:16" hidden="1">
      <c r="A215" s="19">
        <v>205</v>
      </c>
      <c r="B215" s="31" t="str">
        <f t="shared" si="3"/>
        <v>**</v>
      </c>
      <c r="C215" t="str">
        <f>VLOOKUP(A215,VK!$IE$3:$IG$295,3,FALSE)</f>
        <v>Sievi</v>
      </c>
      <c r="D215" s="36">
        <f>VLOOKUP(C215,VK!$B$3:$CG$295,11,FALSE)</f>
        <v>177</v>
      </c>
      <c r="E215" s="36">
        <f>VLOOKUP($C215,VK!$B$3:$CG$295,18,FALSE)</f>
        <v>159</v>
      </c>
      <c r="F215" s="36">
        <f>VLOOKUP($C215,VK!$B$3:$CG$295,32,FALSE)</f>
        <v>0</v>
      </c>
      <c r="G215" s="36">
        <f>VLOOKUP($C215,VK!$B$3:$CG$295,37,FALSE)</f>
        <v>53</v>
      </c>
      <c r="H215" s="36">
        <f>VLOOKUP($C215,VK!$B$3:$CG$295,55,FALSE)</f>
        <v>93.9271240234375</v>
      </c>
      <c r="I215" s="40">
        <f>VLOOKUP($C215,VK!$B$3:$CG$295,59,FALSE)</f>
        <v>4.684725284576416</v>
      </c>
      <c r="J215" s="35">
        <f>VLOOKUP($C215,VK!$B$3:$CG$295,65,FALSE)</f>
        <v>18408.013671875</v>
      </c>
      <c r="K215" s="10"/>
      <c r="L215" s="35">
        <f>VLOOKUP($C215,VK!$B$3:$CG$295,75,FALSE)</f>
        <v>6423.962890625</v>
      </c>
      <c r="M215" s="56">
        <f>1-VLOOKUP(C215,VK!$B$3:$ID$295,237,FALSE)</f>
        <v>0.24549619808852596</v>
      </c>
      <c r="N215" s="35"/>
      <c r="O215" s="35"/>
      <c r="P215" s="36"/>
    </row>
    <row r="216" spans="1:16" hidden="1">
      <c r="A216" s="19">
        <v>206</v>
      </c>
      <c r="B216" s="31" t="str">
        <f t="shared" si="3"/>
        <v>**</v>
      </c>
      <c r="C216" t="str">
        <f>VLOOKUP(A216,VK!$IE$3:$IG$295,3,FALSE)</f>
        <v>Oripää</v>
      </c>
      <c r="D216" s="36">
        <f>VLOOKUP(C216,VK!$B$3:$CG$295,11,FALSE)</f>
        <v>152.60000610351563</v>
      </c>
      <c r="E216" s="36">
        <f>VLOOKUP($C216,VK!$B$3:$CG$295,18,FALSE)</f>
        <v>70</v>
      </c>
      <c r="F216" s="36">
        <f>VLOOKUP($C216,VK!$B$3:$CG$295,32,FALSE)</f>
        <v>0</v>
      </c>
      <c r="G216" s="36">
        <f>VLOOKUP($C216,VK!$B$3:$CG$295,37,FALSE)</f>
        <v>81.7</v>
      </c>
      <c r="H216" s="36">
        <f>VLOOKUP($C216,VK!$B$3:$CG$295,55,FALSE)</f>
        <v>100</v>
      </c>
      <c r="I216" s="40">
        <f>VLOOKUP($C216,VK!$B$3:$CG$295,59,FALSE)</f>
        <v>4.3647103309631348</v>
      </c>
      <c r="J216" s="35">
        <f>VLOOKUP($C216,VK!$B$3:$CG$295,65,FALSE)</f>
        <v>21513.78125</v>
      </c>
      <c r="K216" s="10"/>
      <c r="L216" s="35">
        <f>VLOOKUP($C216,VK!$B$3:$CG$295,75,FALSE)</f>
        <v>8042.25341796875</v>
      </c>
      <c r="M216" s="56">
        <f>1-VLOOKUP(C216,VK!$B$3:$ID$295,237,FALSE)</f>
        <v>0.24245795157703787</v>
      </c>
      <c r="N216" s="35"/>
      <c r="O216" s="35"/>
      <c r="P216" s="36"/>
    </row>
    <row r="217" spans="1:16" hidden="1">
      <c r="A217" s="19">
        <v>207</v>
      </c>
      <c r="B217" s="31" t="str">
        <f t="shared" si="3"/>
        <v>**</v>
      </c>
      <c r="C217" t="str">
        <f>VLOOKUP(A217,VK!$IE$3:$IG$295,3,FALSE)</f>
        <v>Ii</v>
      </c>
      <c r="D217" s="36">
        <f>VLOOKUP(C217,VK!$B$3:$CG$295,11,FALSE)</f>
        <v>166.89999389648438</v>
      </c>
      <c r="E217" s="36">
        <f>VLOOKUP($C217,VK!$B$3:$CG$295,18,FALSE)</f>
        <v>348</v>
      </c>
      <c r="F217" s="36">
        <f>VLOOKUP($C217,VK!$B$3:$CG$295,32,FALSE)</f>
        <v>0</v>
      </c>
      <c r="G217" s="36">
        <f>VLOOKUP($C217,VK!$B$3:$CG$295,37,FALSE)</f>
        <v>43</v>
      </c>
      <c r="H217" s="36">
        <f>VLOOKUP($C217,VK!$B$3:$CG$295,55,FALSE)</f>
        <v>68.4014892578125</v>
      </c>
      <c r="I217" s="40">
        <f>VLOOKUP($C217,VK!$B$3:$CG$295,59,FALSE)</f>
        <v>3.7172896862030029</v>
      </c>
      <c r="J217" s="35">
        <f>VLOOKUP($C217,VK!$B$3:$CG$295,65,FALSE)</f>
        <v>20520.875</v>
      </c>
      <c r="K217" s="10"/>
      <c r="L217" s="35">
        <f>VLOOKUP($C217,VK!$B$3:$CG$295,75,FALSE)</f>
        <v>7965.92236328125</v>
      </c>
      <c r="M217" s="56">
        <f>1-VLOOKUP(C217,VK!$B$3:$ID$295,237,FALSE)</f>
        <v>0.2374386968558807</v>
      </c>
      <c r="N217" s="35"/>
      <c r="O217" s="35"/>
      <c r="P217" s="36"/>
    </row>
    <row r="218" spans="1:16" hidden="1">
      <c r="A218" s="19">
        <v>208</v>
      </c>
      <c r="B218" s="31" t="str">
        <f t="shared" si="3"/>
        <v>**</v>
      </c>
      <c r="C218" t="str">
        <f>VLOOKUP(A218,VK!$IE$3:$IG$295,3,FALSE)</f>
        <v>Uurainen</v>
      </c>
      <c r="D218" s="36">
        <f>VLOOKUP(C218,VK!$B$3:$CG$295,11,FALSE)</f>
        <v>158.39999389648438</v>
      </c>
      <c r="E218" s="36">
        <f>VLOOKUP($C218,VK!$B$3:$CG$295,18,FALSE)</f>
        <v>120</v>
      </c>
      <c r="F218" s="36">
        <f>VLOOKUP($C218,VK!$B$3:$CG$295,32,FALSE)</f>
        <v>0</v>
      </c>
      <c r="G218" s="36">
        <f>VLOOKUP($C218,VK!$B$3:$CG$295,37,FALSE)</f>
        <v>53.9</v>
      </c>
      <c r="H218" s="36">
        <f>VLOOKUP($C218,VK!$B$3:$CG$295,55,FALSE)</f>
        <v>73.408241271972656</v>
      </c>
      <c r="I218" s="40">
        <f>VLOOKUP($C218,VK!$B$3:$CG$295,59,FALSE)</f>
        <v>5.2421083450317383</v>
      </c>
      <c r="J218" s="35">
        <f>VLOOKUP($C218,VK!$B$3:$CG$295,65,FALSE)</f>
        <v>20001.970703125</v>
      </c>
      <c r="K218" s="10"/>
      <c r="L218" s="35">
        <f>VLOOKUP($C218,VK!$B$3:$CG$295,75,FALSE)</f>
        <v>7256.9833984375</v>
      </c>
      <c r="M218" s="56">
        <f>1-VLOOKUP(C218,VK!$B$3:$ID$295,237,FALSE)</f>
        <v>0.23715732598850414</v>
      </c>
      <c r="N218" s="35"/>
      <c r="O218" s="35"/>
      <c r="P218" s="36"/>
    </row>
    <row r="219" spans="1:16" hidden="1">
      <c r="A219" s="19">
        <v>209</v>
      </c>
      <c r="B219" s="31" t="str">
        <f t="shared" si="3"/>
        <v>**</v>
      </c>
      <c r="C219" t="str">
        <f>VLOOKUP(A219,VK!$IE$3:$IG$295,3,FALSE)</f>
        <v>Sipoo</v>
      </c>
      <c r="D219" s="36">
        <f>VLOOKUP(C219,VK!$B$3:$CG$295,11,FALSE)</f>
        <v>104</v>
      </c>
      <c r="E219" s="36">
        <f>VLOOKUP($C219,VK!$B$3:$CG$295,18,FALSE)</f>
        <v>192</v>
      </c>
      <c r="F219" s="36">
        <f>VLOOKUP($C219,VK!$B$3:$CG$295,32,FALSE)</f>
        <v>1</v>
      </c>
      <c r="G219" s="36">
        <f>VLOOKUP($C219,VK!$B$3:$CG$295,37,FALSE)</f>
        <v>55.6</v>
      </c>
      <c r="H219" s="36">
        <f>VLOOKUP($C219,VK!$B$3:$CG$295,55,FALSE)</f>
        <v>72.591209411621094</v>
      </c>
      <c r="I219" s="40">
        <f>VLOOKUP($C219,VK!$B$3:$CG$295,59,FALSE)</f>
        <v>3.6453850269317627</v>
      </c>
      <c r="J219" s="35">
        <f>VLOOKUP($C219,VK!$B$3:$CG$295,65,FALSE)</f>
        <v>28743.888671875</v>
      </c>
      <c r="K219" s="10"/>
      <c r="L219" s="35">
        <f>VLOOKUP($C219,VK!$B$3:$CG$295,75,FALSE)</f>
        <v>10687.3203125</v>
      </c>
      <c r="M219" s="56">
        <f>1-VLOOKUP(C219,VK!$B$3:$ID$295,237,FALSE)</f>
        <v>0.23682086211534603</v>
      </c>
      <c r="N219" s="35"/>
      <c r="O219" s="35"/>
      <c r="P219" s="36"/>
    </row>
    <row r="220" spans="1:16" hidden="1">
      <c r="A220" s="19">
        <v>210</v>
      </c>
      <c r="B220" s="31" t="str">
        <f t="shared" si="3"/>
        <v>**</v>
      </c>
      <c r="C220" t="str">
        <f>VLOOKUP(A220,VK!$IE$3:$IG$295,3,FALSE)</f>
        <v>Ranua</v>
      </c>
      <c r="D220" s="36">
        <f>VLOOKUP(C220,VK!$B$3:$CG$295,11,FALSE)</f>
        <v>212.19999694824219</v>
      </c>
      <c r="E220" s="36">
        <f>VLOOKUP($C220,VK!$B$3:$CG$295,18,FALSE)</f>
        <v>541</v>
      </c>
      <c r="F220" s="36">
        <f>VLOOKUP($C220,VK!$B$3:$CG$295,32,FALSE)</f>
        <v>0</v>
      </c>
      <c r="G220" s="36">
        <f>VLOOKUP($C220,VK!$B$3:$CG$295,37,FALSE)</f>
        <v>62.2</v>
      </c>
      <c r="H220" s="36">
        <f>VLOOKUP($C220,VK!$B$3:$CG$295,55,FALSE)</f>
        <v>100</v>
      </c>
      <c r="I220" s="40">
        <f>VLOOKUP($C220,VK!$B$3:$CG$295,59,FALSE)</f>
        <v>3.5679090023040771</v>
      </c>
      <c r="J220" s="35">
        <f>VLOOKUP($C220,VK!$B$3:$CG$295,65,FALSE)</f>
        <v>18732.609375</v>
      </c>
      <c r="K220" s="10"/>
      <c r="L220" s="35">
        <f>VLOOKUP($C220,VK!$B$3:$CG$295,75,FALSE)</f>
        <v>6622.11962890625</v>
      </c>
      <c r="M220" s="56">
        <f>1-VLOOKUP(C220,VK!$B$3:$ID$295,237,FALSE)</f>
        <v>0.23433184389055772</v>
      </c>
      <c r="N220" s="35"/>
      <c r="O220" s="35"/>
      <c r="P220" s="36"/>
    </row>
    <row r="221" spans="1:16" hidden="1">
      <c r="A221" s="19">
        <v>211</v>
      </c>
      <c r="B221" s="31" t="str">
        <f t="shared" si="3"/>
        <v>**</v>
      </c>
      <c r="C221" t="str">
        <f>VLOOKUP(A221,VK!$IE$3:$IG$295,3,FALSE)</f>
        <v>Laukaa</v>
      </c>
      <c r="D221" s="36">
        <f>VLOOKUP(C221,VK!$B$3:$CG$295,11,FALSE)</f>
        <v>147.30000305175781</v>
      </c>
      <c r="E221" s="36">
        <f>VLOOKUP($C221,VK!$B$3:$CG$295,18,FALSE)</f>
        <v>270</v>
      </c>
      <c r="F221" s="36">
        <f>VLOOKUP($C221,VK!$B$3:$CG$295,32,FALSE)</f>
        <v>0</v>
      </c>
      <c r="G221" s="36">
        <f>VLOOKUP($C221,VK!$B$3:$CG$295,37,FALSE)</f>
        <v>36.1</v>
      </c>
      <c r="H221" s="36">
        <f>VLOOKUP($C221,VK!$B$3:$CG$295,55,FALSE)</f>
        <v>50.553504943847656</v>
      </c>
      <c r="I221" s="40">
        <f>VLOOKUP($C221,VK!$B$3:$CG$295,59,FALSE)</f>
        <v>3.1148018836975098</v>
      </c>
      <c r="J221" s="35">
        <f>VLOOKUP($C221,VK!$B$3:$CG$295,65,FALSE)</f>
        <v>21664.03515625</v>
      </c>
      <c r="K221" s="10"/>
      <c r="L221" s="35">
        <f>VLOOKUP($C221,VK!$B$3:$CG$295,75,FALSE)</f>
        <v>7493.56201171875</v>
      </c>
      <c r="M221" s="56">
        <f>1-VLOOKUP(C221,VK!$B$3:$ID$295,237,FALSE)</f>
        <v>0.23327260389148541</v>
      </c>
      <c r="N221" s="35"/>
      <c r="O221" s="35"/>
      <c r="P221" s="36"/>
    </row>
    <row r="222" spans="1:16" hidden="1">
      <c r="A222" s="19">
        <v>212</v>
      </c>
      <c r="B222" s="31" t="str">
        <f t="shared" si="3"/>
        <v>**</v>
      </c>
      <c r="C222" t="str">
        <f>VLOOKUP(A222,VK!$IE$3:$IG$295,3,FALSE)</f>
        <v>Kangasniemi</v>
      </c>
      <c r="D222" s="36">
        <f>VLOOKUP(C222,VK!$B$3:$CG$295,11,FALSE)</f>
        <v>189.19999694824219</v>
      </c>
      <c r="E222" s="36">
        <f>VLOOKUP($C222,VK!$B$3:$CG$295,18,FALSE)</f>
        <v>378</v>
      </c>
      <c r="F222" s="36">
        <f>VLOOKUP($C222,VK!$B$3:$CG$295,32,FALSE)</f>
        <v>0</v>
      </c>
      <c r="G222" s="36">
        <f>VLOOKUP($C222,VK!$B$3:$CG$295,37,FALSE)</f>
        <v>75.3</v>
      </c>
      <c r="H222" s="36">
        <f>VLOOKUP($C222,VK!$B$3:$CG$295,55,FALSE)</f>
        <v>100</v>
      </c>
      <c r="I222" s="40">
        <f>VLOOKUP($C222,VK!$B$3:$CG$295,59,FALSE)</f>
        <v>3.1351568698883057</v>
      </c>
      <c r="J222" s="35">
        <f>VLOOKUP($C222,VK!$B$3:$CG$295,65,FALSE)</f>
        <v>20361.076171875</v>
      </c>
      <c r="K222" s="10"/>
      <c r="L222" s="35">
        <f>VLOOKUP($C222,VK!$B$3:$CG$295,75,FALSE)</f>
        <v>7421.52490234375</v>
      </c>
      <c r="M222" s="56">
        <f>1-VLOOKUP(C222,VK!$B$3:$ID$295,237,FALSE)</f>
        <v>0.23214734077288224</v>
      </c>
      <c r="N222" s="35"/>
      <c r="O222" s="35"/>
      <c r="P222" s="36"/>
    </row>
    <row r="223" spans="1:16" hidden="1">
      <c r="A223" s="19">
        <v>213</v>
      </c>
      <c r="B223" s="31" t="str">
        <f t="shared" si="3"/>
        <v>**</v>
      </c>
      <c r="C223" t="str">
        <f>VLOOKUP(A223,VK!$IE$3:$IG$295,3,FALSE)</f>
        <v>Hattula</v>
      </c>
      <c r="D223" s="36">
        <f>VLOOKUP(C223,VK!$B$3:$CG$295,11,FALSE)</f>
        <v>127.09999847412109</v>
      </c>
      <c r="E223" s="36">
        <f>VLOOKUP($C223,VK!$B$3:$CG$295,18,FALSE)</f>
        <v>142</v>
      </c>
      <c r="F223" s="36">
        <f>VLOOKUP($C223,VK!$B$3:$CG$295,32,FALSE)</f>
        <v>1</v>
      </c>
      <c r="G223" s="36">
        <f>VLOOKUP($C223,VK!$B$3:$CG$295,37,FALSE)</f>
        <v>74.099999999999994</v>
      </c>
      <c r="H223" s="36">
        <f>VLOOKUP($C223,VK!$B$3:$CG$295,55,FALSE)</f>
        <v>94.5606689453125</v>
      </c>
      <c r="I223" s="40">
        <f>VLOOKUP($C223,VK!$B$3:$CG$295,59,FALSE)</f>
        <v>4.797389030456543</v>
      </c>
      <c r="J223" s="35">
        <f>VLOOKUP($C223,VK!$B$3:$CG$295,65,FALSE)</f>
        <v>24773.673828125</v>
      </c>
      <c r="K223" s="10"/>
      <c r="L223" s="35">
        <f>VLOOKUP($C223,VK!$B$3:$CG$295,75,FALSE)</f>
        <v>9314.75390625</v>
      </c>
      <c r="M223" s="56">
        <f>1-VLOOKUP(C223,VK!$B$3:$ID$295,237,FALSE)</f>
        <v>0.22196395560531901</v>
      </c>
      <c r="N223" s="35"/>
      <c r="O223" s="35"/>
      <c r="P223" s="36"/>
    </row>
    <row r="224" spans="1:16" hidden="1">
      <c r="A224" s="19">
        <v>214</v>
      </c>
      <c r="B224" s="31" t="str">
        <f t="shared" si="3"/>
        <v>**</v>
      </c>
      <c r="C224" t="str">
        <f>VLOOKUP(A224,VK!$IE$3:$IG$295,3,FALSE)</f>
        <v>Rautjärvi</v>
      </c>
      <c r="D224" s="36">
        <f>VLOOKUP(C224,VK!$B$3:$CG$295,11,FALSE)</f>
        <v>214.89999389648438</v>
      </c>
      <c r="E224" s="36">
        <f>VLOOKUP($C224,VK!$B$3:$CG$295,18,FALSE)</f>
        <v>188</v>
      </c>
      <c r="F224" s="36">
        <f>VLOOKUP($C224,VK!$B$3:$CG$295,32,FALSE)</f>
        <v>0</v>
      </c>
      <c r="G224" s="36">
        <f>VLOOKUP($C224,VK!$B$3:$CG$295,37,FALSE)</f>
        <v>65.7</v>
      </c>
      <c r="H224" s="36">
        <f>VLOOKUP($C224,VK!$B$3:$CG$295,55,FALSE)</f>
        <v>100</v>
      </c>
      <c r="I224" s="40">
        <f>VLOOKUP($C224,VK!$B$3:$CG$295,59,FALSE)</f>
        <v>2.016211986541748</v>
      </c>
      <c r="J224" s="35">
        <f>VLOOKUP($C224,VK!$B$3:$CG$295,65,FALSE)</f>
        <v>22728.4765625</v>
      </c>
      <c r="K224" s="10"/>
      <c r="L224" s="35">
        <f>VLOOKUP($C224,VK!$B$3:$CG$295,75,FALSE)</f>
        <v>10191.9189453125</v>
      </c>
      <c r="M224" s="56">
        <f>1-VLOOKUP(C224,VK!$B$3:$ID$295,237,FALSE)</f>
        <v>0.22072221057154928</v>
      </c>
      <c r="N224" s="35"/>
      <c r="O224" s="35"/>
      <c r="P224" s="36"/>
    </row>
    <row r="225" spans="1:16" hidden="1">
      <c r="A225" s="19">
        <v>215</v>
      </c>
      <c r="B225" s="31" t="str">
        <f t="shared" si="3"/>
        <v>**</v>
      </c>
      <c r="C225" t="str">
        <f>VLOOKUP(A225,VK!$IE$3:$IG$295,3,FALSE)</f>
        <v>Enonkoski</v>
      </c>
      <c r="D225" s="36">
        <f>VLOOKUP(C225,VK!$B$3:$CG$295,11,FALSE)</f>
        <v>191.5</v>
      </c>
      <c r="E225" s="36">
        <f>VLOOKUP($C225,VK!$B$3:$CG$295,18,FALSE)</f>
        <v>101</v>
      </c>
      <c r="F225" s="36">
        <f>VLOOKUP($C225,VK!$B$3:$CG$295,32,FALSE)</f>
        <v>0</v>
      </c>
      <c r="G225" s="36">
        <f>VLOOKUP($C225,VK!$B$3:$CG$295,37,FALSE)</f>
        <v>78.599999999999994</v>
      </c>
      <c r="H225" s="36">
        <f>VLOOKUP($C225,VK!$B$3:$CG$295,55,FALSE)</f>
        <v>100</v>
      </c>
      <c r="I225" s="40">
        <f>VLOOKUP($C225,VK!$B$3:$CG$295,59,FALSE)</f>
        <v>3.2340924739837646</v>
      </c>
      <c r="J225" s="35">
        <f>VLOOKUP($C225,VK!$B$3:$CG$295,65,FALSE)</f>
        <v>20383.705078125</v>
      </c>
      <c r="K225" s="10"/>
      <c r="L225" s="35">
        <f>VLOOKUP($C225,VK!$B$3:$CG$295,75,FALSE)</f>
        <v>9517.857421875</v>
      </c>
      <c r="M225" s="56">
        <f>1-VLOOKUP(C225,VK!$B$3:$ID$295,237,FALSE)</f>
        <v>0.21546893755739782</v>
      </c>
      <c r="N225" s="35"/>
      <c r="O225" s="35"/>
      <c r="P225" s="36"/>
    </row>
    <row r="226" spans="1:16" hidden="1">
      <c r="A226" s="19">
        <v>216</v>
      </c>
      <c r="B226" s="31" t="str">
        <f t="shared" si="3"/>
        <v>**</v>
      </c>
      <c r="C226" t="str">
        <f>VLOOKUP(A226,VK!$IE$3:$IG$295,3,FALSE)</f>
        <v>Kannonkoski</v>
      </c>
      <c r="D226" s="36">
        <f>VLOOKUP(C226,VK!$B$3:$CG$295,11,FALSE)</f>
        <v>208.19999694824219</v>
      </c>
      <c r="E226" s="36">
        <f>VLOOKUP($C226,VK!$B$3:$CG$295,18,FALSE)</f>
        <v>135</v>
      </c>
      <c r="F226" s="36">
        <f>VLOOKUP($C226,VK!$B$3:$CG$295,32,FALSE)</f>
        <v>0</v>
      </c>
      <c r="G226" s="36">
        <f>VLOOKUP($C226,VK!$B$3:$CG$295,37,FALSE)</f>
        <v>62.7</v>
      </c>
      <c r="H226" s="36">
        <f>VLOOKUP($C226,VK!$B$3:$CG$295,55,FALSE)</f>
        <v>100</v>
      </c>
      <c r="I226" s="40">
        <f>VLOOKUP($C226,VK!$B$3:$CG$295,59,FALSE)</f>
        <v>2.3881254196166992</v>
      </c>
      <c r="J226" s="35">
        <f>VLOOKUP($C226,VK!$B$3:$CG$295,65,FALSE)</f>
        <v>19096.091796875</v>
      </c>
      <c r="K226" s="10"/>
      <c r="L226" s="35">
        <f>VLOOKUP($C226,VK!$B$3:$CG$295,75,FALSE)</f>
        <v>6411.7646484375</v>
      </c>
      <c r="M226" s="56">
        <f>1-VLOOKUP(C226,VK!$B$3:$ID$295,237,FALSE)</f>
        <v>0.21107334228225783</v>
      </c>
      <c r="N226" s="35"/>
      <c r="O226" s="35"/>
      <c r="P226" s="36"/>
    </row>
    <row r="227" spans="1:16" hidden="1">
      <c r="A227" s="19">
        <v>217</v>
      </c>
      <c r="B227" s="31" t="str">
        <f t="shared" si="3"/>
        <v>**</v>
      </c>
      <c r="C227" t="str">
        <f>VLOOKUP(A227,VK!$IE$3:$IG$295,3,FALSE)</f>
        <v>Korsnäs</v>
      </c>
      <c r="D227" s="36">
        <f>VLOOKUP(C227,VK!$B$3:$CG$295,11,FALSE)</f>
        <v>127.90000152587891</v>
      </c>
      <c r="E227" s="36">
        <f>VLOOKUP($C227,VK!$B$3:$CG$295,18,FALSE)</f>
        <v>84</v>
      </c>
      <c r="F227" s="36">
        <f>VLOOKUP($C227,VK!$B$3:$CG$295,32,FALSE)</f>
        <v>0</v>
      </c>
      <c r="G227" s="36">
        <f>VLOOKUP($C227,VK!$B$3:$CG$295,37,FALSE)</f>
        <v>80.5</v>
      </c>
      <c r="H227" s="36">
        <f>VLOOKUP($C227,VK!$B$3:$CG$295,55,FALSE)</f>
        <v>100</v>
      </c>
      <c r="I227" s="40">
        <f>VLOOKUP($C227,VK!$B$3:$CG$295,59,FALSE)</f>
        <v>4.573422908782959</v>
      </c>
      <c r="J227" s="35">
        <f>VLOOKUP($C227,VK!$B$3:$CG$295,65,FALSE)</f>
        <v>20704.62890625</v>
      </c>
      <c r="K227" s="10"/>
      <c r="L227" s="35">
        <f>VLOOKUP($C227,VK!$B$3:$CG$295,75,FALSE)</f>
        <v>11559.322265625</v>
      </c>
      <c r="M227" s="56">
        <f>1-VLOOKUP(C227,VK!$B$3:$ID$295,237,FALSE)</f>
        <v>0.20890668316468963</v>
      </c>
      <c r="N227" s="35"/>
      <c r="O227" s="35"/>
      <c r="P227" s="36"/>
    </row>
    <row r="228" spans="1:16" hidden="1">
      <c r="A228" s="19">
        <v>218</v>
      </c>
      <c r="B228" s="31" t="str">
        <f t="shared" si="3"/>
        <v>**</v>
      </c>
      <c r="C228" t="str">
        <f>VLOOKUP(A228,VK!$IE$3:$IG$295,3,FALSE)</f>
        <v>Tervo</v>
      </c>
      <c r="D228" s="36">
        <f>VLOOKUP(C228,VK!$B$3:$CG$295,11,FALSE)</f>
        <v>190.69999694824219</v>
      </c>
      <c r="E228" s="36">
        <f>VLOOKUP($C228,VK!$B$3:$CG$295,18,FALSE)</f>
        <v>142</v>
      </c>
      <c r="F228" s="36">
        <f>VLOOKUP($C228,VK!$B$3:$CG$295,32,FALSE)</f>
        <v>0</v>
      </c>
      <c r="G228" s="36">
        <f>VLOOKUP($C228,VK!$B$3:$CG$295,37,FALSE)</f>
        <v>70</v>
      </c>
      <c r="H228" s="36">
        <f>VLOOKUP($C228,VK!$B$3:$CG$295,55,FALSE)</f>
        <v>100</v>
      </c>
      <c r="I228" s="40">
        <f>VLOOKUP($C228,VK!$B$3:$CG$295,59,FALSE)</f>
        <v>2.3026316165924072</v>
      </c>
      <c r="J228" s="35">
        <f>VLOOKUP($C228,VK!$B$3:$CG$295,65,FALSE)</f>
        <v>20183.599609375</v>
      </c>
      <c r="K228" s="10"/>
      <c r="L228" s="35">
        <f>VLOOKUP($C228,VK!$B$3:$CG$295,75,FALSE)</f>
        <v>10220</v>
      </c>
      <c r="M228" s="56">
        <f>1-VLOOKUP(C228,VK!$B$3:$ID$295,237,FALSE)</f>
        <v>0.20743697021311147</v>
      </c>
      <c r="N228" s="35"/>
      <c r="O228" s="35"/>
      <c r="P228" s="36"/>
    </row>
    <row r="229" spans="1:16" hidden="1">
      <c r="A229" s="19">
        <v>219</v>
      </c>
      <c r="B229" s="31" t="str">
        <f t="shared" si="3"/>
        <v>**</v>
      </c>
      <c r="C229" t="str">
        <f>VLOOKUP(A229,VK!$IE$3:$IG$295,3,FALSE)</f>
        <v>Pudasjärvi</v>
      </c>
      <c r="D229" s="36">
        <f>VLOOKUP(C229,VK!$B$3:$CG$295,11,FALSE)</f>
        <v>209.30000305175781</v>
      </c>
      <c r="E229" s="36">
        <f>VLOOKUP($C229,VK!$B$3:$CG$295,18,FALSE)</f>
        <v>834</v>
      </c>
      <c r="F229" s="36">
        <f>VLOOKUP($C229,VK!$B$3:$CG$295,32,FALSE)</f>
        <v>0</v>
      </c>
      <c r="G229" s="36">
        <f>VLOOKUP($C229,VK!$B$3:$CG$295,37,FALSE)</f>
        <v>61.1</v>
      </c>
      <c r="H229" s="36">
        <f>VLOOKUP($C229,VK!$B$3:$CG$295,55,FALSE)</f>
        <v>85.294120788574219</v>
      </c>
      <c r="I229" s="40">
        <f>VLOOKUP($C229,VK!$B$3:$CG$295,59,FALSE)</f>
        <v>3.4923157691955566</v>
      </c>
      <c r="J229" s="35">
        <f>VLOOKUP($C229,VK!$B$3:$CG$295,65,FALSE)</f>
        <v>18852.416015625</v>
      </c>
      <c r="K229" s="10"/>
      <c r="L229" s="35">
        <f>VLOOKUP($C229,VK!$B$3:$CG$295,75,FALSE)</f>
        <v>7246.66650390625</v>
      </c>
      <c r="M229" s="56">
        <f>1-VLOOKUP(C229,VK!$B$3:$ID$295,237,FALSE)</f>
        <v>0.19956515445629774</v>
      </c>
      <c r="N229" s="35"/>
      <c r="O229" s="35"/>
      <c r="P229" s="36"/>
    </row>
    <row r="230" spans="1:16" hidden="1">
      <c r="A230" s="19">
        <v>220</v>
      </c>
      <c r="B230" s="31" t="str">
        <f t="shared" si="3"/>
        <v>**</v>
      </c>
      <c r="C230" t="str">
        <f>VLOOKUP(A230,VK!$IE$3:$IG$295,3,FALSE)</f>
        <v>Iisalmi</v>
      </c>
      <c r="D230" s="36">
        <f>VLOOKUP(C230,VK!$B$3:$CG$295,11,FALSE)</f>
        <v>154.19999694824219</v>
      </c>
      <c r="E230" s="36">
        <f>VLOOKUP($C230,VK!$B$3:$CG$295,18,FALSE)</f>
        <v>371</v>
      </c>
      <c r="F230" s="36">
        <f>VLOOKUP($C230,VK!$B$3:$CG$295,32,FALSE)</f>
        <v>0</v>
      </c>
      <c r="G230" s="36">
        <f>VLOOKUP($C230,VK!$B$3:$CG$295,37,FALSE)</f>
        <v>42</v>
      </c>
      <c r="H230" s="36">
        <f>VLOOKUP($C230,VK!$B$3:$CG$295,55,FALSE)</f>
        <v>51.1241455078125</v>
      </c>
      <c r="I230" s="40">
        <f>VLOOKUP($C230,VK!$B$3:$CG$295,59,FALSE)</f>
        <v>2.468738317489624</v>
      </c>
      <c r="J230" s="35">
        <f>VLOOKUP($C230,VK!$B$3:$CG$295,65,FALSE)</f>
        <v>21991.015625</v>
      </c>
      <c r="K230" s="10"/>
      <c r="L230" s="35">
        <f>VLOOKUP($C230,VK!$B$3:$CG$295,75,FALSE)</f>
        <v>11000</v>
      </c>
      <c r="M230" s="56">
        <f>1-VLOOKUP(C230,VK!$B$3:$ID$295,237,FALSE)</f>
        <v>0.18658734125203413</v>
      </c>
      <c r="N230" s="35"/>
      <c r="O230" s="35"/>
      <c r="P230" s="36"/>
    </row>
    <row r="231" spans="1:16" hidden="1">
      <c r="A231" s="19">
        <v>221</v>
      </c>
      <c r="B231" s="31" t="str">
        <f t="shared" si="3"/>
        <v>**</v>
      </c>
      <c r="C231" t="str">
        <f>VLOOKUP(A231,VK!$IE$3:$IG$295,3,FALSE)</f>
        <v>Vantaa</v>
      </c>
      <c r="D231" s="36">
        <f>VLOOKUP(C231,VK!$B$3:$CG$295,11,FALSE)</f>
        <v>104.80000305175781</v>
      </c>
      <c r="E231" s="36">
        <f>VLOOKUP($C231,VK!$B$3:$CG$295,18,FALSE)</f>
        <v>135</v>
      </c>
      <c r="F231" s="36">
        <f>VLOOKUP($C231,VK!$B$3:$CG$295,32,FALSE)</f>
        <v>1</v>
      </c>
      <c r="G231" s="36">
        <f>VLOOKUP($C231,VK!$B$3:$CG$295,37,FALSE)</f>
        <v>65.5</v>
      </c>
      <c r="H231" s="36">
        <f>VLOOKUP($C231,VK!$B$3:$CG$295,55,FALSE)</f>
        <v>84.758956909179688</v>
      </c>
      <c r="I231" s="40">
        <f>VLOOKUP($C231,VK!$B$3:$CG$295,59,FALSE)</f>
        <v>4.5448637008666992</v>
      </c>
      <c r="J231" s="35">
        <f>VLOOKUP($C231,VK!$B$3:$CG$295,65,FALSE)</f>
        <v>26407.376953125</v>
      </c>
      <c r="K231" s="10"/>
      <c r="L231" s="35">
        <f>VLOOKUP($C231,VK!$B$3:$CG$295,75,FALSE)</f>
        <v>10134.88671875</v>
      </c>
      <c r="M231" s="56">
        <f>1-VLOOKUP(C231,VK!$B$3:$ID$295,237,FALSE)</f>
        <v>0.18590629968425854</v>
      </c>
      <c r="N231" s="35"/>
      <c r="O231" s="35"/>
      <c r="P231" s="36"/>
    </row>
    <row r="232" spans="1:16" hidden="1">
      <c r="A232" s="19">
        <v>222</v>
      </c>
      <c r="B232" s="31" t="str">
        <f t="shared" si="3"/>
        <v>**</v>
      </c>
      <c r="C232" t="str">
        <f>VLOOKUP(A232,VK!$IE$3:$IG$295,3,FALSE)</f>
        <v>Pyhäjoki</v>
      </c>
      <c r="D232" s="36">
        <f>VLOOKUP(C232,VK!$B$3:$CG$295,11,FALSE)</f>
        <v>173.30000305175781</v>
      </c>
      <c r="E232" s="36">
        <f>VLOOKUP($C232,VK!$B$3:$CG$295,18,FALSE)</f>
        <v>122</v>
      </c>
      <c r="F232" s="36">
        <f>VLOOKUP($C232,VK!$B$3:$CG$295,32,FALSE)</f>
        <v>0</v>
      </c>
      <c r="G232" s="36">
        <f>VLOOKUP($C232,VK!$B$3:$CG$295,37,FALSE)</f>
        <v>76.400000000000006</v>
      </c>
      <c r="H232" s="36">
        <f>VLOOKUP($C232,VK!$B$3:$CG$295,55,FALSE)</f>
        <v>100</v>
      </c>
      <c r="I232" s="40">
        <f>VLOOKUP($C232,VK!$B$3:$CG$295,59,FALSE)</f>
        <v>4.841728687286377</v>
      </c>
      <c r="J232" s="35">
        <f>VLOOKUP($C232,VK!$B$3:$CG$295,65,FALSE)</f>
        <v>22114.9765625</v>
      </c>
      <c r="K232" s="10"/>
      <c r="L232" s="35">
        <f>VLOOKUP($C232,VK!$B$3:$CG$295,75,FALSE)</f>
        <v>7974.35888671875</v>
      </c>
      <c r="M232" s="56">
        <f>1-VLOOKUP(C232,VK!$B$3:$ID$295,237,FALSE)</f>
        <v>0.18500357899458064</v>
      </c>
      <c r="N232" s="35"/>
      <c r="O232" s="35"/>
      <c r="P232" s="36"/>
    </row>
    <row r="233" spans="1:16" hidden="1">
      <c r="A233" s="19">
        <v>223</v>
      </c>
      <c r="B233" s="31" t="str">
        <f t="shared" si="3"/>
        <v>**</v>
      </c>
      <c r="C233" t="str">
        <f>VLOOKUP(A233,VK!$IE$3:$IG$295,3,FALSE)</f>
        <v>Kinnula</v>
      </c>
      <c r="D233" s="36">
        <f>VLOOKUP(C233,VK!$B$3:$CG$295,11,FALSE)</f>
        <v>211.80000305175781</v>
      </c>
      <c r="E233" s="36">
        <f>VLOOKUP($C233,VK!$B$3:$CG$295,18,FALSE)</f>
        <v>81</v>
      </c>
      <c r="F233" s="36">
        <f>VLOOKUP($C233,VK!$B$3:$CG$295,32,FALSE)</f>
        <v>0</v>
      </c>
      <c r="G233" s="36">
        <f>VLOOKUP($C233,VK!$B$3:$CG$295,37,FALSE)</f>
        <v>58.3</v>
      </c>
      <c r="H233" s="36">
        <f>VLOOKUP($C233,VK!$B$3:$CG$295,55,FALSE)</f>
        <v>100</v>
      </c>
      <c r="I233" s="40">
        <f>VLOOKUP($C233,VK!$B$3:$CG$295,59,FALSE)</f>
        <v>4.3185186386108398</v>
      </c>
      <c r="J233" s="35">
        <f>VLOOKUP($C233,VK!$B$3:$CG$295,65,FALSE)</f>
        <v>17965.00390625</v>
      </c>
      <c r="K233" s="10"/>
      <c r="L233" s="35">
        <f>VLOOKUP($C233,VK!$B$3:$CG$295,75,FALSE)</f>
        <v>5858.33349609375</v>
      </c>
      <c r="M233" s="56">
        <f>1-VLOOKUP(C233,VK!$B$3:$ID$295,237,FALSE)</f>
        <v>0.18477671001221518</v>
      </c>
      <c r="N233" s="35"/>
      <c r="O233" s="35"/>
      <c r="P233" s="36"/>
    </row>
    <row r="234" spans="1:16" hidden="1">
      <c r="A234" s="19">
        <v>224</v>
      </c>
      <c r="B234" s="31" t="str">
        <f t="shared" si="3"/>
        <v>**</v>
      </c>
      <c r="C234" t="str">
        <f>VLOOKUP(A234,VK!$IE$3:$IG$295,3,FALSE)</f>
        <v>Kiuruvesi</v>
      </c>
      <c r="D234" s="36">
        <f>VLOOKUP(C234,VK!$B$3:$CG$295,11,FALSE)</f>
        <v>178.5</v>
      </c>
      <c r="E234" s="36">
        <f>VLOOKUP($C234,VK!$B$3:$CG$295,18,FALSE)</f>
        <v>467</v>
      </c>
      <c r="F234" s="36">
        <f>VLOOKUP($C234,VK!$B$3:$CG$295,32,FALSE)</f>
        <v>0</v>
      </c>
      <c r="G234" s="36">
        <f>VLOOKUP($C234,VK!$B$3:$CG$295,37,FALSE)</f>
        <v>72.8</v>
      </c>
      <c r="H234" s="36">
        <f>VLOOKUP($C234,VK!$B$3:$CG$295,55,FALSE)</f>
        <v>83.155082702636719</v>
      </c>
      <c r="I234" s="40">
        <f>VLOOKUP($C234,VK!$B$3:$CG$295,59,FALSE)</f>
        <v>3.9139785766601563</v>
      </c>
      <c r="J234" s="35">
        <f>VLOOKUP($C234,VK!$B$3:$CG$295,65,FALSE)</f>
        <v>19683.87890625</v>
      </c>
      <c r="K234" s="10"/>
      <c r="L234" s="35">
        <f>VLOOKUP($C234,VK!$B$3:$CG$295,75,FALSE)</f>
        <v>10983.720703125</v>
      </c>
      <c r="M234" s="56">
        <f>1-VLOOKUP(C234,VK!$B$3:$ID$295,237,FALSE)</f>
        <v>0.17808985247914422</v>
      </c>
      <c r="N234" s="35"/>
      <c r="O234" s="35"/>
      <c r="P234" s="36"/>
    </row>
    <row r="235" spans="1:16" hidden="1">
      <c r="A235" s="19">
        <v>225</v>
      </c>
      <c r="B235" s="31" t="str">
        <f t="shared" si="3"/>
        <v>**</v>
      </c>
      <c r="C235" t="str">
        <f>VLOOKUP(A235,VK!$IE$3:$IG$295,3,FALSE)</f>
        <v>Luoto</v>
      </c>
      <c r="D235" s="36">
        <f>VLOOKUP(C235,VK!$B$3:$CG$295,11,FALSE)</f>
        <v>127.69999694824219</v>
      </c>
      <c r="E235" s="36">
        <f>VLOOKUP($C235,VK!$B$3:$CG$295,18,FALSE)</f>
        <v>47</v>
      </c>
      <c r="F235" s="36">
        <f>VLOOKUP($C235,VK!$B$3:$CG$295,32,FALSE)</f>
        <v>0</v>
      </c>
      <c r="G235" s="36">
        <f>VLOOKUP($C235,VK!$B$3:$CG$295,37,FALSE)</f>
        <v>42.4</v>
      </c>
      <c r="H235" s="36">
        <f>VLOOKUP($C235,VK!$B$3:$CG$295,55,FALSE)</f>
        <v>98.566307067871094</v>
      </c>
      <c r="I235" s="40">
        <f>VLOOKUP($C235,VK!$B$3:$CG$295,59,FALSE)</f>
        <v>5.1189956665039063</v>
      </c>
      <c r="J235" s="35">
        <f>VLOOKUP($C235,VK!$B$3:$CG$295,65,FALSE)</f>
        <v>20101.85546875</v>
      </c>
      <c r="K235" s="10"/>
      <c r="L235" s="35">
        <f>VLOOKUP($C235,VK!$B$3:$CG$295,75,FALSE)</f>
        <v>5758.40966796875</v>
      </c>
      <c r="M235" s="56">
        <f>1-VLOOKUP(C235,VK!$B$3:$ID$295,237,FALSE)</f>
        <v>0.17743275751863175</v>
      </c>
      <c r="N235" s="35"/>
      <c r="O235" s="35"/>
      <c r="P235" s="36"/>
    </row>
    <row r="236" spans="1:16" hidden="1">
      <c r="A236" s="19">
        <v>226</v>
      </c>
      <c r="B236" s="31" t="str">
        <f t="shared" si="3"/>
        <v>**</v>
      </c>
      <c r="C236" t="str">
        <f>VLOOKUP(A236,VK!$IE$3:$IG$295,3,FALSE)</f>
        <v>Kaustinen</v>
      </c>
      <c r="D236" s="36">
        <f>VLOOKUP(C236,VK!$B$3:$CG$295,11,FALSE)</f>
        <v>126.40000152587891</v>
      </c>
      <c r="E236" s="36">
        <f>VLOOKUP($C236,VK!$B$3:$CG$295,18,FALSE)</f>
        <v>95</v>
      </c>
      <c r="F236" s="36">
        <f>VLOOKUP($C236,VK!$B$3:$CG$295,32,FALSE)</f>
        <v>1</v>
      </c>
      <c r="G236" s="36">
        <f>VLOOKUP($C236,VK!$B$3:$CG$295,37,FALSE)</f>
        <v>69.900000000000006</v>
      </c>
      <c r="H236" s="36">
        <f>VLOOKUP($C236,VK!$B$3:$CG$295,55,FALSE)</f>
        <v>100</v>
      </c>
      <c r="I236" s="40">
        <f>VLOOKUP($C236,VK!$B$3:$CG$295,59,FALSE)</f>
        <v>5.233067512512207</v>
      </c>
      <c r="J236" s="35">
        <f>VLOOKUP($C236,VK!$B$3:$CG$295,65,FALSE)</f>
        <v>20838.849609375</v>
      </c>
      <c r="K236" s="10"/>
      <c r="L236" s="35">
        <f>VLOOKUP($C236,VK!$B$3:$CG$295,75,FALSE)</f>
        <v>7981.19140625</v>
      </c>
      <c r="M236" s="56">
        <f>1-VLOOKUP(C236,VK!$B$3:$ID$295,237,FALSE)</f>
        <v>0.1716440805530397</v>
      </c>
      <c r="N236" s="35"/>
      <c r="O236" s="35"/>
      <c r="P236" s="36"/>
    </row>
    <row r="237" spans="1:16" hidden="1">
      <c r="A237" s="19">
        <v>227</v>
      </c>
      <c r="B237" s="31" t="str">
        <f t="shared" si="3"/>
        <v>**</v>
      </c>
      <c r="C237" t="str">
        <f>VLOOKUP(A237,VK!$IE$3:$IG$295,3,FALSE)</f>
        <v>Multia</v>
      </c>
      <c r="D237" s="36">
        <f>VLOOKUP(C237,VK!$B$3:$CG$295,11,FALSE)</f>
        <v>202.89999389648438</v>
      </c>
      <c r="E237" s="36">
        <f>VLOOKUP($C237,VK!$B$3:$CG$295,18,FALSE)</f>
        <v>176</v>
      </c>
      <c r="F237" s="36">
        <f>VLOOKUP($C237,VK!$B$3:$CG$295,32,FALSE)</f>
        <v>0</v>
      </c>
      <c r="G237" s="36">
        <f>VLOOKUP($C237,VK!$B$3:$CG$295,37,FALSE)</f>
        <v>51.4</v>
      </c>
      <c r="H237" s="36">
        <f>VLOOKUP($C237,VK!$B$3:$CG$295,55,FALSE)</f>
        <v>100</v>
      </c>
      <c r="I237" s="40">
        <f>VLOOKUP($C237,VK!$B$3:$CG$295,59,FALSE)</f>
        <v>2.2975733280181885</v>
      </c>
      <c r="J237" s="35">
        <f>VLOOKUP($C237,VK!$B$3:$CG$295,65,FALSE)</f>
        <v>19366.31640625</v>
      </c>
      <c r="K237" s="10"/>
      <c r="L237" s="35">
        <f>VLOOKUP($C237,VK!$B$3:$CG$295,75,FALSE)</f>
        <v>8128.5712890625</v>
      </c>
      <c r="M237" s="56">
        <f>1-VLOOKUP(C237,VK!$B$3:$ID$295,237,FALSE)</f>
        <v>0.17149681908207948</v>
      </c>
      <c r="N237" s="35"/>
      <c r="O237" s="35"/>
      <c r="P237" s="36"/>
    </row>
    <row r="238" spans="1:16" hidden="1">
      <c r="A238" s="19">
        <v>228</v>
      </c>
      <c r="B238" s="31" t="str">
        <f t="shared" si="3"/>
        <v>**</v>
      </c>
      <c r="C238" t="str">
        <f>VLOOKUP(A238,VK!$IE$3:$IG$295,3,FALSE)</f>
        <v>Kirkkonummi</v>
      </c>
      <c r="D238" s="36">
        <f>VLOOKUP(C238,VK!$B$3:$CG$295,11,FALSE)</f>
        <v>113.5</v>
      </c>
      <c r="E238" s="36">
        <f>VLOOKUP($C238,VK!$B$3:$CG$295,18,FALSE)</f>
        <v>192</v>
      </c>
      <c r="F238" s="36">
        <f>VLOOKUP($C238,VK!$B$3:$CG$295,32,FALSE)</f>
        <v>1</v>
      </c>
      <c r="G238" s="36">
        <f>VLOOKUP($C238,VK!$B$3:$CG$295,37,FALSE)</f>
        <v>61.9</v>
      </c>
      <c r="H238" s="36">
        <f>VLOOKUP($C238,VK!$B$3:$CG$295,55,FALSE)</f>
        <v>76.532005310058594</v>
      </c>
      <c r="I238" s="40">
        <f>VLOOKUP($C238,VK!$B$3:$CG$295,59,FALSE)</f>
        <v>4.2641663551330566</v>
      </c>
      <c r="J238" s="35">
        <f>VLOOKUP($C238,VK!$B$3:$CG$295,65,FALSE)</f>
        <v>29425.033203125</v>
      </c>
      <c r="K238" s="10"/>
      <c r="L238" s="35">
        <f>VLOOKUP($C238,VK!$B$3:$CG$295,75,FALSE)</f>
        <v>11327.099609375</v>
      </c>
      <c r="M238" s="56">
        <f>1-VLOOKUP(C238,VK!$B$3:$ID$295,237,FALSE)</f>
        <v>0.16500099970520044</v>
      </c>
      <c r="N238" s="35"/>
      <c r="O238" s="35"/>
      <c r="P238" s="36"/>
    </row>
    <row r="239" spans="1:16" hidden="1">
      <c r="A239" s="19">
        <v>229</v>
      </c>
      <c r="B239" s="31" t="str">
        <f t="shared" si="3"/>
        <v>**</v>
      </c>
      <c r="C239" t="str">
        <f>VLOOKUP(A239,VK!$IE$3:$IG$295,3,FALSE)</f>
        <v>Siikainen</v>
      </c>
      <c r="D239" s="36">
        <f>VLOOKUP(C239,VK!$B$3:$CG$295,11,FALSE)</f>
        <v>210.19999694824219</v>
      </c>
      <c r="E239" s="36">
        <f>VLOOKUP($C239,VK!$B$3:$CG$295,18,FALSE)</f>
        <v>125</v>
      </c>
      <c r="F239" s="36">
        <f>VLOOKUP($C239,VK!$B$3:$CG$295,32,FALSE)</f>
        <v>0</v>
      </c>
      <c r="G239" s="36">
        <f>VLOOKUP($C239,VK!$B$3:$CG$295,37,FALSE)</f>
        <v>55</v>
      </c>
      <c r="H239" s="36">
        <f>VLOOKUP($C239,VK!$B$3:$CG$295,55,FALSE)</f>
        <v>100</v>
      </c>
      <c r="I239" s="40">
        <f>VLOOKUP($C239,VK!$B$3:$CG$295,59,FALSE)</f>
        <v>2.2964508533477783</v>
      </c>
      <c r="J239" s="35">
        <f>VLOOKUP($C239,VK!$B$3:$CG$295,65,FALSE)</f>
        <v>18507.77734375</v>
      </c>
      <c r="K239" s="10"/>
      <c r="L239" s="35">
        <f>VLOOKUP($C239,VK!$B$3:$CG$295,75,FALSE)</f>
        <v>8550</v>
      </c>
      <c r="M239" s="56">
        <f>1-VLOOKUP(C239,VK!$B$3:$ID$295,237,FALSE)</f>
        <v>0.15793444302634574</v>
      </c>
      <c r="N239" s="35"/>
      <c r="O239" s="35"/>
      <c r="P239" s="36"/>
    </row>
    <row r="240" spans="1:16" hidden="1">
      <c r="A240" s="19">
        <v>230</v>
      </c>
      <c r="B240" s="31" t="str">
        <f t="shared" si="3"/>
        <v>**</v>
      </c>
      <c r="C240" t="str">
        <f>VLOOKUP(A240,VK!$IE$3:$IG$295,3,FALSE)</f>
        <v>Ylitornio</v>
      </c>
      <c r="D240" s="36">
        <f>VLOOKUP(C240,VK!$B$3:$CG$295,11,FALSE)</f>
        <v>194</v>
      </c>
      <c r="E240" s="36">
        <f>VLOOKUP($C240,VK!$B$3:$CG$295,18,FALSE)</f>
        <v>382</v>
      </c>
      <c r="F240" s="36">
        <f>VLOOKUP($C240,VK!$B$3:$CG$295,32,FALSE)</f>
        <v>0</v>
      </c>
      <c r="G240" s="36">
        <f>VLOOKUP($C240,VK!$B$3:$CG$295,37,FALSE)</f>
        <v>78.099999999999994</v>
      </c>
      <c r="H240" s="36">
        <f>VLOOKUP($C240,VK!$B$3:$CG$295,55,FALSE)</f>
        <v>100</v>
      </c>
      <c r="I240" s="40">
        <f>VLOOKUP($C240,VK!$B$3:$CG$295,59,FALSE)</f>
        <v>2.7309086322784424</v>
      </c>
      <c r="J240" s="35">
        <f>VLOOKUP($C240,VK!$B$3:$CG$295,65,FALSE)</f>
        <v>21876.326171875</v>
      </c>
      <c r="K240" s="10"/>
      <c r="L240" s="35">
        <f>VLOOKUP($C240,VK!$B$3:$CG$295,75,FALSE)</f>
        <v>9503.6494140625</v>
      </c>
      <c r="M240" s="56">
        <f>1-VLOOKUP(C240,VK!$B$3:$ID$295,237,FALSE)</f>
        <v>0.15604320922008996</v>
      </c>
      <c r="N240" s="35"/>
      <c r="O240" s="35"/>
      <c r="P240" s="36"/>
    </row>
    <row r="241" spans="1:16" hidden="1">
      <c r="A241" s="19">
        <v>231</v>
      </c>
      <c r="B241" s="31" t="str">
        <f t="shared" si="3"/>
        <v>**</v>
      </c>
      <c r="C241" t="str">
        <f>VLOOKUP(A241,VK!$IE$3:$IG$295,3,FALSE)</f>
        <v>Joutsa</v>
      </c>
      <c r="D241" s="36">
        <f>VLOOKUP(C241,VK!$B$3:$CG$295,11,FALSE)</f>
        <v>191.39999389648438</v>
      </c>
      <c r="E241" s="36">
        <f>VLOOKUP($C241,VK!$B$3:$CG$295,18,FALSE)</f>
        <v>266</v>
      </c>
      <c r="F241" s="36">
        <f>VLOOKUP($C241,VK!$B$3:$CG$295,32,FALSE)</f>
        <v>0</v>
      </c>
      <c r="G241" s="36">
        <f>VLOOKUP($C241,VK!$B$3:$CG$295,37,FALSE)</f>
        <v>76.3</v>
      </c>
      <c r="H241" s="36">
        <f>VLOOKUP($C241,VK!$B$3:$CG$295,55,FALSE)</f>
        <v>100</v>
      </c>
      <c r="I241" s="40">
        <f>VLOOKUP($C241,VK!$B$3:$CG$295,59,FALSE)</f>
        <v>2.6496686935424805</v>
      </c>
      <c r="J241" s="35">
        <f>VLOOKUP($C241,VK!$B$3:$CG$295,65,FALSE)</f>
        <v>20678.435546875</v>
      </c>
      <c r="K241" s="10"/>
      <c r="L241" s="35">
        <f>VLOOKUP($C241,VK!$B$3:$CG$295,75,FALSE)</f>
        <v>8282.89453125</v>
      </c>
      <c r="M241" s="56">
        <f>1-VLOOKUP(C241,VK!$B$3:$ID$295,237,FALSE)</f>
        <v>0.15536177992001998</v>
      </c>
      <c r="N241" s="35"/>
      <c r="O241" s="35"/>
      <c r="P241" s="36"/>
    </row>
    <row r="242" spans="1:16" hidden="1">
      <c r="A242" s="19">
        <v>232</v>
      </c>
      <c r="B242" s="31" t="str">
        <f t="shared" si="3"/>
        <v>**</v>
      </c>
      <c r="C242" t="str">
        <f>VLOOKUP(A242,VK!$IE$3:$IG$295,3,FALSE)</f>
        <v>Padasjoki</v>
      </c>
      <c r="D242" s="36">
        <f>VLOOKUP(C242,VK!$B$3:$CG$295,11,FALSE)</f>
        <v>201.69999694824219</v>
      </c>
      <c r="E242" s="36">
        <f>VLOOKUP($C242,VK!$B$3:$CG$295,18,FALSE)</f>
        <v>195</v>
      </c>
      <c r="F242" s="36">
        <f>VLOOKUP($C242,VK!$B$3:$CG$295,32,FALSE)</f>
        <v>0</v>
      </c>
      <c r="G242" s="36">
        <f>VLOOKUP($C242,VK!$B$3:$CG$295,37,FALSE)</f>
        <v>69.8</v>
      </c>
      <c r="H242" s="36">
        <f>VLOOKUP($C242,VK!$B$3:$CG$295,55,FALSE)</f>
        <v>100</v>
      </c>
      <c r="I242" s="40">
        <f>VLOOKUP($C242,VK!$B$3:$CG$295,59,FALSE)</f>
        <v>2.0727901458740234</v>
      </c>
      <c r="J242" s="35">
        <f>VLOOKUP($C242,VK!$B$3:$CG$295,65,FALSE)</f>
        <v>21035.3046875</v>
      </c>
      <c r="K242" s="10"/>
      <c r="L242" s="35">
        <f>VLOOKUP($C242,VK!$B$3:$CG$295,75,FALSE)</f>
        <v>9953.48828125</v>
      </c>
      <c r="M242" s="56">
        <f>1-VLOOKUP(C242,VK!$B$3:$ID$295,237,FALSE)</f>
        <v>0.14712226293658393</v>
      </c>
      <c r="N242" s="35"/>
      <c r="O242" s="35"/>
      <c r="P242" s="36"/>
    </row>
    <row r="243" spans="1:16" hidden="1">
      <c r="A243" s="19">
        <v>233</v>
      </c>
      <c r="B243" s="31" t="str">
        <f t="shared" si="3"/>
        <v>**</v>
      </c>
      <c r="C243" t="str">
        <f>VLOOKUP(A243,VK!$IE$3:$IG$295,3,FALSE)</f>
        <v>Vaala</v>
      </c>
      <c r="D243" s="36">
        <f>VLOOKUP(C243,VK!$B$3:$CG$295,11,FALSE)</f>
        <v>216.69999694824219</v>
      </c>
      <c r="E243" s="36">
        <f>VLOOKUP($C243,VK!$B$3:$CG$295,18,FALSE)</f>
        <v>318</v>
      </c>
      <c r="F243" s="36">
        <f>VLOOKUP($C243,VK!$B$3:$CG$295,32,FALSE)</f>
        <v>0</v>
      </c>
      <c r="G243" s="36">
        <f>VLOOKUP($C243,VK!$B$3:$CG$295,37,FALSE)</f>
        <v>72</v>
      </c>
      <c r="H243" s="36">
        <f>VLOOKUP($C243,VK!$B$3:$CG$295,55,FALSE)</f>
        <v>100</v>
      </c>
      <c r="I243" s="40">
        <f>VLOOKUP($C243,VK!$B$3:$CG$295,59,FALSE)</f>
        <v>3.0429799556732178</v>
      </c>
      <c r="J243" s="35">
        <f>VLOOKUP($C243,VK!$B$3:$CG$295,65,FALSE)</f>
        <v>20241.83203125</v>
      </c>
      <c r="K243" s="10"/>
      <c r="L243" s="35">
        <f>VLOOKUP($C243,VK!$B$3:$CG$295,75,FALSE)</f>
        <v>9415.25390625</v>
      </c>
      <c r="M243" s="56">
        <f>1-VLOOKUP(C243,VK!$B$3:$ID$295,237,FALSE)</f>
        <v>0.14091487469913189</v>
      </c>
      <c r="N243" s="35"/>
      <c r="O243" s="35"/>
      <c r="P243" s="36"/>
    </row>
    <row r="244" spans="1:16" hidden="1">
      <c r="A244" s="19">
        <v>234</v>
      </c>
      <c r="B244" s="31" t="str">
        <f t="shared" si="3"/>
        <v>**</v>
      </c>
      <c r="C244" t="str">
        <f>VLOOKUP(A244,VK!$IE$3:$IG$295,3,FALSE)</f>
        <v>Kustavi</v>
      </c>
      <c r="D244" s="36">
        <f>VLOOKUP(C244,VK!$B$3:$CG$295,11,FALSE)</f>
        <v>166.10000610351563</v>
      </c>
      <c r="E244" s="36">
        <f>VLOOKUP($C244,VK!$B$3:$CG$295,18,FALSE)</f>
        <v>81</v>
      </c>
      <c r="F244" s="36">
        <f>VLOOKUP($C244,VK!$B$3:$CG$295,32,FALSE)</f>
        <v>0</v>
      </c>
      <c r="G244" s="36">
        <f>VLOOKUP($C244,VK!$B$3:$CG$295,37,FALSE)</f>
        <v>94.1</v>
      </c>
      <c r="H244" s="36">
        <f>VLOOKUP($C244,VK!$B$3:$CG$295,55,FALSE)</f>
        <v>100</v>
      </c>
      <c r="I244" s="40">
        <f>VLOOKUP($C244,VK!$B$3:$CG$295,59,FALSE)</f>
        <v>3.3713381290435791</v>
      </c>
      <c r="J244" s="35">
        <f>VLOOKUP($C244,VK!$B$3:$CG$295,65,FALSE)</f>
        <v>24460.447265625</v>
      </c>
      <c r="K244" s="10"/>
      <c r="L244" s="35">
        <f>VLOOKUP($C244,VK!$B$3:$CG$295,75,FALSE)</f>
        <v>10235.2939453125</v>
      </c>
      <c r="M244" s="56">
        <f>1-VLOOKUP(C244,VK!$B$3:$ID$295,237,FALSE)</f>
        <v>0.13905097782060061</v>
      </c>
      <c r="N244" s="35"/>
      <c r="O244" s="35"/>
      <c r="P244" s="36"/>
    </row>
    <row r="245" spans="1:16" hidden="1">
      <c r="A245" s="19">
        <v>235</v>
      </c>
      <c r="B245" s="31" t="str">
        <f t="shared" si="3"/>
        <v>**</v>
      </c>
      <c r="C245" t="str">
        <f>VLOOKUP(A245,VK!$IE$3:$IG$295,3,FALSE)</f>
        <v>Sonkajärvi</v>
      </c>
      <c r="D245" s="36">
        <f>VLOOKUP(C245,VK!$B$3:$CG$295,11,FALSE)</f>
        <v>187.89999389648438</v>
      </c>
      <c r="E245" s="36">
        <f>VLOOKUP($C245,VK!$B$3:$CG$295,18,FALSE)</f>
        <v>360</v>
      </c>
      <c r="F245" s="36">
        <f>VLOOKUP($C245,VK!$B$3:$CG$295,32,FALSE)</f>
        <v>1</v>
      </c>
      <c r="G245" s="36">
        <f>VLOOKUP($C245,VK!$B$3:$CG$295,37,FALSE)</f>
        <v>75.7</v>
      </c>
      <c r="H245" s="36">
        <f>VLOOKUP($C245,VK!$B$3:$CG$295,55,FALSE)</f>
        <v>100</v>
      </c>
      <c r="I245" s="40">
        <f>VLOOKUP($C245,VK!$B$3:$CG$295,59,FALSE)</f>
        <v>3.2828586101531982</v>
      </c>
      <c r="J245" s="35">
        <f>VLOOKUP($C245,VK!$B$3:$CG$295,65,FALSE)</f>
        <v>20081.84765625</v>
      </c>
      <c r="K245" s="10"/>
      <c r="L245" s="35">
        <f>VLOOKUP($C245,VK!$B$3:$CG$295,75,FALSE)</f>
        <v>9911.2421875</v>
      </c>
      <c r="M245" s="56">
        <f>1-VLOOKUP(C245,VK!$B$3:$ID$295,237,FALSE)</f>
        <v>0.13895789010053539</v>
      </c>
      <c r="N245" s="35"/>
      <c r="O245" s="35"/>
      <c r="P245" s="36"/>
    </row>
    <row r="246" spans="1:16" hidden="1">
      <c r="A246" s="19">
        <v>236</v>
      </c>
      <c r="B246" s="31" t="str">
        <f t="shared" si="3"/>
        <v>**</v>
      </c>
      <c r="C246" t="str">
        <f>VLOOKUP(A246,VK!$IE$3:$IG$295,3,FALSE)</f>
        <v>Joroinen</v>
      </c>
      <c r="D246" s="36">
        <f>VLOOKUP(C246,VK!$B$3:$CG$295,11,FALSE)</f>
        <v>159.30000305175781</v>
      </c>
      <c r="E246" s="36">
        <f>VLOOKUP($C246,VK!$B$3:$CG$295,18,FALSE)</f>
        <v>219</v>
      </c>
      <c r="F246" s="36">
        <f>VLOOKUP($C246,VK!$B$3:$CG$295,32,FALSE)</f>
        <v>0</v>
      </c>
      <c r="G246" s="36">
        <f>VLOOKUP($C246,VK!$B$3:$CG$295,37,FALSE)</f>
        <v>88.3</v>
      </c>
      <c r="H246" s="36">
        <f>VLOOKUP($C246,VK!$B$3:$CG$295,55,FALSE)</f>
        <v>99.0338134765625</v>
      </c>
      <c r="I246" s="40">
        <f>VLOOKUP($C246,VK!$B$3:$CG$295,59,FALSE)</f>
        <v>4.2603311538696289</v>
      </c>
      <c r="J246" s="35">
        <f>VLOOKUP($C246,VK!$B$3:$CG$295,65,FALSE)</f>
        <v>21970.896484375</v>
      </c>
      <c r="K246" s="10"/>
      <c r="L246" s="35">
        <f>VLOOKUP($C246,VK!$B$3:$CG$295,75,FALSE)</f>
        <v>9508.6953125</v>
      </c>
      <c r="M246" s="56">
        <f>1-VLOOKUP(C246,VK!$B$3:$ID$295,237,FALSE)</f>
        <v>0.13841220866337423</v>
      </c>
      <c r="N246" s="35"/>
      <c r="O246" s="35"/>
      <c r="P246" s="36"/>
    </row>
    <row r="247" spans="1:16" hidden="1">
      <c r="A247" s="19">
        <v>237</v>
      </c>
      <c r="B247" s="31" t="str">
        <f t="shared" si="3"/>
        <v>**</v>
      </c>
      <c r="C247" t="str">
        <f>VLOOKUP(A247,VK!$IE$3:$IG$295,3,FALSE)</f>
        <v>Naantali</v>
      </c>
      <c r="D247" s="36">
        <f>VLOOKUP(C247,VK!$B$3:$CG$295,11,FALSE)</f>
        <v>130.89999389648438</v>
      </c>
      <c r="E247" s="36">
        <f>VLOOKUP($C247,VK!$B$3:$CG$295,18,FALSE)</f>
        <v>105</v>
      </c>
      <c r="F247" s="36">
        <f>VLOOKUP($C247,VK!$B$3:$CG$295,32,FALSE)</f>
        <v>1</v>
      </c>
      <c r="G247" s="36">
        <f>VLOOKUP($C247,VK!$B$3:$CG$295,37,FALSE)</f>
        <v>78.900000000000006</v>
      </c>
      <c r="H247" s="36">
        <f>VLOOKUP($C247,VK!$B$3:$CG$295,55,FALSE)</f>
        <v>97.108436584472656</v>
      </c>
      <c r="I247" s="40">
        <f>VLOOKUP($C247,VK!$B$3:$CG$295,59,FALSE)</f>
        <v>4.1627368927001953</v>
      </c>
      <c r="J247" s="35">
        <f>VLOOKUP($C247,VK!$B$3:$CG$295,65,FALSE)</f>
        <v>27506.033203125</v>
      </c>
      <c r="K247" s="10"/>
      <c r="L247" s="35">
        <f>VLOOKUP($C247,VK!$B$3:$CG$295,75,FALSE)</f>
        <v>10349.3623046875</v>
      </c>
      <c r="M247" s="56">
        <f>1-VLOOKUP(C247,VK!$B$3:$ID$295,237,FALSE)</f>
        <v>0.13751706363246052</v>
      </c>
      <c r="N247" s="35"/>
      <c r="O247" s="35"/>
      <c r="P247" s="36"/>
    </row>
    <row r="248" spans="1:16" hidden="1">
      <c r="A248" s="19">
        <v>238</v>
      </c>
      <c r="B248" s="31" t="str">
        <f t="shared" si="3"/>
        <v>**</v>
      </c>
      <c r="C248" t="str">
        <f>VLOOKUP(A248,VK!$IE$3:$IG$295,3,FALSE)</f>
        <v>Parainen</v>
      </c>
      <c r="D248" s="36">
        <f>VLOOKUP(C248,VK!$B$3:$CG$295,11,FALSE)</f>
        <v>138.19999694824219</v>
      </c>
      <c r="E248" s="36">
        <f>VLOOKUP($C248,VK!$B$3:$CG$295,18,FALSE)</f>
        <v>322</v>
      </c>
      <c r="F248" s="36">
        <f>VLOOKUP($C248,VK!$B$3:$CG$295,32,FALSE)</f>
        <v>0</v>
      </c>
      <c r="G248" s="36">
        <f>VLOOKUP($C248,VK!$B$3:$CG$295,37,FALSE)</f>
        <v>86</v>
      </c>
      <c r="H248" s="36">
        <f>VLOOKUP($C248,VK!$B$3:$CG$295,55,FALSE)</f>
        <v>99.2957763671875</v>
      </c>
      <c r="I248" s="40">
        <f>VLOOKUP($C248,VK!$B$3:$CG$295,59,FALSE)</f>
        <v>4.5864396095275879</v>
      </c>
      <c r="J248" s="35">
        <f>VLOOKUP($C248,VK!$B$3:$CG$295,65,FALSE)</f>
        <v>25737.853515625</v>
      </c>
      <c r="K248" s="10"/>
      <c r="L248" s="35">
        <f>VLOOKUP($C248,VK!$B$3:$CG$295,75,FALSE)</f>
        <v>12532.837890625</v>
      </c>
      <c r="M248" s="56">
        <f>1-VLOOKUP(C248,VK!$B$3:$ID$295,237,FALSE)</f>
        <v>0.13158215270984097</v>
      </c>
      <c r="N248" s="35"/>
      <c r="O248" s="35"/>
      <c r="P248" s="36"/>
    </row>
    <row r="249" spans="1:16" hidden="1">
      <c r="A249" s="19">
        <v>239</v>
      </c>
      <c r="B249" s="31" t="str">
        <f t="shared" si="3"/>
        <v>**</v>
      </c>
      <c r="C249" t="str">
        <f>VLOOKUP(A249,VK!$IE$3:$IG$295,3,FALSE)</f>
        <v>Kitee</v>
      </c>
      <c r="D249" s="36">
        <f>VLOOKUP(C249,VK!$B$3:$CG$295,11,FALSE)</f>
        <v>202.10000610351563</v>
      </c>
      <c r="E249" s="36">
        <f>VLOOKUP($C249,VK!$B$3:$CG$295,18,FALSE)</f>
        <v>516</v>
      </c>
      <c r="F249" s="36">
        <f>VLOOKUP($C249,VK!$B$3:$CG$295,32,FALSE)</f>
        <v>0</v>
      </c>
      <c r="G249" s="36">
        <f>VLOOKUP($C249,VK!$B$3:$CG$295,37,FALSE)</f>
        <v>77.5</v>
      </c>
      <c r="H249" s="36">
        <f>VLOOKUP($C249,VK!$B$3:$CG$295,55,FALSE)</f>
        <v>100</v>
      </c>
      <c r="I249" s="40">
        <f>VLOOKUP($C249,VK!$B$3:$CG$295,59,FALSE)</f>
        <v>3.2572019100189209</v>
      </c>
      <c r="J249" s="35">
        <f>VLOOKUP($C249,VK!$B$3:$CG$295,65,FALSE)</f>
        <v>20424.048828125</v>
      </c>
      <c r="K249" s="10"/>
      <c r="L249" s="35">
        <f>VLOOKUP($C249,VK!$B$3:$CG$295,75,FALSE)</f>
        <v>9180.7509765625</v>
      </c>
      <c r="M249" s="56">
        <f>1-VLOOKUP(C249,VK!$B$3:$ID$295,237,FALSE)</f>
        <v>0.12458604625834746</v>
      </c>
      <c r="N249" s="35"/>
      <c r="O249" s="35"/>
      <c r="P249" s="36"/>
    </row>
    <row r="250" spans="1:16" hidden="1">
      <c r="A250" s="19">
        <v>240</v>
      </c>
      <c r="B250" s="31" t="str">
        <f t="shared" si="3"/>
        <v>**</v>
      </c>
      <c r="C250" t="str">
        <f>VLOOKUP(A250,VK!$IE$3:$IG$295,3,FALSE)</f>
        <v>Hartola</v>
      </c>
      <c r="D250" s="36">
        <f>VLOOKUP(C250,VK!$B$3:$CG$295,11,FALSE)</f>
        <v>191.39999389648438</v>
      </c>
      <c r="E250" s="36">
        <f>VLOOKUP($C250,VK!$B$3:$CG$295,18,FALSE)</f>
        <v>213</v>
      </c>
      <c r="F250" s="36">
        <f>VLOOKUP($C250,VK!$B$3:$CG$295,32,FALSE)</f>
        <v>1</v>
      </c>
      <c r="G250" s="36">
        <f>VLOOKUP($C250,VK!$B$3:$CG$295,37,FALSE)</f>
        <v>70.8</v>
      </c>
      <c r="H250" s="36">
        <f>VLOOKUP($C250,VK!$B$3:$CG$295,55,FALSE)</f>
        <v>100</v>
      </c>
      <c r="I250" s="40">
        <f>VLOOKUP($C250,VK!$B$3:$CG$295,59,FALSE)</f>
        <v>2.5201334953308105</v>
      </c>
      <c r="J250" s="35">
        <f>VLOOKUP($C250,VK!$B$3:$CG$295,65,FALSE)</f>
        <v>20465.96484375</v>
      </c>
      <c r="K250" s="10"/>
      <c r="L250" s="35">
        <f>VLOOKUP($C250,VK!$B$3:$CG$295,75,FALSE)</f>
        <v>9552.0830078125</v>
      </c>
      <c r="M250" s="56">
        <f>1-VLOOKUP(C250,VK!$B$3:$ID$295,237,FALSE)</f>
        <v>0.12103727547902776</v>
      </c>
      <c r="N250" s="35"/>
      <c r="O250" s="35"/>
      <c r="P250" s="36"/>
    </row>
    <row r="251" spans="1:16" hidden="1">
      <c r="A251" s="19">
        <v>241</v>
      </c>
      <c r="B251" s="31" t="str">
        <f t="shared" si="3"/>
        <v>**</v>
      </c>
      <c r="C251" t="str">
        <f>VLOOKUP(A251,VK!$IE$3:$IG$295,3,FALSE)</f>
        <v>Liminka</v>
      </c>
      <c r="D251" s="36">
        <f>VLOOKUP(C251,VK!$B$3:$CG$295,11,FALSE)</f>
        <v>148.5</v>
      </c>
      <c r="E251" s="36">
        <f>VLOOKUP($C251,VK!$B$3:$CG$295,18,FALSE)</f>
        <v>168</v>
      </c>
      <c r="F251" s="36">
        <f>VLOOKUP($C251,VK!$B$3:$CG$295,32,FALSE)</f>
        <v>0</v>
      </c>
      <c r="G251" s="36">
        <f>VLOOKUP($C251,VK!$B$3:$CG$295,37,FALSE)</f>
        <v>43.9</v>
      </c>
      <c r="H251" s="36">
        <f>VLOOKUP($C251,VK!$B$3:$CG$295,55,FALSE)</f>
        <v>62.877872467041016</v>
      </c>
      <c r="I251" s="40">
        <f>VLOOKUP($C251,VK!$B$3:$CG$295,59,FALSE)</f>
        <v>5.0788049697875977</v>
      </c>
      <c r="J251" s="35">
        <f>VLOOKUP($C251,VK!$B$3:$CG$295,65,FALSE)</f>
        <v>20495.33203125</v>
      </c>
      <c r="K251" s="10"/>
      <c r="L251" s="35">
        <f>VLOOKUP($C251,VK!$B$3:$CG$295,75,FALSE)</f>
        <v>7054.283203125</v>
      </c>
      <c r="M251" s="56">
        <f>1-VLOOKUP(C251,VK!$B$3:$ID$295,237,FALSE)</f>
        <v>0.11991040680826881</v>
      </c>
      <c r="N251" s="35"/>
      <c r="O251" s="35"/>
      <c r="P251" s="36"/>
    </row>
    <row r="252" spans="1:16" hidden="1">
      <c r="A252" s="19">
        <v>242</v>
      </c>
      <c r="B252" s="31" t="str">
        <f t="shared" si="3"/>
        <v>**</v>
      </c>
      <c r="C252" t="str">
        <f>VLOOKUP(A252,VK!$IE$3:$IG$295,3,FALSE)</f>
        <v>Keitele</v>
      </c>
      <c r="D252" s="36">
        <f>VLOOKUP(C252,VK!$B$3:$CG$295,11,FALSE)</f>
        <v>185.10000610351563</v>
      </c>
      <c r="E252" s="36">
        <f>VLOOKUP($C252,VK!$B$3:$CG$295,18,FALSE)</f>
        <v>169</v>
      </c>
      <c r="F252" s="36">
        <f>VLOOKUP($C252,VK!$B$3:$CG$295,32,FALSE)</f>
        <v>1</v>
      </c>
      <c r="G252" s="36">
        <f>VLOOKUP($C252,VK!$B$3:$CG$295,37,FALSE)</f>
        <v>80.2</v>
      </c>
      <c r="H252" s="36">
        <f>VLOOKUP($C252,VK!$B$3:$CG$295,55,FALSE)</f>
        <v>100</v>
      </c>
      <c r="I252" s="40">
        <f>VLOOKUP($C252,VK!$B$3:$CG$295,59,FALSE)</f>
        <v>3.496457576751709</v>
      </c>
      <c r="J252" s="35">
        <f>VLOOKUP($C252,VK!$B$3:$CG$295,65,FALSE)</f>
        <v>20658.744140625</v>
      </c>
      <c r="K252" s="10"/>
      <c r="L252" s="35">
        <f>VLOOKUP($C252,VK!$B$3:$CG$295,75,FALSE)</f>
        <v>8500</v>
      </c>
      <c r="M252" s="56">
        <f>1-VLOOKUP(C252,VK!$B$3:$ID$295,237,FALSE)</f>
        <v>0.11984066915868463</v>
      </c>
      <c r="N252" s="35"/>
      <c r="O252" s="35"/>
      <c r="P252" s="36"/>
    </row>
    <row r="253" spans="1:16" hidden="1">
      <c r="A253" s="19">
        <v>243</v>
      </c>
      <c r="B253" s="31" t="str">
        <f t="shared" si="3"/>
        <v>**</v>
      </c>
      <c r="C253" t="str">
        <f>VLOOKUP(A253,VK!$IE$3:$IG$295,3,FALSE)</f>
        <v>Harjavalta</v>
      </c>
      <c r="D253" s="36">
        <f>VLOOKUP(C253,VK!$B$3:$CG$295,11,FALSE)</f>
        <v>176</v>
      </c>
      <c r="E253" s="36">
        <f>VLOOKUP($C253,VK!$B$3:$CG$295,18,FALSE)</f>
        <v>55</v>
      </c>
      <c r="F253" s="36">
        <f>VLOOKUP($C253,VK!$B$3:$CG$295,32,FALSE)</f>
        <v>0</v>
      </c>
      <c r="G253" s="36">
        <f>VLOOKUP($C253,VK!$B$3:$CG$295,37,FALSE)</f>
        <v>83.6</v>
      </c>
      <c r="H253" s="36">
        <f>VLOOKUP($C253,VK!$B$3:$CG$295,55,FALSE)</f>
        <v>100</v>
      </c>
      <c r="I253" s="40">
        <f>VLOOKUP($C253,VK!$B$3:$CG$295,59,FALSE)</f>
        <v>4.474909782409668</v>
      </c>
      <c r="J253" s="35">
        <f>VLOOKUP($C253,VK!$B$3:$CG$295,65,FALSE)</f>
        <v>23499.572265625</v>
      </c>
      <c r="K253" s="10"/>
      <c r="L253" s="35">
        <f>VLOOKUP($C253,VK!$B$3:$CG$295,75,FALSE)</f>
        <v>9315.3642578125</v>
      </c>
      <c r="M253" s="56">
        <f>1-VLOOKUP(C253,VK!$B$3:$ID$295,237,FALSE)</f>
        <v>0.11952572146059381</v>
      </c>
      <c r="N253" s="35"/>
      <c r="O253" s="35"/>
      <c r="P253" s="36"/>
    </row>
    <row r="254" spans="1:16" hidden="1">
      <c r="A254" s="19">
        <v>244</v>
      </c>
      <c r="B254" s="31" t="str">
        <f t="shared" si="3"/>
        <v>**</v>
      </c>
      <c r="C254" t="str">
        <f>VLOOKUP(A254,VK!$IE$3:$IG$295,3,FALSE)</f>
        <v>Kaskinen</v>
      </c>
      <c r="D254" s="36">
        <f>VLOOKUP(C254,VK!$B$3:$CG$295,11,FALSE)</f>
        <v>180.39999389648438</v>
      </c>
      <c r="E254" s="36">
        <f>VLOOKUP($C254,VK!$B$3:$CG$295,18,FALSE)</f>
        <v>6</v>
      </c>
      <c r="F254" s="36">
        <f>VLOOKUP($C254,VK!$B$3:$CG$295,32,FALSE)</f>
        <v>0</v>
      </c>
      <c r="G254" s="36">
        <f>VLOOKUP($C254,VK!$B$3:$CG$295,37,FALSE)</f>
        <v>84.2</v>
      </c>
      <c r="H254" s="36">
        <f>VLOOKUP($C254,VK!$B$3:$CG$295,55,FALSE)</f>
        <v>100</v>
      </c>
      <c r="I254" s="40">
        <f>VLOOKUP($C254,VK!$B$3:$CG$295,59,FALSE)</f>
        <v>3.8518459796905518</v>
      </c>
      <c r="J254" s="35">
        <f>VLOOKUP($C254,VK!$B$3:$CG$295,65,FALSE)</f>
        <v>25077.607421875</v>
      </c>
      <c r="K254" s="10"/>
      <c r="L254" s="35">
        <f>VLOOKUP($C254,VK!$B$3:$CG$295,75,FALSE)</f>
        <v>9877.193359375</v>
      </c>
      <c r="M254" s="56">
        <f>1-VLOOKUP(C254,VK!$B$3:$ID$295,237,FALSE)</f>
        <v>0.11381909684989255</v>
      </c>
      <c r="N254" s="35"/>
      <c r="O254" s="35"/>
      <c r="P254" s="36"/>
    </row>
    <row r="255" spans="1:16" hidden="1">
      <c r="A255" s="19">
        <v>245</v>
      </c>
      <c r="B255" s="31" t="str">
        <f t="shared" si="3"/>
        <v>**</v>
      </c>
      <c r="C255" t="str">
        <f>VLOOKUP(A255,VK!$IE$3:$IG$295,3,FALSE)</f>
        <v>Kaavi</v>
      </c>
      <c r="D255" s="36">
        <f>VLOOKUP(C255,VK!$B$3:$CG$295,11,FALSE)</f>
        <v>222.5</v>
      </c>
      <c r="E255" s="36">
        <f>VLOOKUP($C255,VK!$B$3:$CG$295,18,FALSE)</f>
        <v>185</v>
      </c>
      <c r="F255" s="36">
        <f>VLOOKUP($C255,VK!$B$3:$CG$295,32,FALSE)</f>
        <v>0</v>
      </c>
      <c r="G255" s="36">
        <f>VLOOKUP($C255,VK!$B$3:$CG$295,37,FALSE)</f>
        <v>70.900000000000006</v>
      </c>
      <c r="H255" s="36">
        <f>VLOOKUP($C255,VK!$B$3:$CG$295,55,FALSE)</f>
        <v>100</v>
      </c>
      <c r="I255" s="40">
        <f>VLOOKUP($C255,VK!$B$3:$CG$295,59,FALSE)</f>
        <v>2.8673696517944336</v>
      </c>
      <c r="J255" s="35">
        <f>VLOOKUP($C255,VK!$B$3:$CG$295,65,FALSE)</f>
        <v>19765.91015625</v>
      </c>
      <c r="K255" s="10"/>
      <c r="L255" s="35">
        <f>VLOOKUP($C255,VK!$B$3:$CG$295,75,FALSE)</f>
        <v>8846.154296875</v>
      </c>
      <c r="M255" s="56">
        <f>1-VLOOKUP(C255,VK!$B$3:$ID$295,237,FALSE)</f>
        <v>0.10497104969008586</v>
      </c>
      <c r="N255" s="35"/>
      <c r="O255" s="35"/>
      <c r="P255" s="36"/>
    </row>
    <row r="256" spans="1:16" hidden="1">
      <c r="A256" s="19">
        <v>246</v>
      </c>
      <c r="B256" s="31" t="str">
        <f t="shared" si="3"/>
        <v>**</v>
      </c>
      <c r="C256" t="str">
        <f>VLOOKUP(A256,VK!$IE$3:$IG$295,3,FALSE)</f>
        <v>Närpiö</v>
      </c>
      <c r="D256" s="36">
        <f>VLOOKUP(C256,VK!$B$3:$CG$295,11,FALSE)</f>
        <v>123.5</v>
      </c>
      <c r="E256" s="36">
        <f>VLOOKUP($C256,VK!$B$3:$CG$295,18,FALSE)</f>
        <v>399</v>
      </c>
      <c r="F256" s="36">
        <f>VLOOKUP($C256,VK!$B$3:$CG$295,32,FALSE)</f>
        <v>0</v>
      </c>
      <c r="G256" s="36">
        <f>VLOOKUP($C256,VK!$B$3:$CG$295,37,FALSE)</f>
        <v>80</v>
      </c>
      <c r="H256" s="36">
        <f>VLOOKUP($C256,VK!$B$3:$CG$295,55,FALSE)</f>
        <v>95.660751342773438</v>
      </c>
      <c r="I256" s="40">
        <f>VLOOKUP($C256,VK!$B$3:$CG$295,59,FALSE)</f>
        <v>5.1397829055786133</v>
      </c>
      <c r="J256" s="35">
        <f>VLOOKUP($C256,VK!$B$3:$CG$295,65,FALSE)</f>
        <v>21254.837890625</v>
      </c>
      <c r="K256" s="10"/>
      <c r="L256" s="35">
        <f>VLOOKUP($C256,VK!$B$3:$CG$295,75,FALSE)</f>
        <v>9825.9443359375</v>
      </c>
      <c r="M256" s="56">
        <f>1-VLOOKUP(C256,VK!$B$3:$ID$295,237,FALSE)</f>
        <v>0.10165729698413539</v>
      </c>
      <c r="N256" s="35"/>
      <c r="O256" s="35"/>
      <c r="P256" s="36"/>
    </row>
    <row r="257" spans="1:16" hidden="1">
      <c r="A257" s="19">
        <v>247</v>
      </c>
      <c r="B257" s="31" t="str">
        <f t="shared" si="3"/>
        <v>**</v>
      </c>
      <c r="C257" t="str">
        <f>VLOOKUP(A257,VK!$IE$3:$IG$295,3,FALSE)</f>
        <v>Raisio</v>
      </c>
      <c r="D257" s="36">
        <f>VLOOKUP(C257,VK!$B$3:$CG$295,11,FALSE)</f>
        <v>124.80000305175781</v>
      </c>
      <c r="E257" s="36">
        <f>VLOOKUP($C257,VK!$B$3:$CG$295,18,FALSE)</f>
        <v>34</v>
      </c>
      <c r="F257" s="36">
        <f>VLOOKUP($C257,VK!$B$3:$CG$295,32,FALSE)</f>
        <v>0</v>
      </c>
      <c r="G257" s="36">
        <f>VLOOKUP($C257,VK!$B$3:$CG$295,37,FALSE)</f>
        <v>80.099999999999994</v>
      </c>
      <c r="H257" s="36">
        <f>VLOOKUP($C257,VK!$B$3:$CG$295,55,FALSE)</f>
        <v>84.108802795410156</v>
      </c>
      <c r="I257" s="40">
        <f>VLOOKUP($C257,VK!$B$3:$CG$295,59,FALSE)</f>
        <v>4.8847150802612305</v>
      </c>
      <c r="J257" s="35">
        <f>VLOOKUP($C257,VK!$B$3:$CG$295,65,FALSE)</f>
        <v>25549.232421875</v>
      </c>
      <c r="K257" s="10"/>
      <c r="L257" s="35">
        <f>VLOOKUP($C257,VK!$B$3:$CG$295,75,FALSE)</f>
        <v>10323.7900390625</v>
      </c>
      <c r="M257" s="56">
        <f>1-VLOOKUP(C257,VK!$B$3:$ID$295,237,FALSE)</f>
        <v>9.67863925234691E-2</v>
      </c>
      <c r="N257" s="35"/>
      <c r="O257" s="35"/>
      <c r="P257" s="36"/>
    </row>
    <row r="258" spans="1:16" hidden="1">
      <c r="A258" s="19">
        <v>248</v>
      </c>
      <c r="B258" s="31" t="str">
        <f t="shared" si="3"/>
        <v>**</v>
      </c>
      <c r="C258" t="str">
        <f>VLOOKUP(A258,VK!$IE$3:$IG$295,3,FALSE)</f>
        <v>Miehikkälä</v>
      </c>
      <c r="D258" s="36">
        <f>VLOOKUP(C258,VK!$B$3:$CG$295,11,FALSE)</f>
        <v>188.30000305175781</v>
      </c>
      <c r="E258" s="36">
        <f>VLOOKUP($C258,VK!$B$3:$CG$295,18,FALSE)</f>
        <v>134</v>
      </c>
      <c r="F258" s="36">
        <f>VLOOKUP($C258,VK!$B$3:$CG$295,32,FALSE)</f>
        <v>0</v>
      </c>
      <c r="G258" s="36">
        <f>VLOOKUP($C258,VK!$B$3:$CG$295,37,FALSE)</f>
        <v>78.2</v>
      </c>
      <c r="H258" s="36">
        <f>VLOOKUP($C258,VK!$B$3:$CG$295,55,FALSE)</f>
        <v>100</v>
      </c>
      <c r="I258" s="40">
        <f>VLOOKUP($C258,VK!$B$3:$CG$295,59,FALSE)</f>
        <v>2.31610107421875</v>
      </c>
      <c r="J258" s="35">
        <f>VLOOKUP($C258,VK!$B$3:$CG$295,65,FALSE)</f>
        <v>20504.158203125</v>
      </c>
      <c r="K258" s="10"/>
      <c r="L258" s="35">
        <f>VLOOKUP($C258,VK!$B$3:$CG$295,75,FALSE)</f>
        <v>12054.5458984375</v>
      </c>
      <c r="M258" s="56">
        <f>1-VLOOKUP(C258,VK!$B$3:$ID$295,237,FALSE)</f>
        <v>9.0637354675453863E-2</v>
      </c>
      <c r="N258" s="35"/>
      <c r="O258" s="35"/>
      <c r="P258" s="36"/>
    </row>
    <row r="259" spans="1:16" hidden="1">
      <c r="A259" s="19">
        <v>249</v>
      </c>
      <c r="B259" s="31" t="str">
        <f t="shared" si="3"/>
        <v>**</v>
      </c>
      <c r="C259" t="str">
        <f>VLOOKUP(A259,VK!$IE$3:$IG$295,3,FALSE)</f>
        <v>Nurmes</v>
      </c>
      <c r="D259" s="36">
        <f>VLOOKUP(C259,VK!$B$3:$CG$295,11,FALSE)</f>
        <v>197.19999694824219</v>
      </c>
      <c r="E259" s="36">
        <f>VLOOKUP($C259,VK!$B$3:$CG$295,18,FALSE)</f>
        <v>565</v>
      </c>
      <c r="F259" s="36">
        <f>VLOOKUP($C259,VK!$B$3:$CG$295,32,FALSE)</f>
        <v>1</v>
      </c>
      <c r="G259" s="36">
        <f>VLOOKUP($C259,VK!$B$3:$CG$295,37,FALSE)</f>
        <v>71.099999999999994</v>
      </c>
      <c r="H259" s="36">
        <f>VLOOKUP($C259,VK!$B$3:$CG$295,55,FALSE)</f>
        <v>100</v>
      </c>
      <c r="I259" s="40">
        <f>VLOOKUP($C259,VK!$B$3:$CG$295,59,FALSE)</f>
        <v>3.0146040916442871</v>
      </c>
      <c r="J259" s="35">
        <f>VLOOKUP($C259,VK!$B$3:$CG$295,65,FALSE)</f>
        <v>20134.900390625</v>
      </c>
      <c r="K259" s="10"/>
      <c r="L259" s="35">
        <f>VLOOKUP($C259,VK!$B$3:$CG$295,75,FALSE)</f>
        <v>10755.5556640625</v>
      </c>
      <c r="M259" s="56">
        <f>1-VLOOKUP(C259,VK!$B$3:$ID$295,237,FALSE)</f>
        <v>8.7503782084015658E-2</v>
      </c>
      <c r="N259" s="35"/>
      <c r="O259" s="35"/>
      <c r="P259" s="36"/>
    </row>
    <row r="260" spans="1:16" hidden="1">
      <c r="A260" s="19">
        <v>250</v>
      </c>
      <c r="B260" s="31" t="str">
        <f t="shared" si="3"/>
        <v>**</v>
      </c>
      <c r="C260" t="str">
        <f>VLOOKUP(A260,VK!$IE$3:$IG$295,3,FALSE)</f>
        <v>Lumijoki</v>
      </c>
      <c r="D260" s="36">
        <f>VLOOKUP(C260,VK!$B$3:$CG$295,11,FALSE)</f>
        <v>187.80000305175781</v>
      </c>
      <c r="E260" s="36">
        <f>VLOOKUP($C260,VK!$B$3:$CG$295,18,FALSE)</f>
        <v>47</v>
      </c>
      <c r="F260" s="36">
        <f>VLOOKUP($C260,VK!$B$3:$CG$295,32,FALSE)</f>
        <v>0</v>
      </c>
      <c r="G260" s="36">
        <f>VLOOKUP($C260,VK!$B$3:$CG$295,37,FALSE)</f>
        <v>34.700000000000003</v>
      </c>
      <c r="H260" s="36">
        <f>VLOOKUP($C260,VK!$B$3:$CG$295,55,FALSE)</f>
        <v>86.2244873046875</v>
      </c>
      <c r="I260" s="40">
        <f>VLOOKUP($C260,VK!$B$3:$CG$295,59,FALSE)</f>
        <v>3.3153960704803467</v>
      </c>
      <c r="J260" s="35">
        <f>VLOOKUP($C260,VK!$B$3:$CG$295,65,FALSE)</f>
        <v>19188.916015625</v>
      </c>
      <c r="K260" s="10"/>
      <c r="L260" s="35">
        <f>VLOOKUP($C260,VK!$B$3:$CG$295,75,FALSE)</f>
        <v>5663.21240234375</v>
      </c>
      <c r="M260" s="56">
        <f>1-VLOOKUP(C260,VK!$B$3:$ID$295,237,FALSE)</f>
        <v>8.2503061060890226E-2</v>
      </c>
      <c r="N260" s="35"/>
      <c r="O260" s="35"/>
      <c r="P260" s="36"/>
    </row>
    <row r="261" spans="1:16" hidden="1">
      <c r="A261" s="19">
        <v>251</v>
      </c>
      <c r="B261" s="31" t="str">
        <f t="shared" si="3"/>
        <v>**</v>
      </c>
      <c r="C261" t="str">
        <f>VLOOKUP(A261,VK!$IE$3:$IG$295,3,FALSE)</f>
        <v>Petäjävesi</v>
      </c>
      <c r="D261" s="36">
        <f>VLOOKUP(C261,VK!$B$3:$CG$295,11,FALSE)</f>
        <v>158.10000610351563</v>
      </c>
      <c r="E261" s="36">
        <f>VLOOKUP($C261,VK!$B$3:$CG$295,18,FALSE)</f>
        <v>153</v>
      </c>
      <c r="F261" s="36">
        <f>VLOOKUP($C261,VK!$B$3:$CG$295,32,FALSE)</f>
        <v>0</v>
      </c>
      <c r="G261" s="36">
        <f>VLOOKUP($C261,VK!$B$3:$CG$295,37,FALSE)</f>
        <v>79.8</v>
      </c>
      <c r="H261" s="36">
        <f>VLOOKUP($C261,VK!$B$3:$CG$295,55,FALSE)</f>
        <v>99.526069641113281</v>
      </c>
      <c r="I261" s="40">
        <f>VLOOKUP($C261,VK!$B$3:$CG$295,59,FALSE)</f>
        <v>5.3601665496826172</v>
      </c>
      <c r="J261" s="35">
        <f>VLOOKUP($C261,VK!$B$3:$CG$295,65,FALSE)</f>
        <v>20914.8984375</v>
      </c>
      <c r="K261" s="10"/>
      <c r="L261" s="35">
        <f>VLOOKUP($C261,VK!$B$3:$CG$295,75,FALSE)</f>
        <v>10387.5966796875</v>
      </c>
      <c r="M261" s="56">
        <f>1-VLOOKUP(C261,VK!$B$3:$ID$295,237,FALSE)</f>
        <v>6.5193346750423209E-2</v>
      </c>
      <c r="N261" s="35"/>
      <c r="O261" s="35"/>
      <c r="P261" s="36"/>
    </row>
    <row r="262" spans="1:16" hidden="1">
      <c r="A262" s="19">
        <v>252</v>
      </c>
      <c r="B262" s="31" t="str">
        <f t="shared" si="3"/>
        <v>**</v>
      </c>
      <c r="C262" t="str">
        <f>VLOOKUP(A262,VK!$IE$3:$IG$295,3,FALSE)</f>
        <v>Salla</v>
      </c>
      <c r="D262" s="36">
        <f>VLOOKUP(C262,VK!$B$3:$CG$295,11,FALSE)</f>
        <v>203</v>
      </c>
      <c r="E262" s="36">
        <f>VLOOKUP($C262,VK!$B$3:$CG$295,18,FALSE)</f>
        <v>576</v>
      </c>
      <c r="F262" s="36">
        <f>VLOOKUP($C262,VK!$B$3:$CG$295,32,FALSE)</f>
        <v>0</v>
      </c>
      <c r="G262" s="36">
        <f>VLOOKUP($C262,VK!$B$3:$CG$295,37,FALSE)</f>
        <v>72.900000000000006</v>
      </c>
      <c r="H262" s="36">
        <f>VLOOKUP($C262,VK!$B$3:$CG$295,55,FALSE)</f>
        <v>100</v>
      </c>
      <c r="I262" s="40">
        <f>VLOOKUP($C262,VK!$B$3:$CG$295,59,FALSE)</f>
        <v>2.294205904006958</v>
      </c>
      <c r="J262" s="35">
        <f>VLOOKUP($C262,VK!$B$3:$CG$295,65,FALSE)</f>
        <v>21080.736328125</v>
      </c>
      <c r="K262" s="10"/>
      <c r="L262" s="35">
        <f>VLOOKUP($C262,VK!$B$3:$CG$295,75,FALSE)</f>
        <v>10616.822265625</v>
      </c>
      <c r="M262" s="56">
        <f>1-VLOOKUP(C262,VK!$B$3:$ID$295,237,FALSE)</f>
        <v>5.0881652449743853E-2</v>
      </c>
      <c r="N262" s="35"/>
      <c r="O262" s="35"/>
      <c r="P262" s="36"/>
    </row>
    <row r="263" spans="1:16" hidden="1">
      <c r="A263" s="19">
        <v>253</v>
      </c>
      <c r="B263" s="31" t="str">
        <f t="shared" si="3"/>
        <v>**</v>
      </c>
      <c r="C263" t="str">
        <f>VLOOKUP(A263,VK!$IE$3:$IG$295,3,FALSE)</f>
        <v>Kemijärvi</v>
      </c>
      <c r="D263" s="36">
        <f>VLOOKUP(C263,VK!$B$3:$CG$295,11,FALSE)</f>
        <v>202.89999389648438</v>
      </c>
      <c r="E263" s="36">
        <f>VLOOKUP($C263,VK!$B$3:$CG$295,18,FALSE)</f>
        <v>513</v>
      </c>
      <c r="F263" s="36">
        <f>VLOOKUP($C263,VK!$B$3:$CG$295,32,FALSE)</f>
        <v>0</v>
      </c>
      <c r="G263" s="36">
        <f>VLOOKUP($C263,VK!$B$3:$CG$295,37,FALSE)</f>
        <v>82</v>
      </c>
      <c r="H263" s="36">
        <f>VLOOKUP($C263,VK!$B$3:$CG$295,55,FALSE)</f>
        <v>100</v>
      </c>
      <c r="I263" s="40">
        <f>VLOOKUP($C263,VK!$B$3:$CG$295,59,FALSE)</f>
        <v>2.7618916034698486</v>
      </c>
      <c r="J263" s="35">
        <f>VLOOKUP($C263,VK!$B$3:$CG$295,65,FALSE)</f>
        <v>22513.318359375</v>
      </c>
      <c r="K263" s="10"/>
      <c r="L263" s="35">
        <f>VLOOKUP($C263,VK!$B$3:$CG$295,75,FALSE)</f>
        <v>13187.7548828125</v>
      </c>
      <c r="M263" s="56">
        <f>1-VLOOKUP(C263,VK!$B$3:$ID$295,237,FALSE)</f>
        <v>5.0491046908691994E-2</v>
      </c>
      <c r="N263" s="35"/>
      <c r="O263" s="35"/>
      <c r="P263" s="36"/>
    </row>
    <row r="264" spans="1:16" hidden="1">
      <c r="A264" s="19">
        <v>254</v>
      </c>
      <c r="B264" s="31" t="str">
        <f t="shared" si="3"/>
        <v>**</v>
      </c>
      <c r="C264" t="str">
        <f>VLOOKUP(A264,VK!$IE$3:$IG$295,3,FALSE)</f>
        <v>Ilmajoki</v>
      </c>
      <c r="D264" s="36">
        <f>VLOOKUP(C264,VK!$B$3:$CG$295,11,FALSE)</f>
        <v>131.69999694824219</v>
      </c>
      <c r="E264" s="36">
        <f>VLOOKUP($C264,VK!$B$3:$CG$295,18,FALSE)</f>
        <v>259</v>
      </c>
      <c r="F264" s="36">
        <f>VLOOKUP($C264,VK!$B$3:$CG$295,32,FALSE)</f>
        <v>0</v>
      </c>
      <c r="G264" s="36">
        <f>VLOOKUP($C264,VK!$B$3:$CG$295,37,FALSE)</f>
        <v>80.099999999999994</v>
      </c>
      <c r="H264" s="36">
        <f>VLOOKUP($C264,VK!$B$3:$CG$295,55,FALSE)</f>
        <v>100</v>
      </c>
      <c r="I264" s="40">
        <f>VLOOKUP($C264,VK!$B$3:$CG$295,59,FALSE)</f>
        <v>5.8823132514953613</v>
      </c>
      <c r="J264" s="35">
        <f>VLOOKUP($C264,VK!$B$3:$CG$295,65,FALSE)</f>
        <v>21746.40234375</v>
      </c>
      <c r="K264" s="10"/>
      <c r="L264" s="35">
        <f>VLOOKUP($C264,VK!$B$3:$CG$295,75,FALSE)</f>
        <v>10244.1728515625</v>
      </c>
      <c r="M264" s="56">
        <f>1-VLOOKUP(C264,VK!$B$3:$ID$295,237,FALSE)</f>
        <v>4.6494468748792706E-2</v>
      </c>
      <c r="N264" s="35"/>
      <c r="O264" s="35"/>
      <c r="P264" s="36"/>
    </row>
    <row r="265" spans="1:16" hidden="1">
      <c r="A265" s="19">
        <v>255</v>
      </c>
      <c r="B265" s="31" t="str">
        <f t="shared" si="3"/>
        <v>**</v>
      </c>
      <c r="C265" t="str">
        <f>VLOOKUP(A265,VK!$IE$3:$IG$295,3,FALSE)</f>
        <v>Puumala</v>
      </c>
      <c r="D265" s="36">
        <f>VLOOKUP(C265,VK!$B$3:$CG$295,11,FALSE)</f>
        <v>191.39999389648438</v>
      </c>
      <c r="E265" s="36">
        <f>VLOOKUP($C265,VK!$B$3:$CG$295,18,FALSE)</f>
        <v>249</v>
      </c>
      <c r="F265" s="36">
        <f>VLOOKUP($C265,VK!$B$3:$CG$295,32,FALSE)</f>
        <v>1</v>
      </c>
      <c r="G265" s="36">
        <f>VLOOKUP($C265,VK!$B$3:$CG$295,37,FALSE)</f>
        <v>65</v>
      </c>
      <c r="H265" s="36">
        <f>VLOOKUP($C265,VK!$B$3:$CG$295,55,FALSE)</f>
        <v>100</v>
      </c>
      <c r="I265" s="40">
        <f>VLOOKUP($C265,VK!$B$3:$CG$295,59,FALSE)</f>
        <v>1.2087401151657104</v>
      </c>
      <c r="J265" s="35">
        <f>VLOOKUP($C265,VK!$B$3:$CG$295,65,FALSE)</f>
        <v>21609.634765625</v>
      </c>
      <c r="K265" s="10"/>
      <c r="L265" s="35">
        <f>VLOOKUP($C265,VK!$B$3:$CG$295,75,FALSE)</f>
        <v>13775</v>
      </c>
      <c r="M265" s="56">
        <f>1-VLOOKUP(C265,VK!$B$3:$ID$295,237,FALSE)</f>
        <v>3.9155499022736406E-2</v>
      </c>
      <c r="N265" s="35"/>
      <c r="O265" s="35"/>
      <c r="P265" s="36"/>
    </row>
    <row r="266" spans="1:16" hidden="1">
      <c r="A266" s="19">
        <v>256</v>
      </c>
      <c r="B266" s="31" t="str">
        <f t="shared" si="3"/>
        <v>**</v>
      </c>
      <c r="C266" t="str">
        <f>VLOOKUP(A266,VK!$IE$3:$IG$295,3,FALSE)</f>
        <v>Tuusula</v>
      </c>
      <c r="D266" s="36">
        <f>VLOOKUP(C266,VK!$B$3:$CG$295,11,FALSE)</f>
        <v>109.40000152587891</v>
      </c>
      <c r="E266" s="36">
        <f>VLOOKUP($C266,VK!$B$3:$CG$295,18,FALSE)</f>
        <v>154</v>
      </c>
      <c r="F266" s="36">
        <f>VLOOKUP($C266,VK!$B$3:$CG$295,32,FALSE)</f>
        <v>1</v>
      </c>
      <c r="G266" s="36">
        <f>VLOOKUP($C266,VK!$B$3:$CG$295,37,FALSE)</f>
        <v>68.3</v>
      </c>
      <c r="H266" s="36">
        <f>VLOOKUP($C266,VK!$B$3:$CG$295,55,FALSE)</f>
        <v>76.509750366210938</v>
      </c>
      <c r="I266" s="40">
        <f>VLOOKUP($C266,VK!$B$3:$CG$295,59,FALSE)</f>
        <v>4.3210601806640625</v>
      </c>
      <c r="J266" s="35">
        <f>VLOOKUP($C266,VK!$B$3:$CG$295,65,FALSE)</f>
        <v>29274.181640625</v>
      </c>
      <c r="K266" s="10"/>
      <c r="L266" s="35">
        <f>VLOOKUP($C266,VK!$B$3:$CG$295,75,FALSE)</f>
        <v>11240.376953125</v>
      </c>
      <c r="M266" s="56">
        <f>1-VLOOKUP(C266,VK!$B$3:$ID$295,237,FALSE)</f>
        <v>3.5911039035647851E-2</v>
      </c>
      <c r="N266" s="35"/>
      <c r="O266" s="35"/>
      <c r="P266" s="36"/>
    </row>
    <row r="267" spans="1:16" hidden="1">
      <c r="A267" s="19">
        <v>257</v>
      </c>
      <c r="B267" s="31" t="str">
        <f t="shared" si="3"/>
        <v>**</v>
      </c>
      <c r="C267" t="str">
        <f>VLOOKUP(A267,VK!$IE$3:$IG$295,3,FALSE)</f>
        <v>Helsinki</v>
      </c>
      <c r="D267" s="36">
        <f>VLOOKUP(C267,VK!$B$3:$CG$295,11,FALSE)</f>
        <v>103.19999694824219</v>
      </c>
      <c r="E267" s="36">
        <f>VLOOKUP($C267,VK!$B$3:$CG$295,18,FALSE)</f>
        <v>76</v>
      </c>
      <c r="F267" s="36">
        <f>VLOOKUP($C267,VK!$B$3:$CG$295,32,FALSE)</f>
        <v>1</v>
      </c>
      <c r="G267" s="36">
        <f>VLOOKUP($C267,VK!$B$3:$CG$295,37,FALSE)</f>
        <v>69.400000000000006</v>
      </c>
      <c r="H267" s="36">
        <f>VLOOKUP($C267,VK!$B$3:$CG$295,55,FALSE)</f>
        <v>87.485282897949219</v>
      </c>
      <c r="I267" s="40">
        <f>VLOOKUP($C267,VK!$B$3:$CG$295,59,FALSE)</f>
        <v>4.1380906105041504</v>
      </c>
      <c r="J267" s="35">
        <f>VLOOKUP($C267,VK!$B$3:$CG$295,65,FALSE)</f>
        <v>29638.4921875</v>
      </c>
      <c r="K267" s="10"/>
      <c r="L267" s="35">
        <f>VLOOKUP($C267,VK!$B$3:$CG$295,75,FALSE)</f>
        <v>10824.3984375</v>
      </c>
      <c r="M267" s="56">
        <f>1-VLOOKUP(C267,VK!$B$3:$ID$295,237,FALSE)</f>
        <v>3.3266991956641734E-2</v>
      </c>
      <c r="N267" s="35"/>
      <c r="O267" s="35"/>
      <c r="P267" s="36"/>
    </row>
    <row r="268" spans="1:16" hidden="1">
      <c r="A268" s="19">
        <v>258</v>
      </c>
      <c r="B268" s="31" t="str">
        <f t="shared" ref="B268:B302" si="4">IF(M268&lt;0,"*",IF(M268&lt;0.25,"**",IF(M268&lt;0.5,"***",IF(M268&lt;0.75,"****","*****"))))</f>
        <v>**</v>
      </c>
      <c r="C268" t="str">
        <f>VLOOKUP(A268,VK!$IE$3:$IG$295,3,FALSE)</f>
        <v>Ilomantsi</v>
      </c>
      <c r="D268" s="36">
        <f>VLOOKUP(C268,VK!$B$3:$CG$295,11,FALSE)</f>
        <v>223.10000610351563</v>
      </c>
      <c r="E268" s="36">
        <f>VLOOKUP($C268,VK!$B$3:$CG$295,18,FALSE)</f>
        <v>490</v>
      </c>
      <c r="F268" s="36">
        <f>VLOOKUP($C268,VK!$B$3:$CG$295,32,FALSE)</f>
        <v>0</v>
      </c>
      <c r="G268" s="36">
        <f>VLOOKUP($C268,VK!$B$3:$CG$295,37,FALSE)</f>
        <v>66.5</v>
      </c>
      <c r="H268" s="36">
        <f>VLOOKUP($C268,VK!$B$3:$CG$295,55,FALSE)</f>
        <v>100</v>
      </c>
      <c r="I268" s="40">
        <f>VLOOKUP($C268,VK!$B$3:$CG$295,59,FALSE)</f>
        <v>2.1632695198059082</v>
      </c>
      <c r="J268" s="35">
        <f>VLOOKUP($C268,VK!$B$3:$CG$295,65,FALSE)</f>
        <v>20549.51953125</v>
      </c>
      <c r="K268" s="10"/>
      <c r="L268" s="35">
        <f>VLOOKUP($C268,VK!$B$3:$CG$295,75,FALSE)</f>
        <v>11265.8232421875</v>
      </c>
      <c r="M268" s="56">
        <f>1-VLOOKUP(C268,VK!$B$3:$ID$295,237,FALSE)</f>
        <v>3.1491785489561108E-2</v>
      </c>
      <c r="N268" s="35"/>
      <c r="O268" s="35"/>
      <c r="P268" s="36"/>
    </row>
    <row r="269" spans="1:16" hidden="1">
      <c r="A269" s="19">
        <v>259</v>
      </c>
      <c r="B269" s="31" t="str">
        <f t="shared" si="4"/>
        <v>**</v>
      </c>
      <c r="C269" t="str">
        <f>VLOOKUP(A269,VK!$IE$3:$IG$295,3,FALSE)</f>
        <v>Virolahti</v>
      </c>
      <c r="D269" s="36">
        <f>VLOOKUP(C269,VK!$B$3:$CG$295,11,FALSE)</f>
        <v>166</v>
      </c>
      <c r="E269" s="36">
        <f>VLOOKUP($C269,VK!$B$3:$CG$295,18,FALSE)</f>
        <v>174</v>
      </c>
      <c r="F269" s="36">
        <f>VLOOKUP($C269,VK!$B$3:$CG$295,32,FALSE)</f>
        <v>0</v>
      </c>
      <c r="G269" s="36">
        <f>VLOOKUP($C269,VK!$B$3:$CG$295,37,FALSE)</f>
        <v>98.2</v>
      </c>
      <c r="H269" s="36">
        <f>VLOOKUP($C269,VK!$B$3:$CG$295,55,FALSE)</f>
        <v>89.139305114746094</v>
      </c>
      <c r="I269" s="40">
        <f>VLOOKUP($C269,VK!$B$3:$CG$295,59,FALSE)</f>
        <v>3.5376005172729492</v>
      </c>
      <c r="J269" s="35">
        <f>VLOOKUP($C269,VK!$B$3:$CG$295,65,FALSE)</f>
        <v>21491.677734375</v>
      </c>
      <c r="K269" s="10"/>
      <c r="L269" s="35">
        <f>VLOOKUP($C269,VK!$B$3:$CG$295,75,FALSE)</f>
        <v>9785.7138671875</v>
      </c>
      <c r="M269" s="56">
        <f>1-VLOOKUP(C269,VK!$B$3:$ID$295,237,FALSE)</f>
        <v>2.6621720482521094E-2</v>
      </c>
      <c r="N269" s="35"/>
      <c r="O269" s="35"/>
      <c r="P269" s="36"/>
    </row>
    <row r="270" spans="1:16" hidden="1">
      <c r="A270" s="19">
        <v>260</v>
      </c>
      <c r="B270" s="31" t="str">
        <f t="shared" si="4"/>
        <v>**</v>
      </c>
      <c r="C270" t="str">
        <f>VLOOKUP(A270,VK!$IE$3:$IG$295,3,FALSE)</f>
        <v>Tyrnävä</v>
      </c>
      <c r="D270" s="36">
        <f>VLOOKUP(C270,VK!$B$3:$CG$295,11,FALSE)</f>
        <v>162.80000305175781</v>
      </c>
      <c r="E270" s="36">
        <f>VLOOKUP($C270,VK!$B$3:$CG$295,18,FALSE)</f>
        <v>168</v>
      </c>
      <c r="F270" s="36">
        <f>VLOOKUP($C270,VK!$B$3:$CG$295,32,FALSE)</f>
        <v>0</v>
      </c>
      <c r="G270" s="36">
        <f>VLOOKUP($C270,VK!$B$3:$CG$295,37,FALSE)</f>
        <v>41.2</v>
      </c>
      <c r="H270" s="36">
        <f>VLOOKUP($C270,VK!$B$3:$CG$295,55,FALSE)</f>
        <v>65.481170654296875</v>
      </c>
      <c r="I270" s="40">
        <f>VLOOKUP($C270,VK!$B$3:$CG$295,59,FALSE)</f>
        <v>4.6060571670532227</v>
      </c>
      <c r="J270" s="35">
        <f>VLOOKUP($C270,VK!$B$3:$CG$295,65,FALSE)</f>
        <v>19020.607421875</v>
      </c>
      <c r="K270" s="10"/>
      <c r="L270" s="35">
        <f>VLOOKUP($C270,VK!$B$3:$CG$295,75,FALSE)</f>
        <v>5192.72216796875</v>
      </c>
      <c r="M270" s="56">
        <f>1-VLOOKUP(C270,VK!$B$3:$ID$295,237,FALSE)</f>
        <v>2.6433756082010595E-2</v>
      </c>
      <c r="N270" s="35"/>
      <c r="O270" s="35"/>
      <c r="P270" s="36"/>
    </row>
    <row r="271" spans="1:16" hidden="1">
      <c r="A271" s="19">
        <v>261</v>
      </c>
      <c r="B271" s="31" t="str">
        <f t="shared" si="4"/>
        <v>**</v>
      </c>
      <c r="C271" t="str">
        <f>VLOOKUP(A271,VK!$IE$3:$IG$295,3,FALSE)</f>
        <v>Pertunmaa</v>
      </c>
      <c r="D271" s="36">
        <f>VLOOKUP(C271,VK!$B$3:$CG$295,11,FALSE)</f>
        <v>172.30000305175781</v>
      </c>
      <c r="E271" s="36">
        <f>VLOOKUP($C271,VK!$B$3:$CG$295,18,FALSE)</f>
        <v>148</v>
      </c>
      <c r="F271" s="36">
        <f>VLOOKUP($C271,VK!$B$3:$CG$295,32,FALSE)</f>
        <v>1</v>
      </c>
      <c r="G271" s="36">
        <f>VLOOKUP($C271,VK!$B$3:$CG$295,37,FALSE)</f>
        <v>77.099999999999994</v>
      </c>
      <c r="H271" s="36">
        <f>VLOOKUP($C271,VK!$B$3:$CG$295,55,FALSE)</f>
        <v>100</v>
      </c>
      <c r="I271" s="40">
        <f>VLOOKUP($C271,VK!$B$3:$CG$295,59,FALSE)</f>
        <v>2.1898224353790283</v>
      </c>
      <c r="J271" s="35">
        <f>VLOOKUP($C271,VK!$B$3:$CG$295,65,FALSE)</f>
        <v>19465.89453125</v>
      </c>
      <c r="K271" s="10"/>
      <c r="L271" s="35">
        <f>VLOOKUP($C271,VK!$B$3:$CG$295,75,FALSE)</f>
        <v>10541.6669921875</v>
      </c>
      <c r="M271" s="56">
        <f>1-VLOOKUP(C271,VK!$B$3:$ID$295,237,FALSE)</f>
        <v>1.543453280474405E-2</v>
      </c>
      <c r="N271" s="35"/>
      <c r="O271" s="35"/>
      <c r="P271" s="36"/>
    </row>
    <row r="272" spans="1:16" hidden="1">
      <c r="A272" s="19">
        <v>262</v>
      </c>
      <c r="B272" s="31" t="str">
        <f t="shared" si="4"/>
        <v>**</v>
      </c>
      <c r="C272" t="str">
        <f>VLOOKUP(A272,VK!$IE$3:$IG$295,3,FALSE)</f>
        <v>Heinävesi</v>
      </c>
      <c r="D272" s="36">
        <f>VLOOKUP(C272,VK!$B$3:$CG$295,11,FALSE)</f>
        <v>212</v>
      </c>
      <c r="E272" s="36">
        <f>VLOOKUP($C272,VK!$B$3:$CG$295,18,FALSE)</f>
        <v>325</v>
      </c>
      <c r="F272" s="36">
        <f>VLOOKUP($C272,VK!$B$3:$CG$295,32,FALSE)</f>
        <v>0</v>
      </c>
      <c r="G272" s="36">
        <f>VLOOKUP($C272,VK!$B$3:$CG$295,37,FALSE)</f>
        <v>74.099999999999994</v>
      </c>
      <c r="H272" s="36">
        <f>VLOOKUP($C272,VK!$B$3:$CG$295,55,FALSE)</f>
        <v>100</v>
      </c>
      <c r="I272" s="40">
        <f>VLOOKUP($C272,VK!$B$3:$CG$295,59,FALSE)</f>
        <v>2.4593729972839355</v>
      </c>
      <c r="J272" s="35">
        <f>VLOOKUP($C272,VK!$B$3:$CG$295,65,FALSE)</f>
        <v>19978.619140625</v>
      </c>
      <c r="K272" s="10"/>
      <c r="L272" s="35">
        <f>VLOOKUP($C272,VK!$B$3:$CG$295,75,FALSE)</f>
        <v>9861.111328125</v>
      </c>
      <c r="M272" s="56">
        <f>1-VLOOKUP(C272,VK!$B$3:$ID$295,237,FALSE)</f>
        <v>1.2645788619516596E-2</v>
      </c>
      <c r="N272" s="35"/>
      <c r="O272" s="35"/>
      <c r="P272" s="36"/>
    </row>
    <row r="273" spans="1:16" hidden="1">
      <c r="A273" s="19">
        <v>263</v>
      </c>
      <c r="B273" s="31" t="str">
        <f t="shared" si="4"/>
        <v>**</v>
      </c>
      <c r="C273" t="str">
        <f>VLOOKUP(A273,VK!$IE$3:$IG$295,3,FALSE)</f>
        <v>Perho</v>
      </c>
      <c r="D273" s="36">
        <f>VLOOKUP(C273,VK!$B$3:$CG$295,11,FALSE)</f>
        <v>191.19999694824219</v>
      </c>
      <c r="E273" s="36">
        <f>VLOOKUP($C273,VK!$B$3:$CG$295,18,FALSE)</f>
        <v>150</v>
      </c>
      <c r="F273" s="36">
        <f>VLOOKUP($C273,VK!$B$3:$CG$295,32,FALSE)</f>
        <v>0</v>
      </c>
      <c r="G273" s="36">
        <f>VLOOKUP($C273,VK!$B$3:$CG$295,37,FALSE)</f>
        <v>40.1</v>
      </c>
      <c r="H273" s="36">
        <f>VLOOKUP($C273,VK!$B$3:$CG$295,55,FALSE)</f>
        <v>90</v>
      </c>
      <c r="I273" s="40">
        <f>VLOOKUP($C273,VK!$B$3:$CG$295,59,FALSE)</f>
        <v>3.9097137451171875</v>
      </c>
      <c r="J273" s="35">
        <f>VLOOKUP($C273,VK!$B$3:$CG$295,65,FALSE)</f>
        <v>17228.421875</v>
      </c>
      <c r="K273" s="10"/>
      <c r="L273" s="35">
        <f>VLOOKUP($C273,VK!$B$3:$CG$295,75,FALSE)</f>
        <v>5591.078125</v>
      </c>
      <c r="M273" s="56">
        <f>1-VLOOKUP(C273,VK!$B$3:$ID$295,237,FALSE)</f>
        <v>1.183798682054793E-2</v>
      </c>
      <c r="N273" s="35"/>
      <c r="O273" s="35"/>
      <c r="P273" s="36"/>
    </row>
    <row r="274" spans="1:16" hidden="1">
      <c r="A274" s="19">
        <v>264</v>
      </c>
      <c r="B274" s="31" t="str">
        <f t="shared" si="4"/>
        <v>**</v>
      </c>
      <c r="C274" t="str">
        <f>VLOOKUP(A274,VK!$IE$3:$IG$295,3,FALSE)</f>
        <v>Outokumpu</v>
      </c>
      <c r="D274" s="36">
        <f>VLOOKUP(C274,VK!$B$3:$CG$295,11,FALSE)</f>
        <v>211.60000610351563</v>
      </c>
      <c r="E274" s="36">
        <f>VLOOKUP($C274,VK!$B$3:$CG$295,18,FALSE)</f>
        <v>177</v>
      </c>
      <c r="F274" s="36">
        <f>VLOOKUP($C274,VK!$B$3:$CG$295,32,FALSE)</f>
        <v>0</v>
      </c>
      <c r="G274" s="36">
        <f>VLOOKUP($C274,VK!$B$3:$CG$295,37,FALSE)</f>
        <v>79.400000000000006</v>
      </c>
      <c r="H274" s="36">
        <f>VLOOKUP($C274,VK!$B$3:$CG$295,55,FALSE)</f>
        <v>100</v>
      </c>
      <c r="I274" s="40">
        <f>VLOOKUP($C274,VK!$B$3:$CG$295,59,FALSE)</f>
        <v>3.8702750205993652</v>
      </c>
      <c r="J274" s="35">
        <f>VLOOKUP($C274,VK!$B$3:$CG$295,65,FALSE)</f>
        <v>19991.306640625</v>
      </c>
      <c r="K274" s="10"/>
      <c r="L274" s="35">
        <f>VLOOKUP($C274,VK!$B$3:$CG$295,75,FALSE)</f>
        <v>9714.7236328125</v>
      </c>
      <c r="M274" s="56">
        <f>1-VLOOKUP(C274,VK!$B$3:$ID$295,237,FALSE)</f>
        <v>1.1503874301750705E-2</v>
      </c>
      <c r="N274" s="35"/>
      <c r="O274" s="35"/>
      <c r="P274" s="36"/>
    </row>
    <row r="275" spans="1:16" hidden="1">
      <c r="A275" s="19">
        <v>265</v>
      </c>
      <c r="B275" s="31" t="str">
        <f t="shared" si="4"/>
        <v>**</v>
      </c>
      <c r="C275" t="str">
        <f>VLOOKUP(A275,VK!$IE$3:$IG$295,3,FALSE)</f>
        <v>Tuusniemi</v>
      </c>
      <c r="D275" s="36">
        <f>VLOOKUP(C275,VK!$B$3:$CG$295,11,FALSE)</f>
        <v>207.30000305175781</v>
      </c>
      <c r="E275" s="36">
        <f>VLOOKUP($C275,VK!$B$3:$CG$295,18,FALSE)</f>
        <v>229</v>
      </c>
      <c r="F275" s="36">
        <f>VLOOKUP($C275,VK!$B$3:$CG$295,32,FALSE)</f>
        <v>0</v>
      </c>
      <c r="G275" s="36">
        <f>VLOOKUP($C275,VK!$B$3:$CG$295,37,FALSE)</f>
        <v>76.599999999999994</v>
      </c>
      <c r="H275" s="36">
        <f>VLOOKUP($C275,VK!$B$3:$CG$295,55,FALSE)</f>
        <v>100</v>
      </c>
      <c r="I275" s="40">
        <f>VLOOKUP($C275,VK!$B$3:$CG$295,59,FALSE)</f>
        <v>2.3811869621276855</v>
      </c>
      <c r="J275" s="35">
        <f>VLOOKUP($C275,VK!$B$3:$CG$295,65,FALSE)</f>
        <v>20248.693359375</v>
      </c>
      <c r="K275" s="10"/>
      <c r="L275" s="35">
        <f>VLOOKUP($C275,VK!$B$3:$CG$295,75,FALSE)</f>
        <v>8207.7919921875</v>
      </c>
      <c r="M275" s="56">
        <f>1-VLOOKUP(C275,VK!$B$3:$ID$295,237,FALSE)</f>
        <v>1.0255988984451792E-2</v>
      </c>
      <c r="N275" s="35"/>
      <c r="O275" s="35"/>
      <c r="P275" s="36"/>
    </row>
    <row r="276" spans="1:16" hidden="1">
      <c r="A276" s="19">
        <v>266</v>
      </c>
      <c r="B276" s="31" t="str">
        <f t="shared" si="4"/>
        <v>**</v>
      </c>
      <c r="C276" t="str">
        <f>VLOOKUP(A276,VK!$IE$3:$IG$295,3,FALSE)</f>
        <v>Juuka</v>
      </c>
      <c r="D276" s="36">
        <f>VLOOKUP(C276,VK!$B$3:$CG$295,11,FALSE)</f>
        <v>229.30000305175781</v>
      </c>
      <c r="E276" s="36">
        <f>VLOOKUP($C276,VK!$B$3:$CG$295,18,FALSE)</f>
        <v>366</v>
      </c>
      <c r="F276" s="36">
        <f>VLOOKUP($C276,VK!$B$3:$CG$295,32,FALSE)</f>
        <v>0</v>
      </c>
      <c r="G276" s="36">
        <f>VLOOKUP($C276,VK!$B$3:$CG$295,37,FALSE)</f>
        <v>63.8</v>
      </c>
      <c r="H276" s="36">
        <f>VLOOKUP($C276,VK!$B$3:$CG$295,55,FALSE)</f>
        <v>100</v>
      </c>
      <c r="I276" s="40">
        <f>VLOOKUP($C276,VK!$B$3:$CG$295,59,FALSE)</f>
        <v>2.1054277420043945</v>
      </c>
      <c r="J276" s="35">
        <f>VLOOKUP($C276,VK!$B$3:$CG$295,65,FALSE)</f>
        <v>19226.263671875</v>
      </c>
      <c r="K276" s="10"/>
      <c r="L276" s="35">
        <f>VLOOKUP($C276,VK!$B$3:$CG$295,75,FALSE)</f>
        <v>10500</v>
      </c>
      <c r="M276" s="56">
        <f>1-VLOOKUP(C276,VK!$B$3:$ID$295,237,FALSE)</f>
        <v>1.9065317696136397E-3</v>
      </c>
      <c r="N276" s="35"/>
      <c r="O276" s="35"/>
      <c r="P276" s="36"/>
    </row>
    <row r="277" spans="1:16" hidden="1">
      <c r="A277" s="19">
        <v>267</v>
      </c>
      <c r="B277" s="31" t="str">
        <f t="shared" si="4"/>
        <v>*</v>
      </c>
      <c r="C277" t="str">
        <f>VLOOKUP(A277,VK!$IE$3:$IG$295,3,FALSE)</f>
        <v>Lieksa</v>
      </c>
      <c r="D277" s="36">
        <f>VLOOKUP(C277,VK!$B$3:$CG$295,11,FALSE)</f>
        <v>215.30000305175781</v>
      </c>
      <c r="E277" s="36">
        <f>VLOOKUP($C277,VK!$B$3:$CG$295,18,FALSE)</f>
        <v>774</v>
      </c>
      <c r="F277" s="36">
        <f>VLOOKUP($C277,VK!$B$3:$CG$295,32,FALSE)</f>
        <v>0</v>
      </c>
      <c r="G277" s="36">
        <f>VLOOKUP($C277,VK!$B$3:$CG$295,37,FALSE)</f>
        <v>73.099999999999994</v>
      </c>
      <c r="H277" s="36">
        <f>VLOOKUP($C277,VK!$B$3:$CG$295,55,FALSE)</f>
        <v>100</v>
      </c>
      <c r="I277" s="40">
        <f>VLOOKUP($C277,VK!$B$3:$CG$295,59,FALSE)</f>
        <v>2.5924842357635498</v>
      </c>
      <c r="J277" s="35">
        <f>VLOOKUP($C277,VK!$B$3:$CG$295,65,FALSE)</f>
        <v>20972.1875</v>
      </c>
      <c r="K277" s="10"/>
      <c r="L277" s="35">
        <f>VLOOKUP($C277,VK!$B$3:$CG$295,75,FALSE)</f>
        <v>8303.1083984375</v>
      </c>
      <c r="M277" s="56">
        <f>1-VLOOKUP(C277,VK!$B$3:$ID$295,237,FALSE)</f>
        <v>-7.4099617517155991E-3</v>
      </c>
      <c r="N277" s="35"/>
      <c r="O277" s="35"/>
      <c r="P277" s="36"/>
    </row>
    <row r="278" spans="1:16" hidden="1">
      <c r="A278" s="19">
        <v>268</v>
      </c>
      <c r="B278" s="31" t="str">
        <f t="shared" si="4"/>
        <v>*</v>
      </c>
      <c r="C278" t="str">
        <f>VLOOKUP(A278,VK!$IE$3:$IG$295,3,FALSE)</f>
        <v>Posio</v>
      </c>
      <c r="D278" s="36">
        <f>VLOOKUP(C278,VK!$B$3:$CG$295,11,FALSE)</f>
        <v>216.69999694824219</v>
      </c>
      <c r="E278" s="36">
        <f>VLOOKUP($C278,VK!$B$3:$CG$295,18,FALSE)</f>
        <v>512</v>
      </c>
      <c r="F278" s="36">
        <f>VLOOKUP($C278,VK!$B$3:$CG$295,32,FALSE)</f>
        <v>0</v>
      </c>
      <c r="G278" s="36">
        <f>VLOOKUP($C278,VK!$B$3:$CG$295,37,FALSE)</f>
        <v>65.900000000000006</v>
      </c>
      <c r="H278" s="36">
        <f>VLOOKUP($C278,VK!$B$3:$CG$295,55,FALSE)</f>
        <v>100</v>
      </c>
      <c r="I278" s="40">
        <f>VLOOKUP($C278,VK!$B$3:$CG$295,59,FALSE)</f>
        <v>1.8840402364730835</v>
      </c>
      <c r="J278" s="35">
        <f>VLOOKUP($C278,VK!$B$3:$CG$295,65,FALSE)</f>
        <v>19830.384765625</v>
      </c>
      <c r="K278" s="10"/>
      <c r="L278" s="35">
        <f>VLOOKUP($C278,VK!$B$3:$CG$295,75,FALSE)</f>
        <v>9285.7138671875</v>
      </c>
      <c r="M278" s="56">
        <f>1-VLOOKUP(C278,VK!$B$3:$ID$295,237,FALSE)</f>
        <v>-1.1221065044175527E-2</v>
      </c>
      <c r="N278" s="35"/>
      <c r="O278" s="35"/>
      <c r="P278" s="36"/>
    </row>
    <row r="279" spans="1:16" hidden="1">
      <c r="A279" s="19">
        <v>269</v>
      </c>
      <c r="B279" s="31" t="str">
        <f t="shared" si="4"/>
        <v>*</v>
      </c>
      <c r="C279" t="str">
        <f>VLOOKUP(A279,VK!$IE$3:$IG$295,3,FALSE)</f>
        <v>Karstula</v>
      </c>
      <c r="D279" s="36">
        <f>VLOOKUP(C279,VK!$B$3:$CG$295,11,FALSE)</f>
        <v>189.19999694824219</v>
      </c>
      <c r="E279" s="36">
        <f>VLOOKUP($C279,VK!$B$3:$CG$295,18,FALSE)</f>
        <v>260</v>
      </c>
      <c r="F279" s="36">
        <f>VLOOKUP($C279,VK!$B$3:$CG$295,32,FALSE)</f>
        <v>1</v>
      </c>
      <c r="G279" s="36">
        <f>VLOOKUP($C279,VK!$B$3:$CG$295,37,FALSE)</f>
        <v>84.4</v>
      </c>
      <c r="H279" s="36">
        <f>VLOOKUP($C279,VK!$B$3:$CG$295,55,FALSE)</f>
        <v>100</v>
      </c>
      <c r="I279" s="40">
        <f>VLOOKUP($C279,VK!$B$3:$CG$295,59,FALSE)</f>
        <v>3.2913649082183838</v>
      </c>
      <c r="J279" s="35">
        <f>VLOOKUP($C279,VK!$B$3:$CG$295,65,FALSE)</f>
        <v>19543.5</v>
      </c>
      <c r="K279" s="10"/>
      <c r="L279" s="35">
        <f>VLOOKUP($C279,VK!$B$3:$CG$295,75,FALSE)</f>
        <v>9136.36328125</v>
      </c>
      <c r="M279" s="56">
        <f>1-VLOOKUP(C279,VK!$B$3:$ID$295,237,FALSE)</f>
        <v>-2.388811030662974E-2</v>
      </c>
      <c r="N279" s="35"/>
      <c r="O279" s="35"/>
      <c r="P279" s="36"/>
    </row>
    <row r="280" spans="1:16" hidden="1">
      <c r="A280" s="19">
        <v>270</v>
      </c>
      <c r="B280" s="31" t="str">
        <f t="shared" si="4"/>
        <v>*</v>
      </c>
      <c r="C280" t="str">
        <f>VLOOKUP(A280,VK!$IE$3:$IG$295,3,FALSE)</f>
        <v>Kuhmo</v>
      </c>
      <c r="D280" s="36">
        <f>VLOOKUP(C280,VK!$B$3:$CG$295,11,FALSE)</f>
        <v>196.39999389648438</v>
      </c>
      <c r="E280" s="36">
        <f>VLOOKUP($C280,VK!$B$3:$CG$295,18,FALSE)</f>
        <v>936</v>
      </c>
      <c r="F280" s="36">
        <f>VLOOKUP($C280,VK!$B$3:$CG$295,32,FALSE)</f>
        <v>1</v>
      </c>
      <c r="G280" s="36">
        <f>VLOOKUP($C280,VK!$B$3:$CG$295,37,FALSE)</f>
        <v>70.599999999999994</v>
      </c>
      <c r="H280" s="36">
        <f>VLOOKUP($C280,VK!$B$3:$CG$295,55,FALSE)</f>
        <v>100</v>
      </c>
      <c r="I280" s="40">
        <f>VLOOKUP($C280,VK!$B$3:$CG$295,59,FALSE)</f>
        <v>2.5257387161254883</v>
      </c>
      <c r="J280" s="35">
        <f>VLOOKUP($C280,VK!$B$3:$CG$295,65,FALSE)</f>
        <v>20646.890625</v>
      </c>
      <c r="K280" s="10"/>
      <c r="L280" s="35">
        <f>VLOOKUP($C280,VK!$B$3:$CG$295,75,FALSE)</f>
        <v>10064.8466796875</v>
      </c>
      <c r="M280" s="56">
        <f>1-VLOOKUP(C280,VK!$B$3:$ID$295,237,FALSE)</f>
        <v>-3.5428144517215543E-2</v>
      </c>
      <c r="N280" s="35"/>
      <c r="O280" s="35"/>
      <c r="P280" s="36"/>
    </row>
    <row r="281" spans="1:16" hidden="1">
      <c r="A281" s="19">
        <v>271</v>
      </c>
      <c r="B281" s="31" t="str">
        <f t="shared" si="4"/>
        <v>*</v>
      </c>
      <c r="C281" t="str">
        <f>VLOOKUP(A281,VK!$IE$3:$IG$295,3,FALSE)</f>
        <v>Sysmä</v>
      </c>
      <c r="D281" s="36">
        <f>VLOOKUP(C281,VK!$B$3:$CG$295,11,FALSE)</f>
        <v>206.39999389648438</v>
      </c>
      <c r="E281" s="36">
        <f>VLOOKUP($C281,VK!$B$3:$CG$295,18,FALSE)</f>
        <v>235</v>
      </c>
      <c r="F281" s="36">
        <f>VLOOKUP($C281,VK!$B$3:$CG$295,32,FALSE)</f>
        <v>0</v>
      </c>
      <c r="G281" s="36">
        <f>VLOOKUP($C281,VK!$B$3:$CG$295,37,FALSE)</f>
        <v>83.8</v>
      </c>
      <c r="H281" s="36">
        <f>VLOOKUP($C281,VK!$B$3:$CG$295,55,FALSE)</f>
        <v>100</v>
      </c>
      <c r="I281" s="40">
        <f>VLOOKUP($C281,VK!$B$3:$CG$295,59,FALSE)</f>
        <v>2.6810500621795654</v>
      </c>
      <c r="J281" s="35">
        <f>VLOOKUP($C281,VK!$B$3:$CG$295,65,FALSE)</f>
        <v>20735.13671875</v>
      </c>
      <c r="K281" s="10"/>
      <c r="L281" s="35">
        <f>VLOOKUP($C281,VK!$B$3:$CG$295,75,FALSE)</f>
        <v>11119.658203125</v>
      </c>
      <c r="M281" s="56">
        <f>1-VLOOKUP(C281,VK!$B$3:$ID$295,237,FALSE)</f>
        <v>-3.8653265538665549E-2</v>
      </c>
      <c r="N281" s="35"/>
      <c r="O281" s="35"/>
      <c r="P281" s="36"/>
    </row>
    <row r="282" spans="1:16" hidden="1">
      <c r="A282" s="19">
        <v>272</v>
      </c>
      <c r="B282" s="31" t="str">
        <f t="shared" si="4"/>
        <v>*</v>
      </c>
      <c r="C282" t="str">
        <f>VLOOKUP(A282,VK!$IE$3:$IG$295,3,FALSE)</f>
        <v>Suomussalmi</v>
      </c>
      <c r="D282" s="36">
        <f>VLOOKUP(C282,VK!$B$3:$CG$295,11,FALSE)</f>
        <v>200.39999389648438</v>
      </c>
      <c r="E282" s="36">
        <f>VLOOKUP($C282,VK!$B$3:$CG$295,18,FALSE)</f>
        <v>1067</v>
      </c>
      <c r="F282" s="36">
        <f>VLOOKUP($C282,VK!$B$3:$CG$295,32,FALSE)</f>
        <v>1</v>
      </c>
      <c r="G282" s="36">
        <f>VLOOKUP($C282,VK!$B$3:$CG$295,37,FALSE)</f>
        <v>53.6</v>
      </c>
      <c r="H282" s="36">
        <f>VLOOKUP($C282,VK!$B$3:$CG$295,55,FALSE)</f>
        <v>100</v>
      </c>
      <c r="I282" s="40">
        <f>VLOOKUP($C282,VK!$B$3:$CG$295,59,FALSE)</f>
        <v>2.0324575901031494</v>
      </c>
      <c r="J282" s="35">
        <f>VLOOKUP($C282,VK!$B$3:$CG$295,65,FALSE)</f>
        <v>20905.009765625</v>
      </c>
      <c r="K282" s="10"/>
      <c r="L282" s="35">
        <f>VLOOKUP($C282,VK!$B$3:$CG$295,75,FALSE)</f>
        <v>9853.2421875</v>
      </c>
      <c r="M282" s="56">
        <f>1-VLOOKUP(C282,VK!$B$3:$ID$295,237,FALSE)</f>
        <v>-3.9969262163473074E-2</v>
      </c>
      <c r="N282" s="35"/>
      <c r="O282" s="35"/>
      <c r="P282" s="36"/>
    </row>
    <row r="283" spans="1:16" hidden="1">
      <c r="A283" s="19">
        <v>273</v>
      </c>
      <c r="B283" s="31" t="str">
        <f t="shared" si="4"/>
        <v>*</v>
      </c>
      <c r="C283" t="str">
        <f>VLOOKUP(A283,VK!$IE$3:$IG$295,3,FALSE)</f>
        <v>Mustasaari</v>
      </c>
      <c r="D283" s="36">
        <f>VLOOKUP(C283,VK!$B$3:$CG$295,11,FALSE)</f>
        <v>116.5</v>
      </c>
      <c r="E283" s="36">
        <f>VLOOKUP($C283,VK!$B$3:$CG$295,18,FALSE)</f>
        <v>347</v>
      </c>
      <c r="F283" s="36">
        <f>VLOOKUP($C283,VK!$B$3:$CG$295,32,FALSE)</f>
        <v>0</v>
      </c>
      <c r="G283" s="36">
        <f>VLOOKUP($C283,VK!$B$3:$CG$295,37,FALSE)</f>
        <v>78</v>
      </c>
      <c r="H283" s="36">
        <f>VLOOKUP($C283,VK!$B$3:$CG$295,55,FALSE)</f>
        <v>100</v>
      </c>
      <c r="I283" s="40">
        <f>VLOOKUP($C283,VK!$B$3:$CG$295,59,FALSE)</f>
        <v>6.0360965728759766</v>
      </c>
      <c r="J283" s="35">
        <f>VLOOKUP($C283,VK!$B$3:$CG$295,65,FALSE)</f>
        <v>24461.44140625</v>
      </c>
      <c r="K283" s="10"/>
      <c r="L283" s="35">
        <f>VLOOKUP($C283,VK!$B$3:$CG$295,75,FALSE)</f>
        <v>9602.658203125</v>
      </c>
      <c r="M283" s="56">
        <f>1-VLOOKUP(C283,VK!$B$3:$ID$295,237,FALSE)</f>
        <v>-4.0800910777514465E-2</v>
      </c>
      <c r="N283" s="35"/>
      <c r="O283" s="35"/>
      <c r="P283" s="36"/>
    </row>
    <row r="284" spans="1:16" hidden="1">
      <c r="A284" s="19">
        <v>274</v>
      </c>
      <c r="B284" s="31" t="str">
        <f t="shared" si="4"/>
        <v>*</v>
      </c>
      <c r="C284" t="str">
        <f>VLOOKUP(A284,VK!$IE$3:$IG$295,3,FALSE)</f>
        <v>Kaarina</v>
      </c>
      <c r="D284" s="36">
        <f>VLOOKUP(C284,VK!$B$3:$CG$295,11,FALSE)</f>
        <v>120.40000152587891</v>
      </c>
      <c r="E284" s="36">
        <f>VLOOKUP($C284,VK!$B$3:$CG$295,18,FALSE)</f>
        <v>111</v>
      </c>
      <c r="F284" s="36">
        <f>VLOOKUP($C284,VK!$B$3:$CG$295,32,FALSE)</f>
        <v>0</v>
      </c>
      <c r="G284" s="36">
        <f>VLOOKUP($C284,VK!$B$3:$CG$295,37,FALSE)</f>
        <v>80.3</v>
      </c>
      <c r="H284" s="36">
        <f>VLOOKUP($C284,VK!$B$3:$CG$295,55,FALSE)</f>
        <v>93.791389465332031</v>
      </c>
      <c r="I284" s="40">
        <f>VLOOKUP($C284,VK!$B$3:$CG$295,59,FALSE)</f>
        <v>5.681124210357666</v>
      </c>
      <c r="J284" s="35">
        <f>VLOOKUP($C284,VK!$B$3:$CG$295,65,FALSE)</f>
        <v>26377.451171875</v>
      </c>
      <c r="K284" s="10"/>
      <c r="L284" s="35">
        <f>VLOOKUP($C284,VK!$B$3:$CG$295,75,FALSE)</f>
        <v>10447.3134765625</v>
      </c>
      <c r="M284" s="56">
        <f>1-VLOOKUP(C284,VK!$B$3:$ID$295,237,FALSE)</f>
        <v>-4.8424047670674319E-2</v>
      </c>
      <c r="N284" s="35"/>
      <c r="O284" s="35"/>
      <c r="P284" s="36"/>
    </row>
    <row r="285" spans="1:16" hidden="1">
      <c r="A285" s="19">
        <v>275</v>
      </c>
      <c r="B285" s="31" t="str">
        <f t="shared" si="4"/>
        <v>*</v>
      </c>
      <c r="C285" t="str">
        <f>VLOOKUP(A285,VK!$IE$3:$IG$295,3,FALSE)</f>
        <v>Kivijärvi</v>
      </c>
      <c r="D285" s="36">
        <f>VLOOKUP(C285,VK!$B$3:$CG$295,11,FALSE)</f>
        <v>231.19999694824219</v>
      </c>
      <c r="E285" s="36">
        <f>VLOOKUP($C285,VK!$B$3:$CG$295,18,FALSE)</f>
        <v>106</v>
      </c>
      <c r="F285" s="36">
        <f>VLOOKUP($C285,VK!$B$3:$CG$295,32,FALSE)</f>
        <v>0</v>
      </c>
      <c r="G285" s="36">
        <f>VLOOKUP($C285,VK!$B$3:$CG$295,37,FALSE)</f>
        <v>78.3</v>
      </c>
      <c r="H285" s="36">
        <f>VLOOKUP($C285,VK!$B$3:$CG$295,55,FALSE)</f>
        <v>100</v>
      </c>
      <c r="I285" s="40">
        <f>VLOOKUP($C285,VK!$B$3:$CG$295,59,FALSE)</f>
        <v>3.2863140106201172</v>
      </c>
      <c r="J285" s="35">
        <f>VLOOKUP($C285,VK!$B$3:$CG$295,65,FALSE)</f>
        <v>18598.498046875</v>
      </c>
      <c r="K285" s="10"/>
      <c r="L285" s="35">
        <f>VLOOKUP($C285,VK!$B$3:$CG$295,75,FALSE)</f>
        <v>6913.04345703125</v>
      </c>
      <c r="M285" s="56">
        <f>1-VLOOKUP(C285,VK!$B$3:$ID$295,237,FALSE)</f>
        <v>-5.2059665241523945E-2</v>
      </c>
      <c r="N285" s="35"/>
      <c r="O285" s="35"/>
      <c r="P285" s="36"/>
    </row>
    <row r="286" spans="1:16" hidden="1">
      <c r="A286" s="19">
        <v>276</v>
      </c>
      <c r="B286" s="31" t="str">
        <f t="shared" si="4"/>
        <v>*</v>
      </c>
      <c r="C286" t="str">
        <f>VLOOKUP(A286,VK!$IE$3:$IG$295,3,FALSE)</f>
        <v>Porvoo</v>
      </c>
      <c r="D286" s="36">
        <f>VLOOKUP(C286,VK!$B$3:$CG$295,11,FALSE)</f>
        <v>121</v>
      </c>
      <c r="E286" s="36">
        <f>VLOOKUP($C286,VK!$B$3:$CG$295,18,FALSE)</f>
        <v>310</v>
      </c>
      <c r="F286" s="36">
        <f>VLOOKUP($C286,VK!$B$3:$CG$295,32,FALSE)</f>
        <v>0</v>
      </c>
      <c r="G286" s="36">
        <f>VLOOKUP($C286,VK!$B$3:$CG$295,37,FALSE)</f>
        <v>82.2</v>
      </c>
      <c r="H286" s="36">
        <f>VLOOKUP($C286,VK!$B$3:$CG$295,55,FALSE)</f>
        <v>86.421829223632813</v>
      </c>
      <c r="I286" s="40">
        <f>VLOOKUP($C286,VK!$B$3:$CG$295,59,FALSE)</f>
        <v>5.0954861640930176</v>
      </c>
      <c r="J286" s="35">
        <f>VLOOKUP($C286,VK!$B$3:$CG$295,65,FALSE)</f>
        <v>27071.013671875</v>
      </c>
      <c r="K286" s="10"/>
      <c r="L286" s="35">
        <f>VLOOKUP($C286,VK!$B$3:$CG$295,75,FALSE)</f>
        <v>11333.3330078125</v>
      </c>
      <c r="M286" s="56">
        <f>1-VLOOKUP(C286,VK!$B$3:$ID$295,237,FALSE)</f>
        <v>-6.3387493287162311E-2</v>
      </c>
      <c r="N286" s="35"/>
      <c r="O286" s="35"/>
      <c r="P286" s="36"/>
    </row>
    <row r="287" spans="1:16" hidden="1">
      <c r="A287" s="19">
        <v>277</v>
      </c>
      <c r="B287" s="31" t="str">
        <f t="shared" si="4"/>
        <v>*</v>
      </c>
      <c r="C287" t="str">
        <f>VLOOKUP(A287,VK!$IE$3:$IG$295,3,FALSE)</f>
        <v>Hyrynsalmi</v>
      </c>
      <c r="D287" s="36">
        <f>VLOOKUP(C287,VK!$B$3:$CG$295,11,FALSE)</f>
        <v>218.5</v>
      </c>
      <c r="E287" s="36">
        <f>VLOOKUP($C287,VK!$B$3:$CG$295,18,FALSE)</f>
        <v>308</v>
      </c>
      <c r="F287" s="36">
        <f>VLOOKUP($C287,VK!$B$3:$CG$295,32,FALSE)</f>
        <v>1</v>
      </c>
      <c r="G287" s="36">
        <f>VLOOKUP($C287,VK!$B$3:$CG$295,37,FALSE)</f>
        <v>67.900000000000006</v>
      </c>
      <c r="H287" s="36">
        <f>VLOOKUP($C287,VK!$B$3:$CG$295,55,FALSE)</f>
        <v>79.347137451171875</v>
      </c>
      <c r="I287" s="40">
        <f>VLOOKUP($C287,VK!$B$3:$CG$295,59,FALSE)</f>
        <v>2.3321003913879395</v>
      </c>
      <c r="J287" s="35">
        <f>VLOOKUP($C287,VK!$B$3:$CG$295,65,FALSE)</f>
        <v>20361.384765625</v>
      </c>
      <c r="K287" s="10"/>
      <c r="L287" s="35">
        <f>VLOOKUP($C287,VK!$B$3:$CG$295,75,FALSE)</f>
        <v>11294.8720703125</v>
      </c>
      <c r="M287" s="56">
        <f>1-VLOOKUP(C287,VK!$B$3:$ID$295,237,FALSE)</f>
        <v>-7.7100660991874514E-2</v>
      </c>
      <c r="N287" s="35"/>
      <c r="O287" s="35"/>
      <c r="P287" s="36"/>
    </row>
    <row r="288" spans="1:16" hidden="1">
      <c r="A288" s="19">
        <v>278</v>
      </c>
      <c r="B288" s="31" t="str">
        <f t="shared" si="4"/>
        <v>*</v>
      </c>
      <c r="C288" t="str">
        <f>VLOOKUP(A288,VK!$IE$3:$IG$295,3,FALSE)</f>
        <v>Espoo</v>
      </c>
      <c r="D288" s="36">
        <f>VLOOKUP(C288,VK!$B$3:$CG$295,11,FALSE)</f>
        <v>109.80000305175781</v>
      </c>
      <c r="E288" s="36">
        <f>VLOOKUP($C288,VK!$B$3:$CG$295,18,FALSE)</f>
        <v>165</v>
      </c>
      <c r="F288" s="36">
        <f>VLOOKUP($C288,VK!$B$3:$CG$295,32,FALSE)</f>
        <v>1</v>
      </c>
      <c r="G288" s="36">
        <f>VLOOKUP($C288,VK!$B$3:$CG$295,37,FALSE)</f>
        <v>66.3</v>
      </c>
      <c r="H288" s="36">
        <f>VLOOKUP($C288,VK!$B$3:$CG$295,55,FALSE)</f>
        <v>83.28912353515625</v>
      </c>
      <c r="I288" s="40">
        <f>VLOOKUP($C288,VK!$B$3:$CG$295,59,FALSE)</f>
        <v>4.9185357093811035</v>
      </c>
      <c r="J288" s="35">
        <f>VLOOKUP($C288,VK!$B$3:$CG$295,65,FALSE)</f>
        <v>31384.279296875</v>
      </c>
      <c r="K288" s="10"/>
      <c r="L288" s="35">
        <f>VLOOKUP($C288,VK!$B$3:$CG$295,75,FALSE)</f>
        <v>10949.75390625</v>
      </c>
      <c r="M288" s="56">
        <f>1-VLOOKUP(C288,VK!$B$3:$ID$295,237,FALSE)</f>
        <v>-9.98498952558593E-2</v>
      </c>
      <c r="N288" s="35"/>
      <c r="O288" s="35"/>
      <c r="P288" s="36"/>
    </row>
    <row r="289" spans="1:16" hidden="1">
      <c r="A289" s="19">
        <v>279</v>
      </c>
      <c r="B289" s="31" t="str">
        <f t="shared" si="4"/>
        <v>*</v>
      </c>
      <c r="C289" t="str">
        <f>VLOOKUP(A289,VK!$IE$3:$IG$295,3,FALSE)</f>
        <v>Merijärvi</v>
      </c>
      <c r="D289" s="36">
        <f>VLOOKUP(C289,VK!$B$3:$CG$295,11,FALSE)</f>
        <v>182.39999389648438</v>
      </c>
      <c r="E289" s="36">
        <f>VLOOKUP($C289,VK!$B$3:$CG$295,18,FALSE)</f>
        <v>76</v>
      </c>
      <c r="F289" s="36">
        <f>VLOOKUP($C289,VK!$B$3:$CG$295,32,FALSE)</f>
        <v>0</v>
      </c>
      <c r="G289" s="36">
        <f>VLOOKUP($C289,VK!$B$3:$CG$295,37,FALSE)</f>
        <v>46.7</v>
      </c>
      <c r="H289" s="36">
        <f>VLOOKUP($C289,VK!$B$3:$CG$295,55,FALSE)</f>
        <v>86.2244873046875</v>
      </c>
      <c r="I289" s="40">
        <f>VLOOKUP($C289,VK!$B$3:$CG$295,59,FALSE)</f>
        <v>5.1460056304931641</v>
      </c>
      <c r="J289" s="35">
        <f>VLOOKUP($C289,VK!$B$3:$CG$295,65,FALSE)</f>
        <v>16574.4921875</v>
      </c>
      <c r="K289" s="10"/>
      <c r="L289" s="35">
        <f>VLOOKUP($C289,VK!$B$3:$CG$295,75,FALSE)</f>
        <v>4000</v>
      </c>
      <c r="M289" s="56">
        <f>1-VLOOKUP(C289,VK!$B$3:$ID$295,237,FALSE)</f>
        <v>-0.10380496843939491</v>
      </c>
      <c r="N289" s="35"/>
      <c r="O289" s="35"/>
      <c r="P289" s="36"/>
    </row>
    <row r="290" spans="1:16" hidden="1">
      <c r="A290" s="19">
        <v>280</v>
      </c>
      <c r="B290" s="31" t="str">
        <f t="shared" si="4"/>
        <v>*</v>
      </c>
      <c r="C290" t="str">
        <f>VLOOKUP(A290,VK!$IE$3:$IG$295,3,FALSE)</f>
        <v>Paltamo</v>
      </c>
      <c r="D290" s="36">
        <f>VLOOKUP(C290,VK!$B$3:$CG$295,11,FALSE)</f>
        <v>198.69999694824219</v>
      </c>
      <c r="E290" s="36">
        <f>VLOOKUP($C290,VK!$B$3:$CG$295,18,FALSE)</f>
        <v>294</v>
      </c>
      <c r="F290" s="36">
        <f>VLOOKUP($C290,VK!$B$3:$CG$295,32,FALSE)</f>
        <v>0</v>
      </c>
      <c r="G290" s="36">
        <f>VLOOKUP($C290,VK!$B$3:$CG$295,37,FALSE)</f>
        <v>93.1</v>
      </c>
      <c r="H290" s="36">
        <f>VLOOKUP($C290,VK!$B$3:$CG$295,55,FALSE)</f>
        <v>100</v>
      </c>
      <c r="I290" s="40">
        <f>VLOOKUP($C290,VK!$B$3:$CG$295,59,FALSE)</f>
        <v>3.7262754440307617</v>
      </c>
      <c r="J290" s="35">
        <f>VLOOKUP($C290,VK!$B$3:$CG$295,65,FALSE)</f>
        <v>20584.9140625</v>
      </c>
      <c r="K290" s="10"/>
      <c r="L290" s="35">
        <f>VLOOKUP($C290,VK!$B$3:$CG$295,75,FALSE)</f>
        <v>11541.984375</v>
      </c>
      <c r="M290" s="56">
        <f>1-VLOOKUP(C290,VK!$B$3:$ID$295,237,FALSE)</f>
        <v>-0.13523202604126605</v>
      </c>
      <c r="N290" s="35"/>
      <c r="O290" s="35"/>
      <c r="P290" s="36"/>
    </row>
    <row r="291" spans="1:16" hidden="1">
      <c r="A291" s="19">
        <v>281</v>
      </c>
      <c r="B291" s="31" t="str">
        <f t="shared" si="4"/>
        <v>*</v>
      </c>
      <c r="C291" t="str">
        <f>VLOOKUP(A291,VK!$IE$3:$IG$295,3,FALSE)</f>
        <v>Rautalampi</v>
      </c>
      <c r="D291" s="36">
        <f>VLOOKUP(C291,VK!$B$3:$CG$295,11,FALSE)</f>
        <v>195.39999389648438</v>
      </c>
      <c r="E291" s="36">
        <f>VLOOKUP($C291,VK!$B$3:$CG$295,18,FALSE)</f>
        <v>217</v>
      </c>
      <c r="F291" s="36">
        <f>VLOOKUP($C291,VK!$B$3:$CG$295,32,FALSE)</f>
        <v>1</v>
      </c>
      <c r="G291" s="36">
        <f>VLOOKUP($C291,VK!$B$3:$CG$295,37,FALSE)</f>
        <v>90.8</v>
      </c>
      <c r="H291" s="36">
        <f>VLOOKUP($C291,VK!$B$3:$CG$295,55,FALSE)</f>
        <v>100</v>
      </c>
      <c r="I291" s="40">
        <f>VLOOKUP($C291,VK!$B$3:$CG$295,59,FALSE)</f>
        <v>3.4620954990386963</v>
      </c>
      <c r="J291" s="35">
        <f>VLOOKUP($C291,VK!$B$3:$CG$295,65,FALSE)</f>
        <v>20183.525390625</v>
      </c>
      <c r="K291" s="10"/>
      <c r="L291" s="35">
        <f>VLOOKUP($C291,VK!$B$3:$CG$295,75,FALSE)</f>
        <v>9705.8828125</v>
      </c>
      <c r="M291" s="56">
        <f>1-VLOOKUP(C291,VK!$B$3:$ID$295,237,FALSE)</f>
        <v>-0.14423284302398098</v>
      </c>
      <c r="N291" s="35"/>
      <c r="O291" s="35"/>
      <c r="P291" s="36"/>
    </row>
    <row r="292" spans="1:16" hidden="1">
      <c r="A292" s="19">
        <v>282</v>
      </c>
      <c r="B292" s="31" t="str">
        <f t="shared" si="4"/>
        <v>*</v>
      </c>
      <c r="C292" t="str">
        <f>VLOOKUP(A292,VK!$IE$3:$IG$295,3,FALSE)</f>
        <v>Rääkkylä</v>
      </c>
      <c r="D292" s="36">
        <f>VLOOKUP(C292,VK!$B$3:$CG$295,11,FALSE)</f>
        <v>229</v>
      </c>
      <c r="E292" s="36">
        <f>VLOOKUP($C292,VK!$B$3:$CG$295,18,FALSE)</f>
        <v>195</v>
      </c>
      <c r="F292" s="36">
        <f>VLOOKUP($C292,VK!$B$3:$CG$295,32,FALSE)</f>
        <v>0</v>
      </c>
      <c r="G292" s="36">
        <f>VLOOKUP($C292,VK!$B$3:$CG$295,37,FALSE)</f>
        <v>72.900000000000006</v>
      </c>
      <c r="H292" s="36">
        <f>VLOOKUP($C292,VK!$B$3:$CG$295,55,FALSE)</f>
        <v>100</v>
      </c>
      <c r="I292" s="40">
        <f>VLOOKUP($C292,VK!$B$3:$CG$295,59,FALSE)</f>
        <v>2.0230951309204102</v>
      </c>
      <c r="J292" s="35">
        <f>VLOOKUP($C292,VK!$B$3:$CG$295,65,FALSE)</f>
        <v>18802.091796875</v>
      </c>
      <c r="K292" s="10"/>
      <c r="L292" s="35">
        <f>VLOOKUP($C292,VK!$B$3:$CG$295,75,FALSE)</f>
        <v>9677.9658203125</v>
      </c>
      <c r="M292" s="56">
        <f>1-VLOOKUP(C292,VK!$B$3:$ID$295,237,FALSE)</f>
        <v>-0.15638773468824496</v>
      </c>
      <c r="N292" s="35"/>
      <c r="O292" s="35"/>
      <c r="P292" s="36"/>
    </row>
    <row r="293" spans="1:16" hidden="1">
      <c r="A293" s="19">
        <v>283</v>
      </c>
      <c r="B293" s="31" t="str">
        <f t="shared" si="4"/>
        <v>*</v>
      </c>
      <c r="C293" t="str">
        <f>VLOOKUP(A293,VK!$IE$3:$IG$295,3,FALSE)</f>
        <v>Sulkava</v>
      </c>
      <c r="D293" s="36">
        <f>VLOOKUP(C293,VK!$B$3:$CG$295,11,FALSE)</f>
        <v>194.89999389648438</v>
      </c>
      <c r="E293" s="36">
        <f>VLOOKUP($C293,VK!$B$3:$CG$295,18,FALSE)</f>
        <v>187</v>
      </c>
      <c r="F293" s="36">
        <f>VLOOKUP($C293,VK!$B$3:$CG$295,32,FALSE)</f>
        <v>1</v>
      </c>
      <c r="G293" s="36">
        <f>VLOOKUP($C293,VK!$B$3:$CG$295,37,FALSE)</f>
        <v>85.3</v>
      </c>
      <c r="H293" s="36">
        <f>VLOOKUP($C293,VK!$B$3:$CG$295,55,FALSE)</f>
        <v>100</v>
      </c>
      <c r="I293" s="40">
        <f>VLOOKUP($C293,VK!$B$3:$CG$295,59,FALSE)</f>
        <v>2.5672149658203125</v>
      </c>
      <c r="J293" s="35">
        <f>VLOOKUP($C293,VK!$B$3:$CG$295,65,FALSE)</f>
        <v>19835.6875</v>
      </c>
      <c r="K293" s="10"/>
      <c r="L293" s="35">
        <f>VLOOKUP($C293,VK!$B$3:$CG$295,75,FALSE)</f>
        <v>11600</v>
      </c>
      <c r="M293" s="56">
        <f>1-VLOOKUP(C293,VK!$B$3:$ID$295,237,FALSE)</f>
        <v>-0.16724182479223004</v>
      </c>
      <c r="N293" s="35"/>
      <c r="O293" s="35"/>
      <c r="P293" s="36"/>
    </row>
    <row r="294" spans="1:16" hidden="1">
      <c r="A294" s="19">
        <v>284</v>
      </c>
      <c r="B294" s="31" t="str">
        <f t="shared" si="4"/>
        <v>*</v>
      </c>
      <c r="C294" t="str">
        <f>VLOOKUP(A294,VK!$IE$3:$IG$295,3,FALSE)</f>
        <v>Pielavesi</v>
      </c>
      <c r="D294" s="36">
        <f>VLOOKUP(C294,VK!$B$3:$CG$295,11,FALSE)</f>
        <v>215</v>
      </c>
      <c r="E294" s="36">
        <f>VLOOKUP($C294,VK!$B$3:$CG$295,18,FALSE)</f>
        <v>379</v>
      </c>
      <c r="F294" s="36">
        <f>VLOOKUP($C294,VK!$B$3:$CG$295,32,FALSE)</f>
        <v>0</v>
      </c>
      <c r="G294" s="36">
        <f>VLOOKUP($C294,VK!$B$3:$CG$295,37,FALSE)</f>
        <v>45.3</v>
      </c>
      <c r="H294" s="36">
        <f>VLOOKUP($C294,VK!$B$3:$CG$295,55,FALSE)</f>
        <v>77.570091247558594</v>
      </c>
      <c r="I294" s="40">
        <f>VLOOKUP($C294,VK!$B$3:$CG$295,59,FALSE)</f>
        <v>1.9807788133621216</v>
      </c>
      <c r="J294" s="35">
        <f>VLOOKUP($C294,VK!$B$3:$CG$295,65,FALSE)</f>
        <v>18886.177734375</v>
      </c>
      <c r="K294" s="10"/>
      <c r="L294" s="35">
        <f>VLOOKUP($C294,VK!$B$3:$CG$295,75,FALSE)</f>
        <v>7578.125</v>
      </c>
      <c r="M294" s="56">
        <f>1-VLOOKUP(C294,VK!$B$3:$ID$295,237,FALSE)</f>
        <v>-0.17755479649062877</v>
      </c>
      <c r="N294" s="35"/>
      <c r="O294" s="35"/>
      <c r="P294" s="36"/>
    </row>
    <row r="295" spans="1:16" hidden="1">
      <c r="A295" s="19">
        <v>285</v>
      </c>
      <c r="B295" s="31" t="str">
        <f t="shared" si="4"/>
        <v>*</v>
      </c>
      <c r="C295" t="str">
        <f>VLOOKUP(A295,VK!$IE$3:$IG$295,3,FALSE)</f>
        <v>Kuhmoinen</v>
      </c>
      <c r="D295" s="36">
        <f>VLOOKUP(C295,VK!$B$3:$CG$295,11,FALSE)</f>
        <v>217.89999389648438</v>
      </c>
      <c r="E295" s="36">
        <f>VLOOKUP($C295,VK!$B$3:$CG$295,18,FALSE)</f>
        <v>196</v>
      </c>
      <c r="F295" s="36">
        <f>VLOOKUP($C295,VK!$B$3:$CG$295,32,FALSE)</f>
        <v>1</v>
      </c>
      <c r="G295" s="36">
        <f>VLOOKUP($C295,VK!$B$3:$CG$295,37,FALSE)</f>
        <v>80</v>
      </c>
      <c r="H295" s="36">
        <f>VLOOKUP($C295,VK!$B$3:$CG$295,55,FALSE)</f>
        <v>100</v>
      </c>
      <c r="I295" s="40">
        <f>VLOOKUP($C295,VK!$B$3:$CG$295,59,FALSE)</f>
        <v>2.3572075366973877</v>
      </c>
      <c r="J295" s="35">
        <f>VLOOKUP($C295,VK!$B$3:$CG$295,65,FALSE)</f>
        <v>20392.265625</v>
      </c>
      <c r="K295" s="10"/>
      <c r="L295" s="35">
        <f>VLOOKUP($C295,VK!$B$3:$CG$295,75,FALSE)</f>
        <v>14061.5380859375</v>
      </c>
      <c r="M295" s="56">
        <f>1-VLOOKUP(C295,VK!$B$3:$ID$295,237,FALSE)</f>
        <v>-0.20395507984298145</v>
      </c>
      <c r="N295" s="35"/>
      <c r="O295" s="35"/>
      <c r="P295" s="36"/>
    </row>
    <row r="296" spans="1:16" hidden="1">
      <c r="A296" s="19">
        <v>286</v>
      </c>
      <c r="B296" s="31" t="str">
        <f t="shared" si="4"/>
        <v>*</v>
      </c>
      <c r="C296" t="str">
        <f>VLOOKUP(A296,VK!$IE$3:$IG$295,3,FALSE)</f>
        <v>Rautavaara</v>
      </c>
      <c r="D296" s="36">
        <f>VLOOKUP(C296,VK!$B$3:$CG$295,11,FALSE)</f>
        <v>246.80000305175781</v>
      </c>
      <c r="E296" s="36">
        <f>VLOOKUP($C296,VK!$B$3:$CG$295,18,FALSE)</f>
        <v>268</v>
      </c>
      <c r="F296" s="36">
        <f>VLOOKUP($C296,VK!$B$3:$CG$295,32,FALSE)</f>
        <v>0</v>
      </c>
      <c r="G296" s="36">
        <f>VLOOKUP($C296,VK!$B$3:$CG$295,37,FALSE)</f>
        <v>52.2</v>
      </c>
      <c r="H296" s="36">
        <f>VLOOKUP($C296,VK!$B$3:$CG$295,55,FALSE)</f>
        <v>100</v>
      </c>
      <c r="I296" s="40">
        <f>VLOOKUP($C296,VK!$B$3:$CG$295,59,FALSE)</f>
        <v>1.4988763332366943</v>
      </c>
      <c r="J296" s="35">
        <f>VLOOKUP($C296,VK!$B$3:$CG$295,65,FALSE)</f>
        <v>18968.779296875</v>
      </c>
      <c r="K296" s="10"/>
      <c r="L296" s="35">
        <f>VLOOKUP($C296,VK!$B$3:$CG$295,75,FALSE)</f>
        <v>8608.6953125</v>
      </c>
      <c r="M296" s="56">
        <f>1-VLOOKUP(C296,VK!$B$3:$ID$295,237,FALSE)</f>
        <v>-0.21323469464063916</v>
      </c>
      <c r="N296" s="35"/>
      <c r="O296" s="35"/>
      <c r="P296" s="36"/>
    </row>
    <row r="297" spans="1:16" hidden="1">
      <c r="A297" s="19">
        <v>287</v>
      </c>
      <c r="B297" s="31" t="str">
        <f t="shared" si="4"/>
        <v>*</v>
      </c>
      <c r="C297" t="str">
        <f>VLOOKUP(A297,VK!$IE$3:$IG$295,3,FALSE)</f>
        <v>Kittilä</v>
      </c>
      <c r="D297" s="36">
        <f>VLOOKUP(C297,VK!$B$3:$CG$295,11,FALSE)</f>
        <v>107.09999847412109</v>
      </c>
      <c r="E297" s="36">
        <f>VLOOKUP($C297,VK!$B$3:$CG$295,18,FALSE)</f>
        <v>699</v>
      </c>
      <c r="F297" s="36">
        <f>VLOOKUP($C297,VK!$B$3:$CG$295,32,FALSE)</f>
        <v>1</v>
      </c>
      <c r="G297" s="36">
        <f>VLOOKUP($C297,VK!$B$3:$CG$295,37,FALSE)</f>
        <v>85</v>
      </c>
      <c r="H297" s="36">
        <f>VLOOKUP($C297,VK!$B$3:$CG$295,55,FALSE)</f>
        <v>100</v>
      </c>
      <c r="I297" s="40">
        <f>VLOOKUP($C297,VK!$B$3:$CG$295,59,FALSE)</f>
        <v>5.0976290702819824</v>
      </c>
      <c r="J297" s="35">
        <f>VLOOKUP($C297,VK!$B$3:$CG$295,65,FALSE)</f>
        <v>24349.884765625</v>
      </c>
      <c r="K297" s="10"/>
      <c r="L297" s="35">
        <f>VLOOKUP($C297,VK!$B$3:$CG$295,75,FALSE)</f>
        <v>12782.9453125</v>
      </c>
      <c r="M297" s="56">
        <f>1-VLOOKUP(C297,VK!$B$3:$ID$295,237,FALSE)</f>
        <v>-0.22236980522080918</v>
      </c>
      <c r="N297" s="35"/>
      <c r="O297" s="35"/>
      <c r="P297" s="36"/>
    </row>
    <row r="298" spans="1:16" hidden="1">
      <c r="A298" s="19">
        <v>288</v>
      </c>
      <c r="B298" s="31" t="str">
        <f t="shared" si="4"/>
        <v>*</v>
      </c>
      <c r="C298" t="str">
        <f>VLOOKUP(A298,VK!$IE$3:$IG$295,3,FALSE)</f>
        <v>Pelkosenniemi</v>
      </c>
      <c r="D298" s="36">
        <f>VLOOKUP(C298,VK!$B$3:$CG$295,11,FALSE)</f>
        <v>173.39999389648438</v>
      </c>
      <c r="E298" s="36">
        <f>VLOOKUP($C298,VK!$B$3:$CG$295,18,FALSE)</f>
        <v>192</v>
      </c>
      <c r="F298" s="36">
        <f>VLOOKUP($C298,VK!$B$3:$CG$295,32,FALSE)</f>
        <v>0</v>
      </c>
      <c r="G298" s="36">
        <f>VLOOKUP($C298,VK!$B$3:$CG$295,37,FALSE)</f>
        <v>23.9</v>
      </c>
      <c r="H298" s="36">
        <f>VLOOKUP($C298,VK!$B$3:$CG$295,55,FALSE)</f>
        <v>100</v>
      </c>
      <c r="I298" s="40">
        <f>VLOOKUP($C298,VK!$B$3:$CG$295,59,FALSE)</f>
        <v>1.1708201169967651</v>
      </c>
      <c r="J298" s="35">
        <f>VLOOKUP($C298,VK!$B$3:$CG$295,65,FALSE)</f>
        <v>21791.6953125</v>
      </c>
      <c r="K298" s="10"/>
      <c r="L298" s="35">
        <f>VLOOKUP($C298,VK!$B$3:$CG$295,75,FALSE)</f>
        <v>7760.86962890625</v>
      </c>
      <c r="M298" s="56">
        <f>1-VLOOKUP(C298,VK!$B$3:$ID$295,237,FALSE)</f>
        <v>-0.25212743874871002</v>
      </c>
      <c r="N298" s="35"/>
      <c r="O298" s="35"/>
      <c r="P298" s="36"/>
    </row>
    <row r="299" spans="1:16" hidden="1">
      <c r="A299" s="19">
        <v>289</v>
      </c>
      <c r="B299" s="31" t="str">
        <f t="shared" si="4"/>
        <v>*</v>
      </c>
      <c r="C299" t="str">
        <f>VLOOKUP(A299,VK!$IE$3:$IG$295,3,FALSE)</f>
        <v>Vesanto</v>
      </c>
      <c r="D299" s="36">
        <f>VLOOKUP(C299,VK!$B$3:$CG$295,11,FALSE)</f>
        <v>203.5</v>
      </c>
      <c r="E299" s="36">
        <f>VLOOKUP($C299,VK!$B$3:$CG$295,18,FALSE)</f>
        <v>172</v>
      </c>
      <c r="F299" s="36">
        <f>VLOOKUP($C299,VK!$B$3:$CG$295,32,FALSE)</f>
        <v>0</v>
      </c>
      <c r="G299" s="36">
        <f>VLOOKUP($C299,VK!$B$3:$CG$295,37,FALSE)</f>
        <v>98.2</v>
      </c>
      <c r="H299" s="36">
        <f>VLOOKUP($C299,VK!$B$3:$CG$295,55,FALSE)</f>
        <v>100</v>
      </c>
      <c r="I299" s="40">
        <f>VLOOKUP($C299,VK!$B$3:$CG$295,59,FALSE)</f>
        <v>2.779245138168335</v>
      </c>
      <c r="J299" s="35">
        <f>VLOOKUP($C299,VK!$B$3:$CG$295,65,FALSE)</f>
        <v>19459.83203125</v>
      </c>
      <c r="K299" s="10"/>
      <c r="L299" s="35">
        <f>VLOOKUP($C299,VK!$B$3:$CG$295,75,FALSE)</f>
        <v>11157.89453125</v>
      </c>
      <c r="M299" s="56">
        <f>1-VLOOKUP(C299,VK!$B$3:$ID$295,237,FALSE)</f>
        <v>-0.30570392272264546</v>
      </c>
      <c r="N299" s="35"/>
      <c r="O299" s="35"/>
      <c r="P299" s="36"/>
    </row>
    <row r="300" spans="1:16" hidden="1">
      <c r="A300" s="19">
        <v>290</v>
      </c>
      <c r="B300" s="31" t="str">
        <f t="shared" si="4"/>
        <v>*</v>
      </c>
      <c r="C300" t="str">
        <f>VLOOKUP(A300,VK!$IE$3:$IG$295,3,FALSE)</f>
        <v>Kauniainen</v>
      </c>
      <c r="D300" s="36">
        <f>VLOOKUP(C300,VK!$B$3:$CG$295,11,FALSE)</f>
        <v>130.89999389648438</v>
      </c>
      <c r="E300" s="36">
        <f>VLOOKUP($C300,VK!$B$3:$CG$295,18,FALSE)</f>
        <v>2</v>
      </c>
      <c r="F300" s="36">
        <f>VLOOKUP($C300,VK!$B$3:$CG$295,32,FALSE)</f>
        <v>1</v>
      </c>
      <c r="G300" s="36">
        <f>VLOOKUP($C300,VK!$B$3:$CG$295,37,FALSE)</f>
        <v>70.3</v>
      </c>
      <c r="H300" s="36">
        <f>VLOOKUP($C300,VK!$B$3:$CG$295,55,FALSE)</f>
        <v>82.113822937011719</v>
      </c>
      <c r="I300" s="40">
        <f>VLOOKUP($C300,VK!$B$3:$CG$295,59,FALSE)</f>
        <v>4.0542511940002441</v>
      </c>
      <c r="J300" s="35">
        <f>VLOOKUP($C300,VK!$B$3:$CG$295,65,FALSE)</f>
        <v>43832.80859375</v>
      </c>
      <c r="K300" s="10"/>
      <c r="L300" s="35">
        <f>VLOOKUP($C300,VK!$B$3:$CG$295,75,FALSE)</f>
        <v>14003.5400390625</v>
      </c>
      <c r="M300" s="56">
        <f>1-VLOOKUP(C300,VK!$B$3:$ID$295,237,FALSE)</f>
        <v>-0.51062606582445036</v>
      </c>
      <c r="N300" s="35"/>
      <c r="O300" s="35"/>
      <c r="P300" s="36"/>
    </row>
    <row r="301" spans="1:16" hidden="1">
      <c r="A301" s="19">
        <v>291</v>
      </c>
      <c r="B301" s="31" t="str">
        <f t="shared" si="4"/>
        <v>*</v>
      </c>
      <c r="C301" t="str">
        <f>VLOOKUP(A301,VK!$IE$3:$IG$295,3,FALSE)</f>
        <v>Simo</v>
      </c>
      <c r="D301" s="36">
        <f>VLOOKUP(C301,VK!$B$3:$CG$295,11,FALSE)</f>
        <v>193.10000610351563</v>
      </c>
      <c r="E301" s="36">
        <f>VLOOKUP($C301,VK!$B$3:$CG$295,18,FALSE)</f>
        <v>250</v>
      </c>
      <c r="F301" s="36">
        <f>VLOOKUP($C301,VK!$B$3:$CG$295,32,FALSE)</f>
        <v>0</v>
      </c>
      <c r="G301" s="36">
        <f>VLOOKUP($C301,VK!$B$3:$CG$295,37,FALSE)</f>
        <v>125</v>
      </c>
      <c r="H301" s="36">
        <f>VLOOKUP($C301,VK!$B$3:$CG$295,55,FALSE)</f>
        <v>100</v>
      </c>
      <c r="I301" s="40">
        <f>VLOOKUP($C301,VK!$B$3:$CG$295,59,FALSE)</f>
        <v>4.8527441024780273</v>
      </c>
      <c r="J301" s="35">
        <f>VLOOKUP($C301,VK!$B$3:$CG$295,65,FALSE)</f>
        <v>22978.251953125</v>
      </c>
      <c r="K301" s="10"/>
      <c r="L301" s="35">
        <f>VLOOKUP($C301,VK!$B$3:$CG$295,75,FALSE)</f>
        <v>9370.689453125</v>
      </c>
      <c r="M301" s="56">
        <f>1-VLOOKUP(C301,VK!$B$3:$ID$295,237,FALSE)</f>
        <v>-0.7472271990988415</v>
      </c>
      <c r="N301" s="35"/>
      <c r="O301" s="35"/>
      <c r="P301" s="36"/>
    </row>
    <row r="302" spans="1:16" hidden="1">
      <c r="A302" s="19">
        <v>292</v>
      </c>
      <c r="B302" s="31" t="str">
        <f t="shared" si="4"/>
        <v>*</v>
      </c>
      <c r="C302" t="str">
        <f>VLOOKUP(A302,VK!$IE$3:$IG$295,3,FALSE)</f>
        <v>Puolanka</v>
      </c>
      <c r="D302" s="36">
        <f>VLOOKUP(C302,VK!$B$3:$CG$295,11,FALSE)</f>
        <v>233.80000305175781</v>
      </c>
      <c r="E302" s="36">
        <f>VLOOKUP($C302,VK!$B$3:$CG$295,18,FALSE)</f>
        <v>455</v>
      </c>
      <c r="F302" s="36">
        <f>VLOOKUP($C302,VK!$B$3:$CG$295,32,FALSE)</f>
        <v>1</v>
      </c>
      <c r="G302" s="36">
        <f>VLOOKUP($C302,VK!$B$3:$CG$295,37,FALSE)</f>
        <v>0</v>
      </c>
      <c r="H302" s="36">
        <f>VLOOKUP($C302,VK!$B$3:$CG$295,55,FALSE)</f>
        <v>0</v>
      </c>
      <c r="I302" s="40">
        <f>VLOOKUP($C302,VK!$B$3:$CG$295,59,FALSE)</f>
        <v>0</v>
      </c>
      <c r="J302" s="35">
        <f>VLOOKUP($C302,VK!$B$3:$CG$295,65,FALSE)</f>
        <v>19776.6640625</v>
      </c>
      <c r="K302" s="10"/>
      <c r="L302" s="35">
        <f>VLOOKUP($C302,VK!$B$3:$CG$295,75,FALSE)</f>
        <v>8297.296875</v>
      </c>
      <c r="M302" s="56">
        <f>1-VLOOKUP(C302,VK!$B$3:$ID$295,237,FALSE)</f>
        <v>-1.8363477312337162</v>
      </c>
      <c r="N302" s="35"/>
      <c r="O302" s="35"/>
      <c r="P302" s="36"/>
    </row>
    <row r="303" spans="1:16" hidden="1">
      <c r="D303" s="36"/>
      <c r="E303" s="36"/>
      <c r="F303" s="36"/>
      <c r="G303" s="36"/>
      <c r="H303" s="36"/>
      <c r="I303" s="36"/>
      <c r="J303" s="35"/>
      <c r="K303" s="10"/>
      <c r="L303" s="35"/>
      <c r="N303" s="35"/>
      <c r="O303" s="35"/>
      <c r="P303" s="36"/>
    </row>
    <row r="304" spans="1:16" hidden="1">
      <c r="C304" t="s">
        <v>789</v>
      </c>
      <c r="D304" s="38">
        <f>STDEV(D11:D302)</f>
        <v>30.228557800552949</v>
      </c>
      <c r="E304" s="38">
        <f t="shared" ref="E304:I304" si="5">STDEV(E11:E302)</f>
        <v>206.93916750164544</v>
      </c>
      <c r="F304" s="38">
        <f t="shared" si="5"/>
        <v>0.40474519105163415</v>
      </c>
      <c r="G304" s="38">
        <f t="shared" si="5"/>
        <v>12.908099259877419</v>
      </c>
      <c r="H304" s="38">
        <f t="shared" si="5"/>
        <v>13.084252151142872</v>
      </c>
      <c r="I304" s="38">
        <f t="shared" si="5"/>
        <v>0.8670155497409846</v>
      </c>
      <c r="J304" s="35">
        <f>STDEV(J11:J302)</f>
        <v>2650.8605711259165</v>
      </c>
      <c r="K304" s="35"/>
      <c r="L304" s="35">
        <f t="shared" ref="L304" si="6">STDEV(L11:L302)</f>
        <v>1606.3504639302957</v>
      </c>
      <c r="N304" s="35"/>
      <c r="O304" s="35"/>
      <c r="P304" s="38"/>
    </row>
    <row r="306" spans="2:16">
      <c r="B306" s="9"/>
      <c r="D306" s="38"/>
      <c r="E306" s="38"/>
      <c r="F306" s="47"/>
      <c r="G306" s="38"/>
      <c r="H306" s="38"/>
      <c r="I306" s="38"/>
      <c r="J306" s="35"/>
      <c r="K306" s="17"/>
      <c r="L306" s="45"/>
      <c r="O306" s="38"/>
      <c r="P306" s="38"/>
    </row>
    <row r="307" spans="2:16">
      <c r="B307" s="9"/>
      <c r="D307" s="38"/>
      <c r="E307" s="38"/>
      <c r="F307" s="47"/>
      <c r="G307" s="38"/>
      <c r="H307" s="38"/>
      <c r="I307" s="38"/>
      <c r="J307" s="35"/>
      <c r="K307" s="17"/>
      <c r="O307" s="38"/>
      <c r="P307" s="38"/>
    </row>
    <row r="308" spans="2:16">
      <c r="B308" s="9"/>
      <c r="D308" s="38"/>
      <c r="E308" s="38"/>
      <c r="F308" s="38"/>
      <c r="G308" s="38"/>
      <c r="H308" s="38"/>
      <c r="I308" s="38"/>
      <c r="J308" s="35"/>
      <c r="K308" s="17"/>
      <c r="O308" s="38"/>
      <c r="P308" s="38"/>
    </row>
    <row r="309" spans="2:16">
      <c r="D309" s="38"/>
      <c r="E309" s="58"/>
      <c r="F309" s="38"/>
      <c r="G309" s="38"/>
      <c r="H309" s="38"/>
      <c r="I309" s="38"/>
      <c r="J309" s="35"/>
      <c r="K309" s="17"/>
      <c r="O309" s="38"/>
      <c r="P309" s="38"/>
    </row>
    <row r="310" spans="2:16">
      <c r="B310" s="57"/>
      <c r="D310" s="38"/>
      <c r="E310" s="58"/>
      <c r="F310" s="38"/>
      <c r="G310" s="38"/>
      <c r="H310" s="38"/>
      <c r="I310" s="38"/>
      <c r="J310" s="35"/>
      <c r="K310" s="17"/>
      <c r="O310" s="38"/>
      <c r="P310" s="38"/>
    </row>
    <row r="311" spans="2:16">
      <c r="B311" s="9"/>
      <c r="D311" s="38"/>
      <c r="E311" s="58"/>
      <c r="F311" s="38"/>
      <c r="G311" s="38"/>
      <c r="H311" s="38"/>
      <c r="I311" s="38"/>
      <c r="J311" s="35"/>
      <c r="K311" s="17"/>
      <c r="O311" s="38"/>
      <c r="P311" s="38"/>
    </row>
    <row r="312" spans="2:16">
      <c r="B312" s="9"/>
      <c r="D312" s="38"/>
      <c r="E312" s="58"/>
      <c r="F312" s="38"/>
      <c r="G312" s="38"/>
      <c r="H312" s="38"/>
      <c r="I312" s="38"/>
      <c r="J312" s="35"/>
      <c r="K312" s="17"/>
      <c r="O312" s="38"/>
      <c r="P312" s="38"/>
    </row>
    <row r="313" spans="2:16">
      <c r="B313" s="9"/>
      <c r="D313" s="38"/>
      <c r="E313" s="58"/>
      <c r="F313" s="38"/>
      <c r="G313" s="38"/>
      <c r="H313" s="38"/>
      <c r="I313" s="38"/>
      <c r="J313" s="35"/>
      <c r="K313" s="17"/>
      <c r="O313" s="38"/>
      <c r="P313" s="38"/>
    </row>
    <row r="314" spans="2:16">
      <c r="B314" s="9"/>
      <c r="D314" s="38"/>
      <c r="E314" s="58"/>
      <c r="F314" s="38"/>
      <c r="G314" s="38"/>
      <c r="H314" s="38"/>
      <c r="I314" s="38"/>
      <c r="J314" s="35"/>
      <c r="K314" s="17"/>
      <c r="O314" s="38"/>
      <c r="P314" s="38"/>
    </row>
    <row r="315" spans="2:16">
      <c r="B315" s="9"/>
      <c r="D315" s="38"/>
      <c r="E315" s="58"/>
      <c r="F315" s="38"/>
      <c r="G315" s="38"/>
      <c r="H315" s="38"/>
      <c r="I315" s="38"/>
      <c r="J315" s="35"/>
      <c r="K315" s="17"/>
      <c r="O315" s="38"/>
      <c r="P315" s="38"/>
    </row>
    <row r="316" spans="2:16">
      <c r="B316" s="9"/>
      <c r="D316" s="38"/>
      <c r="E316" s="38"/>
      <c r="F316" s="38"/>
      <c r="G316" s="38"/>
      <c r="H316" s="38"/>
      <c r="I316" s="38"/>
      <c r="J316" s="35"/>
      <c r="K316" s="17"/>
      <c r="O316" s="38"/>
      <c r="P316" s="38"/>
    </row>
    <row r="317" spans="2:16">
      <c r="B317" s="9"/>
      <c r="D317" s="38"/>
      <c r="E317" s="38"/>
      <c r="F317" s="38"/>
      <c r="G317" s="38"/>
      <c r="H317" s="38"/>
      <c r="I317" s="38"/>
      <c r="J317" s="35"/>
      <c r="K317" s="17"/>
      <c r="O317" s="38"/>
      <c r="P317" s="38"/>
    </row>
    <row r="318" spans="2:16">
      <c r="B318" s="9"/>
      <c r="D318" s="38"/>
      <c r="E318" s="38"/>
      <c r="F318" s="38"/>
      <c r="G318" s="38"/>
      <c r="H318" s="38"/>
      <c r="I318" s="38"/>
      <c r="J318" s="35"/>
      <c r="K318" s="17"/>
      <c r="O318" s="38"/>
      <c r="P318" s="38"/>
    </row>
    <row r="319" spans="2:16">
      <c r="B319" s="9"/>
      <c r="D319" s="38"/>
      <c r="E319" s="38"/>
      <c r="F319" s="38"/>
      <c r="G319" s="38"/>
      <c r="H319" s="38"/>
      <c r="I319" s="38"/>
      <c r="J319" s="35"/>
      <c r="K319" s="17"/>
      <c r="O319" s="38"/>
      <c r="P319" s="38"/>
    </row>
    <row r="320" spans="2:16">
      <c r="B320" s="9"/>
      <c r="D320" s="38"/>
      <c r="E320" s="38"/>
      <c r="F320" s="38"/>
      <c r="G320" s="38"/>
      <c r="H320" s="38"/>
      <c r="I320" s="38"/>
      <c r="J320" s="35"/>
      <c r="K320" s="17"/>
      <c r="O320" s="38"/>
      <c r="P320" s="38"/>
    </row>
    <row r="321" spans="2:16">
      <c r="B321" s="9"/>
      <c r="D321" s="38"/>
      <c r="E321" s="38"/>
      <c r="F321" s="38"/>
      <c r="G321" s="38"/>
      <c r="H321" s="38"/>
      <c r="I321" s="38"/>
      <c r="J321" s="35"/>
      <c r="K321" s="17"/>
      <c r="O321" s="38"/>
      <c r="P321" s="38"/>
    </row>
    <row r="322" spans="2:16">
      <c r="B322" s="9"/>
      <c r="D322" s="38"/>
      <c r="E322" s="38"/>
      <c r="F322" s="38"/>
      <c r="G322" s="38"/>
      <c r="H322" s="38"/>
      <c r="I322" s="38"/>
      <c r="J322" s="35"/>
      <c r="K322" s="17"/>
      <c r="O322" s="38"/>
      <c r="P322" s="38"/>
    </row>
    <row r="323" spans="2:16">
      <c r="B323" s="9"/>
      <c r="D323" s="38"/>
      <c r="E323" s="38"/>
      <c r="F323" s="38"/>
      <c r="G323" s="38"/>
      <c r="H323" s="38"/>
      <c r="I323" s="38"/>
      <c r="J323" s="35"/>
      <c r="K323" s="17"/>
      <c r="O323" s="38"/>
      <c r="P323" s="38"/>
    </row>
    <row r="324" spans="2:16">
      <c r="B324" s="9"/>
      <c r="D324" s="38"/>
      <c r="E324" s="38"/>
      <c r="F324" s="38"/>
      <c r="G324" s="38"/>
      <c r="H324" s="38"/>
      <c r="I324" s="38"/>
      <c r="J324" s="35"/>
      <c r="K324" s="17"/>
      <c r="O324" s="38"/>
      <c r="P324" s="38"/>
    </row>
    <row r="325" spans="2:16">
      <c r="B325" s="9"/>
      <c r="D325" s="38"/>
      <c r="E325" s="38"/>
      <c r="F325" s="38"/>
      <c r="G325" s="38"/>
      <c r="H325" s="38"/>
      <c r="I325" s="38"/>
      <c r="J325" s="35"/>
      <c r="K325" s="17"/>
      <c r="O325" s="38"/>
      <c r="P325" s="38"/>
    </row>
    <row r="326" spans="2:16">
      <c r="B326" s="9"/>
      <c r="D326" s="38"/>
      <c r="E326" s="38"/>
      <c r="F326" s="38"/>
      <c r="G326" s="38"/>
      <c r="H326" s="38"/>
      <c r="I326" s="38"/>
      <c r="J326" s="35"/>
      <c r="K326" s="17"/>
      <c r="O326" s="38"/>
      <c r="P326" s="38"/>
    </row>
    <row r="327" spans="2:16">
      <c r="B327" s="9"/>
      <c r="D327" s="38"/>
      <c r="E327" s="38"/>
      <c r="F327" s="38"/>
      <c r="G327" s="38"/>
      <c r="H327" s="38"/>
      <c r="I327" s="38"/>
      <c r="J327" s="35"/>
      <c r="K327" s="17"/>
      <c r="O327" s="38"/>
      <c r="P327" s="38"/>
    </row>
    <row r="328" spans="2:16">
      <c r="B328" s="9"/>
      <c r="D328" s="38"/>
      <c r="E328" s="38"/>
      <c r="F328" s="38"/>
      <c r="G328" s="38"/>
      <c r="H328" s="38"/>
      <c r="I328" s="38"/>
      <c r="J328" s="35"/>
      <c r="K328" s="17"/>
      <c r="O328" s="38"/>
      <c r="P328" s="38"/>
    </row>
    <row r="329" spans="2:16">
      <c r="B329" s="9"/>
      <c r="D329" s="38"/>
      <c r="E329" s="38"/>
      <c r="F329" s="38"/>
      <c r="G329" s="38"/>
      <c r="H329" s="38"/>
      <c r="I329" s="38"/>
      <c r="J329" s="35"/>
      <c r="K329" s="17"/>
      <c r="O329" s="38"/>
      <c r="P329" s="38"/>
    </row>
    <row r="330" spans="2:16">
      <c r="B330" s="9"/>
      <c r="D330" s="38"/>
      <c r="E330" s="38"/>
      <c r="F330" s="38"/>
      <c r="G330" s="38"/>
      <c r="H330" s="38"/>
      <c r="I330" s="38"/>
      <c r="J330" s="35"/>
      <c r="K330" s="17"/>
      <c r="O330" s="38"/>
      <c r="P330" s="38"/>
    </row>
    <row r="331" spans="2:16">
      <c r="B331" s="9"/>
      <c r="D331" s="38"/>
      <c r="E331" s="38"/>
      <c r="F331" s="38"/>
      <c r="G331" s="38"/>
      <c r="H331" s="38"/>
      <c r="I331" s="38"/>
      <c r="J331" s="35"/>
      <c r="K331" s="17"/>
      <c r="O331" s="38"/>
      <c r="P331" s="38"/>
    </row>
    <row r="332" spans="2:16">
      <c r="B332" s="9"/>
      <c r="D332" s="38"/>
      <c r="E332" s="38"/>
      <c r="F332" s="38"/>
      <c r="G332" s="38"/>
      <c r="H332" s="38"/>
      <c r="I332" s="38"/>
      <c r="J332" s="35"/>
      <c r="K332" s="17"/>
      <c r="O332" s="38"/>
      <c r="P332" s="38"/>
    </row>
    <row r="333" spans="2:16">
      <c r="B333" s="9"/>
      <c r="D333" s="38"/>
      <c r="E333" s="38"/>
      <c r="F333" s="38"/>
      <c r="G333" s="38"/>
      <c r="H333" s="38"/>
      <c r="I333" s="38"/>
      <c r="J333" s="35"/>
      <c r="K333" s="17"/>
      <c r="O333" s="38"/>
      <c r="P333" s="38"/>
    </row>
    <row r="334" spans="2:16">
      <c r="B334" s="9"/>
      <c r="D334" s="38"/>
      <c r="E334" s="38"/>
      <c r="F334" s="38"/>
      <c r="G334" s="38"/>
      <c r="H334" s="38"/>
      <c r="I334" s="38"/>
      <c r="J334" s="35"/>
      <c r="K334" s="17"/>
      <c r="O334" s="38"/>
      <c r="P334" s="38"/>
    </row>
    <row r="335" spans="2:16">
      <c r="B335" s="9"/>
      <c r="D335" s="38"/>
      <c r="E335" s="38"/>
      <c r="F335" s="38"/>
      <c r="G335" s="38"/>
      <c r="H335" s="38"/>
      <c r="I335" s="38"/>
      <c r="J335" s="35"/>
      <c r="K335" s="17"/>
      <c r="O335" s="38"/>
      <c r="P335" s="38"/>
    </row>
    <row r="336" spans="2:16">
      <c r="B336" s="9"/>
      <c r="D336" s="38"/>
      <c r="E336" s="38"/>
      <c r="F336" s="38"/>
      <c r="G336" s="38"/>
      <c r="H336" s="38"/>
      <c r="I336" s="38"/>
      <c r="J336" s="35"/>
      <c r="K336" s="17"/>
      <c r="O336" s="38"/>
      <c r="P336" s="38"/>
    </row>
    <row r="337" spans="2:16">
      <c r="B337" s="9"/>
      <c r="D337" s="38"/>
      <c r="E337" s="38"/>
      <c r="F337" s="38"/>
      <c r="G337" s="38"/>
      <c r="H337" s="38"/>
      <c r="I337" s="38"/>
      <c r="J337" s="35"/>
      <c r="K337" s="17"/>
      <c r="O337" s="38"/>
      <c r="P337" s="38"/>
    </row>
    <row r="338" spans="2:16">
      <c r="B338" s="9"/>
      <c r="D338" s="38"/>
      <c r="E338" s="38"/>
      <c r="F338" s="38"/>
      <c r="G338" s="38"/>
      <c r="H338" s="38"/>
      <c r="I338" s="38"/>
      <c r="J338" s="35"/>
      <c r="K338" s="17"/>
      <c r="O338" s="38"/>
      <c r="P338" s="38"/>
    </row>
    <row r="339" spans="2:16">
      <c r="B339" s="9"/>
      <c r="D339" s="38"/>
      <c r="E339" s="38"/>
      <c r="F339" s="38"/>
      <c r="G339" s="38"/>
      <c r="H339" s="38"/>
      <c r="I339" s="38"/>
      <c r="J339" s="35"/>
      <c r="K339" s="17"/>
      <c r="O339" s="38"/>
      <c r="P339" s="38"/>
    </row>
    <row r="340" spans="2:16">
      <c r="B340" s="9"/>
      <c r="D340" s="38"/>
      <c r="E340" s="38"/>
      <c r="F340" s="38"/>
      <c r="G340" s="38"/>
      <c r="H340" s="38"/>
      <c r="I340" s="38"/>
      <c r="J340" s="35"/>
      <c r="K340" s="17"/>
      <c r="O340" s="38"/>
      <c r="P340" s="38"/>
    </row>
    <row r="341" spans="2:16">
      <c r="B341" s="9"/>
      <c r="D341" s="38"/>
      <c r="E341" s="38"/>
      <c r="F341" s="38"/>
      <c r="G341" s="38"/>
      <c r="H341" s="38"/>
      <c r="I341" s="38"/>
      <c r="J341" s="35"/>
      <c r="K341" s="17"/>
      <c r="O341" s="38"/>
      <c r="P341" s="38"/>
    </row>
    <row r="342" spans="2:16">
      <c r="B342" s="9"/>
      <c r="D342" s="38"/>
      <c r="E342" s="38"/>
      <c r="F342" s="38"/>
      <c r="G342" s="38"/>
      <c r="H342" s="38"/>
      <c r="I342" s="38"/>
      <c r="J342" s="35"/>
      <c r="K342" s="17"/>
      <c r="O342" s="38"/>
      <c r="P342" s="38"/>
    </row>
    <row r="343" spans="2:16">
      <c r="B343" s="9"/>
      <c r="D343" s="38"/>
      <c r="E343" s="38"/>
      <c r="F343" s="38"/>
      <c r="G343" s="38"/>
      <c r="H343" s="38"/>
      <c r="I343" s="38"/>
      <c r="J343" s="35"/>
      <c r="K343" s="17"/>
      <c r="O343" s="38"/>
      <c r="P343" s="38"/>
    </row>
    <row r="344" spans="2:16">
      <c r="B344" s="9"/>
      <c r="D344" s="38"/>
      <c r="E344" s="38"/>
      <c r="F344" s="38"/>
      <c r="G344" s="38"/>
      <c r="H344" s="38"/>
      <c r="I344" s="38"/>
      <c r="J344" s="35"/>
      <c r="K344" s="17"/>
      <c r="O344" s="38"/>
      <c r="P344" s="38"/>
    </row>
    <row r="345" spans="2:16">
      <c r="B345" s="9"/>
      <c r="D345" s="38"/>
      <c r="E345" s="38"/>
      <c r="F345" s="38"/>
      <c r="G345" s="38"/>
      <c r="H345" s="38"/>
      <c r="I345" s="38"/>
      <c r="J345" s="35"/>
      <c r="K345" s="17"/>
      <c r="O345" s="38"/>
      <c r="P345" s="38"/>
    </row>
    <row r="346" spans="2:16">
      <c r="B346" s="9"/>
      <c r="D346" s="38"/>
      <c r="E346" s="38"/>
      <c r="F346" s="38"/>
      <c r="G346" s="38"/>
      <c r="H346" s="38"/>
      <c r="I346" s="38"/>
      <c r="J346" s="35"/>
      <c r="K346" s="17"/>
      <c r="O346" s="38"/>
      <c r="P346" s="38"/>
    </row>
    <row r="347" spans="2:16">
      <c r="B347" s="9"/>
      <c r="D347" s="38"/>
      <c r="E347" s="38"/>
      <c r="F347" s="38"/>
      <c r="G347" s="38"/>
      <c r="H347" s="38"/>
      <c r="I347" s="38"/>
      <c r="J347" s="35"/>
      <c r="K347" s="17"/>
      <c r="O347" s="38"/>
      <c r="P347" s="38"/>
    </row>
    <row r="348" spans="2:16">
      <c r="B348" s="9"/>
      <c r="D348" s="38"/>
      <c r="E348" s="38"/>
      <c r="F348" s="38"/>
      <c r="G348" s="38"/>
      <c r="H348" s="38"/>
      <c r="I348" s="38"/>
      <c r="J348" s="35"/>
      <c r="K348" s="17"/>
      <c r="O348" s="38"/>
      <c r="P348" s="38"/>
    </row>
    <row r="349" spans="2:16">
      <c r="B349" s="9"/>
      <c r="D349" s="38"/>
      <c r="E349" s="38"/>
      <c r="F349" s="38"/>
      <c r="G349" s="38"/>
      <c r="H349" s="38"/>
      <c r="I349" s="38"/>
      <c r="J349" s="35"/>
      <c r="K349" s="17"/>
      <c r="O349" s="38"/>
      <c r="P349" s="38"/>
    </row>
    <row r="350" spans="2:16">
      <c r="B350" s="9"/>
      <c r="D350" s="38"/>
      <c r="E350" s="38"/>
      <c r="F350" s="38"/>
      <c r="G350" s="38"/>
      <c r="H350" s="38"/>
      <c r="I350" s="38"/>
      <c r="J350" s="35"/>
      <c r="K350" s="17"/>
      <c r="O350" s="38"/>
      <c r="P350" s="38"/>
    </row>
    <row r="351" spans="2:16">
      <c r="B351" s="9"/>
      <c r="D351" s="38"/>
      <c r="E351" s="38"/>
      <c r="F351" s="38"/>
      <c r="G351" s="38"/>
      <c r="H351" s="38"/>
      <c r="I351" s="38"/>
      <c r="J351" s="35"/>
      <c r="K351" s="17"/>
      <c r="O351" s="38"/>
      <c r="P351" s="38"/>
    </row>
    <row r="352" spans="2:16">
      <c r="B352" s="9"/>
      <c r="D352" s="38"/>
      <c r="E352" s="38"/>
      <c r="F352" s="38"/>
      <c r="G352" s="38"/>
      <c r="H352" s="38"/>
      <c r="I352" s="38"/>
      <c r="J352" s="35"/>
      <c r="K352" s="17"/>
      <c r="O352" s="38"/>
      <c r="P352" s="38"/>
    </row>
    <row r="353" spans="2:16">
      <c r="B353" s="9"/>
      <c r="D353" s="38"/>
      <c r="E353" s="38"/>
      <c r="F353" s="38"/>
      <c r="G353" s="38"/>
      <c r="H353" s="38"/>
      <c r="I353" s="38"/>
      <c r="J353" s="35"/>
      <c r="K353" s="17"/>
      <c r="O353" s="38"/>
      <c r="P353" s="38"/>
    </row>
    <row r="354" spans="2:16">
      <c r="B354" s="9"/>
      <c r="D354" s="38"/>
      <c r="E354" s="38"/>
      <c r="F354" s="38"/>
      <c r="G354" s="38"/>
      <c r="H354" s="38"/>
      <c r="I354" s="38"/>
      <c r="J354" s="35"/>
      <c r="K354" s="17"/>
      <c r="O354" s="38"/>
      <c r="P354" s="38"/>
    </row>
    <row r="355" spans="2:16">
      <c r="B355" s="9"/>
      <c r="D355" s="38"/>
      <c r="E355" s="38"/>
      <c r="F355" s="38"/>
      <c r="G355" s="38"/>
      <c r="H355" s="38"/>
      <c r="I355" s="38"/>
      <c r="J355" s="35"/>
      <c r="K355" s="17"/>
      <c r="O355" s="38"/>
      <c r="P355" s="38"/>
    </row>
    <row r="356" spans="2:16">
      <c r="B356" s="9"/>
      <c r="D356" s="38"/>
      <c r="E356" s="38"/>
      <c r="F356" s="38"/>
      <c r="G356" s="38"/>
      <c r="H356" s="38"/>
      <c r="I356" s="38"/>
      <c r="J356" s="35"/>
      <c r="K356" s="17"/>
      <c r="O356" s="38"/>
      <c r="P356" s="38"/>
    </row>
    <row r="357" spans="2:16">
      <c r="B357" s="9"/>
      <c r="D357" s="38"/>
      <c r="E357" s="38"/>
      <c r="F357" s="38"/>
      <c r="G357" s="38"/>
      <c r="H357" s="38"/>
      <c r="I357" s="38"/>
      <c r="J357" s="35"/>
      <c r="K357" s="17"/>
      <c r="O357" s="38"/>
      <c r="P357" s="38"/>
    </row>
    <row r="358" spans="2:16">
      <c r="B358" s="9"/>
      <c r="D358" s="38"/>
      <c r="E358" s="38"/>
      <c r="F358" s="38"/>
      <c r="G358" s="38"/>
      <c r="H358" s="38"/>
      <c r="I358" s="38"/>
      <c r="J358" s="35"/>
      <c r="K358" s="17"/>
      <c r="O358" s="38"/>
      <c r="P358" s="38"/>
    </row>
    <row r="359" spans="2:16">
      <c r="B359" s="9"/>
      <c r="D359" s="38"/>
      <c r="E359" s="38"/>
      <c r="F359" s="38"/>
      <c r="G359" s="38"/>
      <c r="H359" s="38"/>
      <c r="I359" s="38"/>
      <c r="J359" s="35"/>
      <c r="K359" s="17"/>
      <c r="O359" s="38"/>
      <c r="P359" s="38"/>
    </row>
    <row r="360" spans="2:16">
      <c r="B360" s="9"/>
      <c r="D360" s="38"/>
      <c r="E360" s="38"/>
      <c r="F360" s="38"/>
      <c r="G360" s="38"/>
      <c r="H360" s="38"/>
      <c r="I360" s="38"/>
      <c r="J360" s="35"/>
      <c r="K360" s="17"/>
      <c r="O360" s="38"/>
      <c r="P360" s="38"/>
    </row>
    <row r="361" spans="2:16">
      <c r="B361" s="9"/>
      <c r="D361" s="38"/>
      <c r="E361" s="38"/>
      <c r="F361" s="38"/>
      <c r="G361" s="38"/>
      <c r="H361" s="38"/>
      <c r="I361" s="38"/>
      <c r="J361" s="35"/>
      <c r="K361" s="17"/>
      <c r="O361" s="38"/>
      <c r="P361" s="38"/>
    </row>
    <row r="362" spans="2:16">
      <c r="B362" s="9"/>
      <c r="D362" s="38"/>
      <c r="E362" s="38"/>
      <c r="F362" s="38"/>
      <c r="G362" s="38"/>
      <c r="H362" s="38"/>
      <c r="I362" s="38"/>
      <c r="J362" s="35"/>
      <c r="K362" s="17"/>
      <c r="O362" s="38"/>
      <c r="P362" s="38"/>
    </row>
    <row r="363" spans="2:16">
      <c r="B363" s="9"/>
      <c r="D363" s="38"/>
      <c r="E363" s="38"/>
      <c r="F363" s="38"/>
      <c r="G363" s="38"/>
      <c r="H363" s="38"/>
      <c r="I363" s="38"/>
      <c r="J363" s="35"/>
      <c r="K363" s="17"/>
      <c r="O363" s="38"/>
      <c r="P363" s="38"/>
    </row>
    <row r="364" spans="2:16">
      <c r="B364" s="9"/>
      <c r="D364" s="38"/>
      <c r="E364" s="38"/>
      <c r="F364" s="38"/>
      <c r="G364" s="38"/>
      <c r="H364" s="38"/>
      <c r="I364" s="38"/>
      <c r="J364" s="35"/>
      <c r="K364" s="17"/>
      <c r="O364" s="38"/>
      <c r="P364" s="38"/>
    </row>
    <row r="365" spans="2:16">
      <c r="B365" s="9"/>
      <c r="D365" s="38"/>
      <c r="E365" s="38"/>
      <c r="F365" s="38"/>
      <c r="G365" s="38"/>
      <c r="H365" s="38"/>
      <c r="I365" s="38"/>
      <c r="J365" s="35"/>
      <c r="K365" s="17"/>
      <c r="O365" s="38"/>
      <c r="P365" s="38"/>
    </row>
    <row r="366" spans="2:16">
      <c r="B366" s="9"/>
      <c r="D366" s="38"/>
      <c r="E366" s="38"/>
      <c r="F366" s="38"/>
      <c r="G366" s="38"/>
      <c r="H366" s="38"/>
      <c r="I366" s="38"/>
      <c r="J366" s="35"/>
      <c r="K366" s="17"/>
      <c r="O366" s="38"/>
      <c r="P366" s="38"/>
    </row>
    <row r="367" spans="2:16">
      <c r="B367" s="9"/>
      <c r="D367" s="38"/>
      <c r="E367" s="38"/>
      <c r="F367" s="38"/>
      <c r="G367" s="38"/>
      <c r="H367" s="38"/>
      <c r="I367" s="38"/>
      <c r="J367" s="35"/>
      <c r="K367" s="17"/>
      <c r="O367" s="38"/>
      <c r="P367" s="38"/>
    </row>
    <row r="368" spans="2:16">
      <c r="B368" s="9"/>
      <c r="D368" s="38"/>
      <c r="E368" s="38"/>
      <c r="F368" s="38"/>
      <c r="G368" s="38"/>
      <c r="H368" s="38"/>
      <c r="I368" s="38"/>
      <c r="J368" s="35"/>
      <c r="K368" s="17"/>
      <c r="O368" s="38"/>
      <c r="P368" s="38"/>
    </row>
    <row r="369" spans="2:16">
      <c r="B369" s="9"/>
      <c r="D369" s="38"/>
      <c r="E369" s="38"/>
      <c r="F369" s="38"/>
      <c r="G369" s="38"/>
      <c r="H369" s="38"/>
      <c r="I369" s="38"/>
      <c r="J369" s="35"/>
      <c r="K369" s="17"/>
      <c r="O369" s="38"/>
      <c r="P369" s="38"/>
    </row>
    <row r="370" spans="2:16">
      <c r="B370" s="9"/>
      <c r="D370" s="38"/>
      <c r="E370" s="38"/>
      <c r="F370" s="38"/>
      <c r="G370" s="38"/>
      <c r="H370" s="38"/>
      <c r="I370" s="38"/>
      <c r="J370" s="35"/>
      <c r="K370" s="17"/>
      <c r="O370" s="38"/>
      <c r="P370" s="38"/>
    </row>
    <row r="371" spans="2:16">
      <c r="B371" s="9"/>
      <c r="D371" s="38"/>
      <c r="E371" s="38"/>
      <c r="F371" s="38"/>
      <c r="G371" s="38"/>
      <c r="H371" s="38"/>
      <c r="I371" s="38"/>
      <c r="J371" s="35"/>
      <c r="K371" s="17"/>
      <c r="O371" s="38"/>
      <c r="P371" s="38"/>
    </row>
    <row r="372" spans="2:16">
      <c r="B372" s="9"/>
      <c r="D372" s="38"/>
      <c r="E372" s="38"/>
      <c r="F372" s="38"/>
      <c r="G372" s="38"/>
      <c r="H372" s="38"/>
      <c r="I372" s="38"/>
      <c r="J372" s="35"/>
      <c r="K372" s="17"/>
      <c r="O372" s="38"/>
      <c r="P372" s="38"/>
    </row>
    <row r="373" spans="2:16">
      <c r="B373" s="9"/>
      <c r="D373" s="38"/>
      <c r="E373" s="38"/>
      <c r="F373" s="38"/>
      <c r="G373" s="38"/>
      <c r="H373" s="38"/>
      <c r="I373" s="38"/>
      <c r="J373" s="35"/>
      <c r="K373" s="17"/>
      <c r="O373" s="38"/>
      <c r="P373" s="38"/>
    </row>
    <row r="374" spans="2:16">
      <c r="B374" s="9"/>
      <c r="D374" s="38"/>
      <c r="E374" s="38"/>
      <c r="F374" s="38"/>
      <c r="G374" s="38"/>
      <c r="H374" s="38"/>
      <c r="I374" s="38"/>
      <c r="J374" s="35"/>
      <c r="K374" s="17"/>
      <c r="O374" s="38"/>
      <c r="P374" s="38"/>
    </row>
    <row r="375" spans="2:16">
      <c r="B375" s="9"/>
      <c r="D375" s="38"/>
      <c r="E375" s="38"/>
      <c r="F375" s="38"/>
      <c r="G375" s="38"/>
      <c r="H375" s="38"/>
      <c r="I375" s="38"/>
      <c r="J375" s="35"/>
      <c r="K375" s="17"/>
      <c r="O375" s="38"/>
      <c r="P375" s="38"/>
    </row>
    <row r="376" spans="2:16">
      <c r="B376" s="9"/>
      <c r="D376" s="38"/>
      <c r="E376" s="38"/>
      <c r="F376" s="38"/>
      <c r="G376" s="38"/>
      <c r="H376" s="38"/>
      <c r="I376" s="38"/>
      <c r="J376" s="35"/>
      <c r="K376" s="17"/>
      <c r="O376" s="38"/>
      <c r="P376" s="38"/>
    </row>
    <row r="377" spans="2:16">
      <c r="B377" s="9"/>
      <c r="D377" s="38"/>
      <c r="E377" s="38"/>
      <c r="F377" s="38"/>
      <c r="G377" s="38"/>
      <c r="H377" s="38"/>
      <c r="I377" s="38"/>
      <c r="J377" s="35"/>
      <c r="K377" s="17"/>
      <c r="O377" s="38"/>
      <c r="P377" s="38"/>
    </row>
    <row r="378" spans="2:16">
      <c r="B378" s="9"/>
      <c r="D378" s="38"/>
      <c r="E378" s="38"/>
      <c r="F378" s="38"/>
      <c r="G378" s="38"/>
      <c r="H378" s="38"/>
      <c r="I378" s="38"/>
      <c r="J378" s="35"/>
      <c r="K378" s="17"/>
      <c r="O378" s="38"/>
      <c r="P378" s="38"/>
    </row>
    <row r="379" spans="2:16">
      <c r="B379" s="9"/>
      <c r="D379" s="38"/>
      <c r="E379" s="38"/>
      <c r="F379" s="38"/>
      <c r="G379" s="38"/>
      <c r="H379" s="38"/>
      <c r="I379" s="38"/>
      <c r="J379" s="35"/>
      <c r="K379" s="17"/>
      <c r="O379" s="38"/>
      <c r="P379" s="38"/>
    </row>
    <row r="380" spans="2:16">
      <c r="B380" s="9"/>
      <c r="D380" s="38"/>
      <c r="E380" s="38"/>
      <c r="F380" s="38"/>
      <c r="G380" s="38"/>
      <c r="H380" s="38"/>
      <c r="I380" s="38"/>
      <c r="J380" s="35"/>
      <c r="K380" s="17"/>
      <c r="O380" s="38"/>
      <c r="P380" s="38"/>
    </row>
    <row r="381" spans="2:16">
      <c r="B381" s="9"/>
      <c r="D381" s="38"/>
      <c r="E381" s="38"/>
      <c r="F381" s="38"/>
      <c r="G381" s="38"/>
      <c r="H381" s="38"/>
      <c r="I381" s="38"/>
      <c r="J381" s="35"/>
      <c r="K381" s="17"/>
      <c r="O381" s="38"/>
      <c r="P381" s="38"/>
    </row>
    <row r="382" spans="2:16">
      <c r="B382" s="9"/>
      <c r="D382" s="38"/>
      <c r="E382" s="38"/>
      <c r="F382" s="38"/>
      <c r="G382" s="38"/>
      <c r="H382" s="38"/>
      <c r="I382" s="38"/>
      <c r="J382" s="35"/>
      <c r="K382" s="17"/>
      <c r="O382" s="38"/>
      <c r="P382" s="38"/>
    </row>
    <row r="383" spans="2:16">
      <c r="B383" s="9"/>
      <c r="D383" s="38"/>
      <c r="E383" s="38"/>
      <c r="F383" s="38"/>
      <c r="G383" s="38"/>
      <c r="H383" s="38"/>
      <c r="I383" s="38"/>
      <c r="J383" s="35"/>
      <c r="K383" s="17"/>
      <c r="O383" s="38"/>
      <c r="P383" s="38"/>
    </row>
    <row r="384" spans="2:16">
      <c r="B384" s="9"/>
      <c r="D384" s="38"/>
      <c r="E384" s="38"/>
      <c r="F384" s="38"/>
      <c r="G384" s="38"/>
      <c r="H384" s="38"/>
      <c r="I384" s="38"/>
      <c r="J384" s="35"/>
      <c r="K384" s="17"/>
      <c r="O384" s="38"/>
      <c r="P384" s="38"/>
    </row>
    <row r="385" spans="2:16">
      <c r="B385" s="9"/>
      <c r="D385" s="38"/>
      <c r="E385" s="38"/>
      <c r="F385" s="38"/>
      <c r="G385" s="38"/>
      <c r="H385" s="38"/>
      <c r="I385" s="38"/>
      <c r="J385" s="35"/>
      <c r="K385" s="17"/>
      <c r="O385" s="38"/>
      <c r="P385" s="38"/>
    </row>
    <row r="386" spans="2:16">
      <c r="B386" s="9"/>
      <c r="D386" s="38"/>
      <c r="E386" s="38"/>
      <c r="F386" s="38"/>
      <c r="G386" s="38"/>
      <c r="H386" s="38"/>
      <c r="I386" s="38"/>
      <c r="J386" s="35"/>
      <c r="K386" s="17"/>
      <c r="O386" s="38"/>
      <c r="P386" s="38"/>
    </row>
    <row r="387" spans="2:16">
      <c r="B387" s="9"/>
      <c r="D387" s="38"/>
      <c r="E387" s="38"/>
      <c r="F387" s="38"/>
      <c r="G387" s="38"/>
      <c r="H387" s="38"/>
      <c r="I387" s="38"/>
      <c r="J387" s="35"/>
      <c r="K387" s="17"/>
      <c r="O387" s="38"/>
      <c r="P387" s="38"/>
    </row>
    <row r="388" spans="2:16">
      <c r="B388" s="9"/>
      <c r="D388" s="38"/>
      <c r="E388" s="38"/>
      <c r="F388" s="38"/>
      <c r="G388" s="38"/>
      <c r="H388" s="38"/>
      <c r="I388" s="38"/>
      <c r="J388" s="35"/>
      <c r="K388" s="17"/>
      <c r="O388" s="38"/>
      <c r="P388" s="38"/>
    </row>
    <row r="389" spans="2:16">
      <c r="B389" s="9"/>
      <c r="D389" s="38"/>
      <c r="E389" s="38"/>
      <c r="F389" s="38"/>
      <c r="G389" s="38"/>
      <c r="H389" s="38"/>
      <c r="I389" s="38"/>
      <c r="J389" s="35"/>
      <c r="K389" s="17"/>
      <c r="O389" s="38"/>
      <c r="P389" s="38"/>
    </row>
    <row r="390" spans="2:16">
      <c r="B390" s="9"/>
      <c r="D390" s="38"/>
      <c r="E390" s="38"/>
      <c r="F390" s="38"/>
      <c r="G390" s="38"/>
      <c r="H390" s="38"/>
      <c r="I390" s="38"/>
      <c r="J390" s="35"/>
      <c r="K390" s="17"/>
      <c r="O390" s="38"/>
      <c r="P390" s="38"/>
    </row>
    <row r="391" spans="2:16">
      <c r="B391" s="9"/>
      <c r="D391" s="38"/>
      <c r="E391" s="38"/>
      <c r="F391" s="38"/>
      <c r="G391" s="38"/>
      <c r="H391" s="38"/>
      <c r="I391" s="38"/>
      <c r="J391" s="35"/>
      <c r="K391" s="17"/>
      <c r="O391" s="38"/>
      <c r="P391" s="38"/>
    </row>
    <row r="392" spans="2:16">
      <c r="B392" s="9"/>
      <c r="D392" s="38"/>
      <c r="E392" s="38"/>
      <c r="F392" s="38"/>
      <c r="G392" s="38"/>
      <c r="H392" s="38"/>
      <c r="I392" s="38"/>
      <c r="J392" s="35"/>
      <c r="K392" s="17"/>
      <c r="O392" s="38"/>
      <c r="P392" s="38"/>
    </row>
    <row r="393" spans="2:16">
      <c r="B393" s="9"/>
      <c r="D393" s="38"/>
      <c r="E393" s="38"/>
      <c r="F393" s="38"/>
      <c r="G393" s="38"/>
      <c r="H393" s="38"/>
      <c r="I393" s="38"/>
      <c r="J393" s="35"/>
      <c r="K393" s="17"/>
      <c r="O393" s="38"/>
      <c r="P393" s="38"/>
    </row>
    <row r="394" spans="2:16">
      <c r="B394" s="9"/>
      <c r="D394" s="38"/>
      <c r="E394" s="38"/>
      <c r="F394" s="38"/>
      <c r="G394" s="38"/>
      <c r="H394" s="38"/>
      <c r="I394" s="38"/>
      <c r="J394" s="35"/>
      <c r="K394" s="17"/>
      <c r="O394" s="38"/>
      <c r="P394" s="38"/>
    </row>
    <row r="395" spans="2:16">
      <c r="B395" s="9"/>
      <c r="D395" s="38"/>
      <c r="E395" s="38"/>
      <c r="F395" s="38"/>
      <c r="G395" s="38"/>
      <c r="H395" s="38"/>
      <c r="I395" s="38"/>
      <c r="J395" s="35"/>
      <c r="K395" s="17"/>
      <c r="O395" s="38"/>
      <c r="P395" s="38"/>
    </row>
    <row r="396" spans="2:16">
      <c r="B396" s="9"/>
      <c r="D396" s="38"/>
      <c r="E396" s="38"/>
      <c r="F396" s="38"/>
      <c r="G396" s="38"/>
      <c r="H396" s="38"/>
      <c r="I396" s="38"/>
      <c r="J396" s="35"/>
      <c r="K396" s="17"/>
      <c r="O396" s="38"/>
      <c r="P396" s="38"/>
    </row>
    <row r="397" spans="2:16">
      <c r="B397" s="9"/>
      <c r="D397" s="38"/>
      <c r="E397" s="38"/>
      <c r="F397" s="38"/>
      <c r="G397" s="38"/>
      <c r="H397" s="38"/>
      <c r="I397" s="38"/>
      <c r="J397" s="35"/>
      <c r="K397" s="17"/>
      <c r="O397" s="38"/>
      <c r="P397" s="38"/>
    </row>
    <row r="398" spans="2:16">
      <c r="B398" s="9"/>
      <c r="D398" s="38"/>
      <c r="E398" s="38"/>
      <c r="F398" s="38"/>
      <c r="G398" s="38"/>
      <c r="H398" s="38"/>
      <c r="I398" s="38"/>
      <c r="J398" s="35"/>
      <c r="K398" s="17"/>
      <c r="O398" s="38"/>
      <c r="P398" s="38"/>
    </row>
    <row r="399" spans="2:16">
      <c r="B399" s="9"/>
      <c r="D399" s="38"/>
      <c r="E399" s="38"/>
      <c r="F399" s="38"/>
      <c r="G399" s="38"/>
      <c r="H399" s="38"/>
      <c r="I399" s="38"/>
      <c r="J399" s="35"/>
      <c r="K399" s="17"/>
      <c r="O399" s="38"/>
      <c r="P399" s="38"/>
    </row>
    <row r="400" spans="2:16">
      <c r="B400" s="9"/>
      <c r="D400" s="38"/>
      <c r="E400" s="38"/>
      <c r="F400" s="38"/>
      <c r="G400" s="38"/>
      <c r="H400" s="38"/>
      <c r="I400" s="38"/>
      <c r="J400" s="35"/>
      <c r="K400" s="17"/>
      <c r="O400" s="38"/>
      <c r="P400" s="38"/>
    </row>
    <row r="401" spans="2:16">
      <c r="B401" s="9"/>
      <c r="D401" s="38"/>
      <c r="E401" s="38"/>
      <c r="F401" s="38"/>
      <c r="G401" s="38"/>
      <c r="H401" s="38"/>
      <c r="I401" s="38"/>
      <c r="J401" s="35"/>
      <c r="K401" s="17"/>
      <c r="O401" s="38"/>
      <c r="P401" s="38"/>
    </row>
    <row r="402" spans="2:16">
      <c r="B402" s="9"/>
      <c r="D402" s="38"/>
      <c r="E402" s="38"/>
      <c r="F402" s="38"/>
      <c r="G402" s="38"/>
      <c r="H402" s="38"/>
      <c r="I402" s="38"/>
      <c r="J402" s="35"/>
      <c r="K402" s="17"/>
      <c r="O402" s="38"/>
      <c r="P402" s="38"/>
    </row>
    <row r="403" spans="2:16">
      <c r="B403" s="9"/>
      <c r="D403" s="38"/>
      <c r="E403" s="38"/>
      <c r="F403" s="38"/>
      <c r="G403" s="38"/>
      <c r="H403" s="38"/>
      <c r="I403" s="38"/>
      <c r="J403" s="35"/>
      <c r="K403" s="17"/>
      <c r="O403" s="38"/>
      <c r="P403" s="38"/>
    </row>
    <row r="404" spans="2:16">
      <c r="B404" s="9"/>
      <c r="D404" s="38"/>
      <c r="E404" s="38"/>
      <c r="F404" s="38"/>
      <c r="G404" s="38"/>
      <c r="H404" s="38"/>
      <c r="I404" s="38"/>
      <c r="J404" s="35"/>
      <c r="K404" s="17"/>
      <c r="O404" s="38"/>
      <c r="P404" s="38"/>
    </row>
    <row r="405" spans="2:16">
      <c r="B405" s="9"/>
      <c r="D405" s="38"/>
      <c r="E405" s="38"/>
      <c r="F405" s="38"/>
      <c r="G405" s="38"/>
      <c r="H405" s="38"/>
      <c r="I405" s="38"/>
      <c r="J405" s="35"/>
      <c r="K405" s="17"/>
      <c r="O405" s="38"/>
      <c r="P405" s="38"/>
    </row>
    <row r="406" spans="2:16">
      <c r="B406" s="9"/>
      <c r="D406" s="38"/>
      <c r="E406" s="38"/>
      <c r="F406" s="38"/>
      <c r="G406" s="38"/>
      <c r="H406" s="38"/>
      <c r="I406" s="38"/>
      <c r="J406" s="35"/>
      <c r="K406" s="17"/>
      <c r="O406" s="38"/>
      <c r="P406" s="38"/>
    </row>
    <row r="407" spans="2:16">
      <c r="B407" s="9"/>
      <c r="D407" s="38"/>
      <c r="E407" s="38"/>
      <c r="F407" s="38"/>
      <c r="G407" s="38"/>
      <c r="H407" s="38"/>
      <c r="I407" s="38"/>
      <c r="J407" s="35"/>
      <c r="K407" s="17"/>
      <c r="O407" s="38"/>
      <c r="P407" s="38"/>
    </row>
    <row r="408" spans="2:16">
      <c r="B408" s="9"/>
      <c r="D408" s="38"/>
      <c r="E408" s="38"/>
      <c r="F408" s="38"/>
      <c r="G408" s="38"/>
      <c r="H408" s="38"/>
      <c r="I408" s="38"/>
      <c r="J408" s="35"/>
      <c r="K408" s="17"/>
      <c r="O408" s="38"/>
      <c r="P408" s="38"/>
    </row>
    <row r="409" spans="2:16">
      <c r="B409" s="9"/>
      <c r="D409" s="38"/>
      <c r="E409" s="38"/>
      <c r="F409" s="38"/>
      <c r="G409" s="38"/>
      <c r="H409" s="38"/>
      <c r="I409" s="38"/>
      <c r="J409" s="35"/>
      <c r="K409" s="17"/>
      <c r="O409" s="38"/>
      <c r="P409" s="38"/>
    </row>
    <row r="410" spans="2:16">
      <c r="B410" s="9"/>
      <c r="D410" s="38"/>
      <c r="E410" s="38"/>
      <c r="F410" s="38"/>
      <c r="G410" s="38"/>
      <c r="H410" s="38"/>
      <c r="I410" s="38"/>
      <c r="J410" s="35"/>
      <c r="K410" s="17"/>
      <c r="O410" s="38"/>
      <c r="P410" s="38"/>
    </row>
    <row r="411" spans="2:16">
      <c r="B411" s="9"/>
      <c r="D411" s="38"/>
      <c r="E411" s="38"/>
      <c r="F411" s="38"/>
      <c r="G411" s="38"/>
      <c r="H411" s="38"/>
      <c r="I411" s="38"/>
      <c r="J411" s="35"/>
      <c r="K411" s="17"/>
      <c r="O411" s="38"/>
      <c r="P411" s="38"/>
    </row>
    <row r="412" spans="2:16">
      <c r="B412" s="9"/>
      <c r="D412" s="38"/>
      <c r="E412" s="38"/>
      <c r="F412" s="38"/>
      <c r="G412" s="38"/>
      <c r="H412" s="38"/>
      <c r="I412" s="38"/>
      <c r="J412" s="35"/>
      <c r="K412" s="17"/>
      <c r="O412" s="38"/>
      <c r="P412" s="38"/>
    </row>
    <row r="413" spans="2:16">
      <c r="B413" s="9"/>
      <c r="D413" s="38"/>
      <c r="E413" s="38"/>
      <c r="F413" s="38"/>
      <c r="G413" s="38"/>
      <c r="H413" s="38"/>
      <c r="I413" s="38"/>
      <c r="J413" s="35"/>
      <c r="K413" s="17"/>
      <c r="O413" s="38"/>
      <c r="P413" s="38"/>
    </row>
    <row r="414" spans="2:16">
      <c r="B414" s="9"/>
      <c r="D414" s="38"/>
      <c r="E414" s="38"/>
      <c r="F414" s="38"/>
      <c r="G414" s="38"/>
      <c r="H414" s="38"/>
      <c r="I414" s="38"/>
      <c r="J414" s="35"/>
      <c r="K414" s="17"/>
      <c r="O414" s="38"/>
      <c r="P414" s="38"/>
    </row>
    <row r="415" spans="2:16">
      <c r="B415" s="9"/>
      <c r="D415" s="38"/>
      <c r="E415" s="38"/>
      <c r="F415" s="38"/>
      <c r="G415" s="38"/>
      <c r="H415" s="38"/>
      <c r="I415" s="38"/>
      <c r="J415" s="35"/>
      <c r="K415" s="17"/>
      <c r="O415" s="38"/>
      <c r="P415" s="38"/>
    </row>
    <row r="416" spans="2:16">
      <c r="B416" s="9"/>
      <c r="D416" s="38"/>
      <c r="E416" s="38"/>
      <c r="F416" s="38"/>
      <c r="G416" s="38"/>
      <c r="H416" s="38"/>
      <c r="I416" s="38"/>
      <c r="J416" s="35"/>
      <c r="K416" s="17"/>
      <c r="O416" s="38"/>
      <c r="P416" s="38"/>
    </row>
    <row r="417" spans="2:16">
      <c r="B417" s="9"/>
      <c r="D417" s="38"/>
      <c r="E417" s="38"/>
      <c r="F417" s="38"/>
      <c r="G417" s="38"/>
      <c r="H417" s="38"/>
      <c r="I417" s="38"/>
      <c r="J417" s="35"/>
      <c r="K417" s="17"/>
      <c r="O417" s="38"/>
      <c r="P417" s="38"/>
    </row>
    <row r="418" spans="2:16">
      <c r="B418" s="9"/>
      <c r="D418" s="38"/>
      <c r="E418" s="38"/>
      <c r="F418" s="38"/>
      <c r="G418" s="38"/>
      <c r="H418" s="38"/>
      <c r="I418" s="38"/>
      <c r="J418" s="35"/>
      <c r="K418" s="17"/>
      <c r="O418" s="38"/>
      <c r="P418" s="38"/>
    </row>
    <row r="419" spans="2:16">
      <c r="B419" s="9"/>
      <c r="D419" s="38"/>
      <c r="E419" s="38"/>
      <c r="F419" s="38"/>
      <c r="G419" s="38"/>
      <c r="H419" s="38"/>
      <c r="I419" s="38"/>
      <c r="J419" s="35"/>
      <c r="K419" s="17"/>
      <c r="O419" s="38"/>
      <c r="P419" s="38"/>
    </row>
    <row r="420" spans="2:16">
      <c r="B420" s="9"/>
      <c r="D420" s="38"/>
      <c r="E420" s="38"/>
      <c r="F420" s="38"/>
      <c r="G420" s="38"/>
      <c r="H420" s="38"/>
      <c r="I420" s="38"/>
      <c r="J420" s="35"/>
      <c r="K420" s="17"/>
      <c r="O420" s="38"/>
      <c r="P420" s="38"/>
    </row>
    <row r="421" spans="2:16">
      <c r="B421" s="9"/>
      <c r="D421" s="38"/>
      <c r="E421" s="38"/>
      <c r="F421" s="38"/>
      <c r="G421" s="38"/>
      <c r="H421" s="38"/>
      <c r="I421" s="38"/>
      <c r="J421" s="35"/>
      <c r="K421" s="17"/>
      <c r="O421" s="38"/>
      <c r="P421" s="38"/>
    </row>
    <row r="422" spans="2:16">
      <c r="B422" s="9"/>
      <c r="D422" s="38"/>
      <c r="E422" s="38"/>
      <c r="F422" s="38"/>
      <c r="G422" s="38"/>
      <c r="H422" s="38"/>
      <c r="I422" s="38"/>
      <c r="J422" s="35"/>
      <c r="K422" s="17"/>
      <c r="O422" s="38"/>
      <c r="P422" s="38"/>
    </row>
    <row r="423" spans="2:16">
      <c r="B423" s="9"/>
      <c r="D423" s="38"/>
      <c r="E423" s="38"/>
      <c r="F423" s="38"/>
      <c r="G423" s="38"/>
      <c r="H423" s="38"/>
      <c r="I423" s="38"/>
      <c r="J423" s="35"/>
      <c r="K423" s="17"/>
      <c r="O423" s="38"/>
      <c r="P423" s="38"/>
    </row>
    <row r="424" spans="2:16">
      <c r="B424" s="9"/>
      <c r="D424" s="38"/>
      <c r="E424" s="38"/>
      <c r="F424" s="38"/>
      <c r="G424" s="38"/>
      <c r="H424" s="38"/>
      <c r="I424" s="38"/>
      <c r="J424" s="35"/>
      <c r="K424" s="17"/>
      <c r="O424" s="38"/>
      <c r="P424" s="38"/>
    </row>
    <row r="425" spans="2:16">
      <c r="B425" s="9"/>
      <c r="D425" s="38"/>
      <c r="E425" s="38"/>
      <c r="F425" s="38"/>
      <c r="G425" s="38"/>
      <c r="H425" s="38"/>
      <c r="I425" s="38"/>
      <c r="J425" s="35"/>
      <c r="K425" s="17"/>
      <c r="O425" s="38"/>
      <c r="P425" s="38"/>
    </row>
    <row r="426" spans="2:16">
      <c r="B426" s="9"/>
      <c r="D426" s="38"/>
      <c r="E426" s="38"/>
      <c r="F426" s="38"/>
      <c r="G426" s="38"/>
      <c r="H426" s="38"/>
      <c r="I426" s="38"/>
      <c r="J426" s="35"/>
      <c r="K426" s="17"/>
      <c r="O426" s="38"/>
      <c r="P426" s="38"/>
    </row>
    <row r="427" spans="2:16">
      <c r="B427" s="9"/>
      <c r="D427" s="38"/>
      <c r="E427" s="38"/>
      <c r="F427" s="38"/>
      <c r="G427" s="38"/>
      <c r="H427" s="38"/>
      <c r="I427" s="38"/>
      <c r="J427" s="35"/>
      <c r="K427" s="17"/>
      <c r="O427" s="38"/>
      <c r="P427" s="38"/>
    </row>
    <row r="428" spans="2:16">
      <c r="B428" s="9"/>
      <c r="D428" s="38"/>
      <c r="E428" s="38"/>
      <c r="F428" s="38"/>
      <c r="G428" s="38"/>
      <c r="H428" s="38"/>
      <c r="I428" s="38"/>
      <c r="J428" s="35"/>
      <c r="K428" s="17"/>
      <c r="O428" s="38"/>
      <c r="P428" s="38"/>
    </row>
    <row r="429" spans="2:16">
      <c r="B429" s="9"/>
      <c r="D429" s="38"/>
      <c r="E429" s="38"/>
      <c r="F429" s="38"/>
      <c r="G429" s="38"/>
      <c r="H429" s="38"/>
      <c r="I429" s="38"/>
      <c r="J429" s="35"/>
      <c r="K429" s="17"/>
      <c r="O429" s="38"/>
      <c r="P429" s="38"/>
    </row>
    <row r="430" spans="2:16">
      <c r="B430" s="9"/>
      <c r="D430" s="38"/>
      <c r="E430" s="38"/>
      <c r="F430" s="38"/>
      <c r="G430" s="38"/>
      <c r="H430" s="38"/>
      <c r="I430" s="38"/>
      <c r="J430" s="35"/>
      <c r="K430" s="17"/>
      <c r="O430" s="38"/>
      <c r="P430" s="38"/>
    </row>
    <row r="431" spans="2:16">
      <c r="B431" s="9"/>
      <c r="D431" s="38"/>
      <c r="E431" s="38"/>
      <c r="F431" s="38"/>
      <c r="G431" s="38"/>
      <c r="H431" s="38"/>
      <c r="I431" s="38"/>
      <c r="J431" s="35"/>
      <c r="K431" s="17"/>
      <c r="O431" s="38"/>
      <c r="P431" s="38"/>
    </row>
    <row r="432" spans="2:16">
      <c r="B432" s="9"/>
      <c r="D432" s="38"/>
      <c r="E432" s="38"/>
      <c r="F432" s="38"/>
      <c r="G432" s="38"/>
      <c r="H432" s="38"/>
      <c r="I432" s="38"/>
      <c r="J432" s="35"/>
      <c r="K432" s="17"/>
      <c r="O432" s="38"/>
      <c r="P432" s="38"/>
    </row>
    <row r="433" spans="2:16">
      <c r="B433" s="9"/>
      <c r="D433" s="38"/>
      <c r="E433" s="38"/>
      <c r="F433" s="38"/>
      <c r="G433" s="38"/>
      <c r="H433" s="38"/>
      <c r="I433" s="38"/>
      <c r="J433" s="35"/>
      <c r="K433" s="17"/>
      <c r="O433" s="38"/>
      <c r="P433" s="38"/>
    </row>
    <row r="434" spans="2:16">
      <c r="B434" s="9"/>
      <c r="D434" s="38"/>
      <c r="E434" s="38"/>
      <c r="F434" s="38"/>
      <c r="G434" s="38"/>
      <c r="H434" s="38"/>
      <c r="I434" s="38"/>
      <c r="J434" s="35"/>
      <c r="K434" s="17"/>
      <c r="O434" s="38"/>
      <c r="P434" s="38"/>
    </row>
    <row r="435" spans="2:16">
      <c r="B435" s="9"/>
      <c r="D435" s="38"/>
      <c r="E435" s="38"/>
      <c r="F435" s="38"/>
      <c r="G435" s="38"/>
      <c r="H435" s="38"/>
      <c r="I435" s="38"/>
      <c r="J435" s="35"/>
      <c r="K435" s="17"/>
      <c r="O435" s="38"/>
      <c r="P435" s="38"/>
    </row>
    <row r="436" spans="2:16">
      <c r="B436" s="9"/>
      <c r="D436" s="38"/>
      <c r="E436" s="38"/>
      <c r="F436" s="38"/>
      <c r="G436" s="38"/>
      <c r="H436" s="38"/>
      <c r="I436" s="38"/>
      <c r="J436" s="35"/>
      <c r="K436" s="17"/>
      <c r="O436" s="38"/>
      <c r="P436" s="38"/>
    </row>
    <row r="437" spans="2:16">
      <c r="B437" s="9"/>
      <c r="D437" s="38"/>
      <c r="E437" s="38"/>
      <c r="F437" s="38"/>
      <c r="G437" s="38"/>
      <c r="H437" s="38"/>
      <c r="I437" s="38"/>
      <c r="J437" s="35"/>
      <c r="K437" s="17"/>
      <c r="O437" s="38"/>
      <c r="P437" s="38"/>
    </row>
    <row r="438" spans="2:16">
      <c r="B438" s="9"/>
      <c r="D438" s="38"/>
      <c r="E438" s="38"/>
      <c r="F438" s="38"/>
      <c r="G438" s="38"/>
      <c r="H438" s="38"/>
      <c r="I438" s="38"/>
      <c r="J438" s="35"/>
      <c r="K438" s="17"/>
      <c r="O438" s="38"/>
      <c r="P438" s="38"/>
    </row>
    <row r="439" spans="2:16">
      <c r="B439" s="9"/>
      <c r="D439" s="38"/>
      <c r="E439" s="38"/>
      <c r="F439" s="38"/>
      <c r="G439" s="38"/>
      <c r="H439" s="38"/>
      <c r="I439" s="38"/>
      <c r="J439" s="35"/>
      <c r="K439" s="17"/>
      <c r="O439" s="38"/>
      <c r="P439" s="38"/>
    </row>
    <row r="440" spans="2:16">
      <c r="B440" s="9"/>
      <c r="D440" s="38"/>
      <c r="E440" s="38"/>
      <c r="F440" s="38"/>
      <c r="G440" s="38"/>
      <c r="H440" s="38"/>
      <c r="I440" s="38"/>
      <c r="J440" s="35"/>
      <c r="K440" s="17"/>
      <c r="O440" s="38"/>
      <c r="P440" s="38"/>
    </row>
    <row r="441" spans="2:16">
      <c r="B441" s="9"/>
      <c r="D441" s="38"/>
      <c r="E441" s="38"/>
      <c r="F441" s="38"/>
      <c r="G441" s="38"/>
      <c r="H441" s="38"/>
      <c r="I441" s="38"/>
      <c r="J441" s="35"/>
      <c r="K441" s="17"/>
      <c r="O441" s="38"/>
      <c r="P441" s="38"/>
    </row>
    <row r="442" spans="2:16">
      <c r="B442" s="9"/>
      <c r="D442" s="38"/>
      <c r="E442" s="38"/>
      <c r="F442" s="38"/>
      <c r="G442" s="38"/>
      <c r="H442" s="38"/>
      <c r="I442" s="38"/>
      <c r="J442" s="35"/>
      <c r="K442" s="17"/>
      <c r="O442" s="38"/>
      <c r="P442" s="38"/>
    </row>
    <row r="443" spans="2:16">
      <c r="B443" s="9"/>
      <c r="D443" s="38"/>
      <c r="E443" s="38"/>
      <c r="F443" s="38"/>
      <c r="G443" s="38"/>
      <c r="H443" s="38"/>
      <c r="I443" s="38"/>
      <c r="J443" s="35"/>
      <c r="K443" s="17"/>
      <c r="O443" s="38"/>
      <c r="P443" s="38"/>
    </row>
    <row r="444" spans="2:16">
      <c r="B444" s="9"/>
      <c r="D444" s="38"/>
      <c r="E444" s="38"/>
      <c r="F444" s="38"/>
      <c r="G444" s="38"/>
      <c r="H444" s="38"/>
      <c r="I444" s="38"/>
      <c r="J444" s="35"/>
      <c r="K444" s="17"/>
      <c r="O444" s="38"/>
      <c r="P444" s="38"/>
    </row>
    <row r="445" spans="2:16">
      <c r="B445" s="9"/>
      <c r="D445" s="38"/>
      <c r="E445" s="38"/>
      <c r="F445" s="38"/>
      <c r="G445" s="38"/>
      <c r="H445" s="38"/>
      <c r="I445" s="38"/>
      <c r="J445" s="35"/>
      <c r="K445" s="17"/>
      <c r="O445" s="38"/>
      <c r="P445" s="38"/>
    </row>
    <row r="446" spans="2:16">
      <c r="B446" s="9"/>
      <c r="D446" s="38"/>
      <c r="E446" s="38"/>
      <c r="F446" s="38"/>
      <c r="G446" s="38"/>
      <c r="H446" s="38"/>
      <c r="I446" s="38"/>
      <c r="J446" s="35"/>
      <c r="K446" s="17"/>
      <c r="O446" s="38"/>
      <c r="P446" s="38"/>
    </row>
    <row r="447" spans="2:16">
      <c r="B447" s="9"/>
      <c r="D447" s="38"/>
      <c r="E447" s="38"/>
      <c r="F447" s="38"/>
      <c r="G447" s="38"/>
      <c r="H447" s="38"/>
      <c r="I447" s="38"/>
      <c r="J447" s="35"/>
      <c r="K447" s="17"/>
      <c r="O447" s="38"/>
      <c r="P447" s="38"/>
    </row>
    <row r="448" spans="2:16">
      <c r="B448" s="9"/>
      <c r="D448" s="38"/>
      <c r="E448" s="38"/>
      <c r="F448" s="38"/>
      <c r="G448" s="38"/>
      <c r="H448" s="38"/>
      <c r="I448" s="38"/>
      <c r="J448" s="35"/>
      <c r="K448" s="17"/>
      <c r="O448" s="38"/>
      <c r="P448" s="38"/>
    </row>
    <row r="449" spans="2:16">
      <c r="B449" s="9"/>
      <c r="D449" s="38"/>
      <c r="E449" s="38"/>
      <c r="F449" s="38"/>
      <c r="G449" s="38"/>
      <c r="H449" s="38"/>
      <c r="I449" s="38"/>
      <c r="J449" s="35"/>
      <c r="K449" s="17"/>
      <c r="O449" s="38"/>
      <c r="P449" s="38"/>
    </row>
    <row r="450" spans="2:16">
      <c r="B450" s="9"/>
      <c r="D450" s="38"/>
      <c r="E450" s="38"/>
      <c r="F450" s="38"/>
      <c r="G450" s="38"/>
      <c r="H450" s="38"/>
      <c r="I450" s="38"/>
      <c r="J450" s="35"/>
      <c r="K450" s="17"/>
      <c r="O450" s="38"/>
      <c r="P450" s="38"/>
    </row>
    <row r="451" spans="2:16">
      <c r="B451" s="9"/>
      <c r="D451" s="38"/>
      <c r="E451" s="38"/>
      <c r="F451" s="38"/>
      <c r="G451" s="38"/>
      <c r="H451" s="38"/>
      <c r="I451" s="38"/>
      <c r="J451" s="35"/>
      <c r="K451" s="17"/>
      <c r="O451" s="38"/>
      <c r="P451" s="38"/>
    </row>
    <row r="452" spans="2:16">
      <c r="B452" s="9"/>
      <c r="D452" s="38"/>
      <c r="E452" s="38"/>
      <c r="F452" s="38"/>
      <c r="G452" s="38"/>
      <c r="H452" s="38"/>
      <c r="I452" s="38"/>
      <c r="J452" s="35"/>
      <c r="K452" s="17"/>
      <c r="O452" s="38"/>
      <c r="P452" s="38"/>
    </row>
    <row r="453" spans="2:16">
      <c r="B453" s="9"/>
      <c r="D453" s="38"/>
      <c r="E453" s="38"/>
      <c r="F453" s="38"/>
      <c r="G453" s="38"/>
      <c r="H453" s="38"/>
      <c r="I453" s="38"/>
      <c r="J453" s="35"/>
      <c r="K453" s="17"/>
      <c r="O453" s="38"/>
      <c r="P453" s="38"/>
    </row>
    <row r="454" spans="2:16">
      <c r="B454" s="9"/>
      <c r="D454" s="38"/>
      <c r="E454" s="38"/>
      <c r="F454" s="38"/>
      <c r="G454" s="38"/>
      <c r="H454" s="38"/>
      <c r="I454" s="38"/>
      <c r="J454" s="35"/>
      <c r="K454" s="17"/>
      <c r="O454" s="38"/>
      <c r="P454" s="38"/>
    </row>
    <row r="455" spans="2:16">
      <c r="B455" s="9"/>
      <c r="D455" s="38"/>
      <c r="E455" s="38"/>
      <c r="F455" s="38"/>
      <c r="G455" s="38"/>
      <c r="H455" s="38"/>
      <c r="I455" s="38"/>
      <c r="J455" s="35"/>
      <c r="K455" s="17"/>
      <c r="O455" s="38"/>
      <c r="P455" s="38"/>
    </row>
    <row r="456" spans="2:16">
      <c r="B456" s="9"/>
      <c r="D456" s="38"/>
      <c r="E456" s="38"/>
      <c r="F456" s="38"/>
      <c r="G456" s="38"/>
      <c r="H456" s="38"/>
      <c r="I456" s="38"/>
      <c r="J456" s="35"/>
      <c r="K456" s="17"/>
      <c r="O456" s="38"/>
      <c r="P456" s="38"/>
    </row>
    <row r="457" spans="2:16">
      <c r="B457" s="9"/>
      <c r="D457" s="38"/>
      <c r="E457" s="38"/>
      <c r="F457" s="38"/>
      <c r="G457" s="38"/>
      <c r="H457" s="38"/>
      <c r="I457" s="38"/>
      <c r="J457" s="35"/>
      <c r="K457" s="17"/>
      <c r="O457" s="38"/>
      <c r="P457" s="38"/>
    </row>
    <row r="458" spans="2:16">
      <c r="B458" s="9"/>
      <c r="D458" s="38"/>
      <c r="E458" s="38"/>
      <c r="F458" s="38"/>
      <c r="G458" s="38"/>
      <c r="H458" s="38"/>
      <c r="I458" s="38"/>
      <c r="J458" s="35"/>
      <c r="K458" s="17"/>
      <c r="O458" s="38"/>
      <c r="P458" s="38"/>
    </row>
    <row r="459" spans="2:16">
      <c r="B459" s="9"/>
      <c r="D459" s="38"/>
      <c r="E459" s="38"/>
      <c r="F459" s="38"/>
      <c r="G459" s="38"/>
      <c r="H459" s="38"/>
      <c r="I459" s="38"/>
      <c r="J459" s="35"/>
      <c r="K459" s="17"/>
      <c r="O459" s="38"/>
      <c r="P459" s="38"/>
    </row>
    <row r="460" spans="2:16">
      <c r="B460" s="9"/>
      <c r="D460" s="38"/>
      <c r="E460" s="38"/>
      <c r="F460" s="38"/>
      <c r="G460" s="38"/>
      <c r="H460" s="38"/>
      <c r="I460" s="38"/>
      <c r="J460" s="35"/>
      <c r="K460" s="17"/>
      <c r="O460" s="38"/>
      <c r="P460" s="38"/>
    </row>
    <row r="461" spans="2:16">
      <c r="B461" s="9"/>
      <c r="D461" s="38"/>
      <c r="E461" s="38"/>
      <c r="F461" s="38"/>
      <c r="G461" s="38"/>
      <c r="H461" s="38"/>
      <c r="I461" s="38"/>
      <c r="J461" s="35"/>
      <c r="K461" s="17"/>
      <c r="O461" s="38"/>
      <c r="P461" s="38"/>
    </row>
    <row r="462" spans="2:16">
      <c r="B462" s="9"/>
      <c r="D462" s="38"/>
      <c r="E462" s="38"/>
      <c r="F462" s="38"/>
      <c r="G462" s="38"/>
      <c r="H462" s="38"/>
      <c r="I462" s="38"/>
      <c r="J462" s="35"/>
      <c r="K462" s="17"/>
      <c r="O462" s="38"/>
      <c r="P462" s="38"/>
    </row>
    <row r="463" spans="2:16">
      <c r="B463" s="9"/>
      <c r="D463" s="38"/>
      <c r="E463" s="38"/>
      <c r="F463" s="38"/>
      <c r="G463" s="38"/>
      <c r="H463" s="38"/>
      <c r="I463" s="38"/>
      <c r="J463" s="35"/>
      <c r="K463" s="17"/>
      <c r="O463" s="38"/>
      <c r="P463" s="38"/>
    </row>
    <row r="464" spans="2:16">
      <c r="B464" s="9"/>
      <c r="D464" s="38"/>
      <c r="E464" s="38"/>
      <c r="F464" s="38"/>
      <c r="G464" s="38"/>
      <c r="H464" s="38"/>
      <c r="I464" s="38"/>
      <c r="J464" s="35"/>
      <c r="K464" s="17"/>
      <c r="O464" s="38"/>
      <c r="P464" s="38"/>
    </row>
    <row r="465" spans="2:16">
      <c r="B465" s="9"/>
      <c r="D465" s="38"/>
      <c r="E465" s="38"/>
      <c r="F465" s="38"/>
      <c r="G465" s="38"/>
      <c r="H465" s="38"/>
      <c r="I465" s="38"/>
      <c r="J465" s="35"/>
      <c r="K465" s="17"/>
      <c r="O465" s="38"/>
      <c r="P465" s="38"/>
    </row>
    <row r="466" spans="2:16">
      <c r="B466" s="9"/>
      <c r="D466" s="38"/>
      <c r="E466" s="38"/>
      <c r="F466" s="38"/>
      <c r="G466" s="38"/>
      <c r="H466" s="38"/>
      <c r="I466" s="38"/>
      <c r="J466" s="35"/>
      <c r="K466" s="17"/>
      <c r="O466" s="38"/>
      <c r="P466" s="38"/>
    </row>
    <row r="467" spans="2:16">
      <c r="B467" s="9"/>
      <c r="D467" s="38"/>
      <c r="E467" s="38"/>
      <c r="F467" s="38"/>
      <c r="G467" s="38"/>
      <c r="H467" s="38"/>
      <c r="I467" s="38"/>
      <c r="J467" s="35"/>
      <c r="K467" s="17"/>
      <c r="O467" s="38"/>
      <c r="P467" s="38"/>
    </row>
    <row r="468" spans="2:16">
      <c r="B468" s="9"/>
      <c r="D468" s="38"/>
      <c r="E468" s="38"/>
      <c r="F468" s="38"/>
      <c r="G468" s="38"/>
      <c r="H468" s="38"/>
      <c r="I468" s="38"/>
      <c r="J468" s="35"/>
      <c r="K468" s="17"/>
      <c r="O468" s="38"/>
      <c r="P468" s="38"/>
    </row>
    <row r="469" spans="2:16">
      <c r="B469" s="9"/>
      <c r="D469" s="38"/>
      <c r="E469" s="38"/>
      <c r="F469" s="38"/>
      <c r="G469" s="38"/>
      <c r="H469" s="38"/>
      <c r="I469" s="38"/>
      <c r="J469" s="35"/>
      <c r="K469" s="17"/>
      <c r="O469" s="38"/>
      <c r="P469" s="38"/>
    </row>
    <row r="470" spans="2:16">
      <c r="B470" s="9"/>
      <c r="D470" s="38"/>
      <c r="E470" s="38"/>
      <c r="F470" s="38"/>
      <c r="G470" s="38"/>
      <c r="H470" s="38"/>
      <c r="I470" s="38"/>
      <c r="J470" s="35"/>
      <c r="K470" s="17"/>
      <c r="O470" s="38"/>
      <c r="P470" s="38"/>
    </row>
    <row r="471" spans="2:16">
      <c r="B471" s="9"/>
      <c r="D471" s="38"/>
      <c r="E471" s="38"/>
      <c r="F471" s="38"/>
      <c r="G471" s="38"/>
      <c r="H471" s="38"/>
      <c r="I471" s="38"/>
      <c r="J471" s="35"/>
      <c r="K471" s="17"/>
      <c r="O471" s="38"/>
      <c r="P471" s="38"/>
    </row>
    <row r="472" spans="2:16">
      <c r="B472" s="9"/>
      <c r="D472" s="38"/>
      <c r="E472" s="38"/>
      <c r="F472" s="38"/>
      <c r="G472" s="38"/>
      <c r="H472" s="38"/>
      <c r="I472" s="38"/>
      <c r="J472" s="35"/>
      <c r="K472" s="17"/>
      <c r="O472" s="38"/>
      <c r="P472" s="38"/>
    </row>
    <row r="473" spans="2:16">
      <c r="B473" s="9"/>
      <c r="D473" s="38"/>
      <c r="E473" s="38"/>
      <c r="F473" s="38"/>
      <c r="G473" s="38"/>
      <c r="H473" s="38"/>
      <c r="I473" s="38"/>
      <c r="J473" s="35"/>
      <c r="K473" s="17"/>
      <c r="O473" s="38"/>
      <c r="P473" s="38"/>
    </row>
    <row r="474" spans="2:16">
      <c r="B474" s="9"/>
      <c r="D474" s="38"/>
      <c r="E474" s="38"/>
      <c r="F474" s="38"/>
      <c r="G474" s="38"/>
      <c r="H474" s="38"/>
      <c r="I474" s="38"/>
      <c r="J474" s="35"/>
      <c r="K474" s="17"/>
      <c r="O474" s="38"/>
      <c r="P474" s="38"/>
    </row>
    <row r="475" spans="2:16">
      <c r="B475" s="9"/>
      <c r="D475" s="38"/>
      <c r="E475" s="38"/>
      <c r="F475" s="38"/>
      <c r="G475" s="38"/>
      <c r="H475" s="38"/>
      <c r="I475" s="38"/>
      <c r="J475" s="35"/>
      <c r="K475" s="17"/>
      <c r="O475" s="38"/>
      <c r="P475" s="38"/>
    </row>
    <row r="476" spans="2:16">
      <c r="B476" s="9"/>
      <c r="D476" s="38"/>
      <c r="E476" s="38"/>
      <c r="F476" s="38"/>
      <c r="G476" s="38"/>
      <c r="H476" s="38"/>
      <c r="I476" s="38"/>
      <c r="J476" s="35"/>
      <c r="K476" s="17"/>
      <c r="O476" s="38"/>
      <c r="P476" s="38"/>
    </row>
    <row r="477" spans="2:16">
      <c r="B477" s="9"/>
      <c r="D477" s="38"/>
      <c r="E477" s="38"/>
      <c r="F477" s="38"/>
      <c r="G477" s="38"/>
      <c r="H477" s="38"/>
      <c r="I477" s="38"/>
      <c r="J477" s="35"/>
      <c r="K477" s="17"/>
      <c r="O477" s="38"/>
      <c r="P477" s="38"/>
    </row>
    <row r="478" spans="2:16">
      <c r="B478" s="9"/>
      <c r="D478" s="38"/>
      <c r="E478" s="38"/>
      <c r="F478" s="38"/>
      <c r="G478" s="38"/>
      <c r="H478" s="38"/>
      <c r="I478" s="38"/>
      <c r="J478" s="35"/>
      <c r="K478" s="17"/>
      <c r="O478" s="38"/>
      <c r="P478" s="38"/>
    </row>
    <row r="479" spans="2:16">
      <c r="B479" s="9"/>
      <c r="D479" s="38"/>
      <c r="E479" s="38"/>
      <c r="F479" s="38"/>
      <c r="G479" s="38"/>
      <c r="H479" s="38"/>
      <c r="I479" s="38"/>
      <c r="J479" s="35"/>
      <c r="K479" s="17"/>
      <c r="O479" s="38"/>
      <c r="P479" s="38"/>
    </row>
    <row r="480" spans="2:16">
      <c r="B480" s="9"/>
      <c r="D480" s="38"/>
      <c r="E480" s="38"/>
      <c r="F480" s="38"/>
      <c r="G480" s="38"/>
      <c r="H480" s="38"/>
      <c r="I480" s="38"/>
      <c r="J480" s="35"/>
      <c r="K480" s="17"/>
      <c r="O480" s="38"/>
      <c r="P480" s="38"/>
    </row>
    <row r="481" spans="2:16">
      <c r="B481" s="9"/>
      <c r="D481" s="38"/>
      <c r="E481" s="38"/>
      <c r="F481" s="38"/>
      <c r="G481" s="38"/>
      <c r="H481" s="38"/>
      <c r="I481" s="38"/>
      <c r="J481" s="35"/>
      <c r="K481" s="17"/>
      <c r="O481" s="38"/>
      <c r="P481" s="38"/>
    </row>
    <row r="482" spans="2:16">
      <c r="B482" s="9"/>
      <c r="D482" s="38"/>
      <c r="E482" s="38"/>
      <c r="F482" s="38"/>
      <c r="G482" s="38"/>
      <c r="H482" s="38"/>
      <c r="I482" s="38"/>
      <c r="J482" s="35"/>
      <c r="K482" s="17"/>
      <c r="O482" s="38"/>
      <c r="P482" s="38"/>
    </row>
    <row r="483" spans="2:16">
      <c r="B483" s="9"/>
      <c r="D483" s="38"/>
      <c r="E483" s="38"/>
      <c r="F483" s="38"/>
      <c r="G483" s="38"/>
      <c r="H483" s="38"/>
      <c r="I483" s="38"/>
      <c r="J483" s="35"/>
      <c r="K483" s="17"/>
      <c r="O483" s="38"/>
      <c r="P483" s="38"/>
    </row>
    <row r="484" spans="2:16">
      <c r="B484" s="9"/>
      <c r="D484" s="38"/>
      <c r="E484" s="38"/>
      <c r="F484" s="38"/>
      <c r="G484" s="38"/>
      <c r="H484" s="38"/>
      <c r="I484" s="38"/>
      <c r="J484" s="35"/>
      <c r="K484" s="17"/>
      <c r="O484" s="38"/>
      <c r="P484" s="38"/>
    </row>
    <row r="485" spans="2:16">
      <c r="B485" s="9"/>
      <c r="D485" s="38"/>
      <c r="E485" s="38"/>
      <c r="F485" s="38"/>
      <c r="G485" s="38"/>
      <c r="H485" s="38"/>
      <c r="I485" s="38"/>
      <c r="J485" s="35"/>
      <c r="K485" s="17"/>
      <c r="O485" s="38"/>
      <c r="P485" s="38"/>
    </row>
    <row r="486" spans="2:16">
      <c r="B486" s="9"/>
      <c r="D486" s="38"/>
      <c r="E486" s="38"/>
      <c r="F486" s="38"/>
      <c r="G486" s="38"/>
      <c r="H486" s="38"/>
      <c r="I486" s="38"/>
      <c r="J486" s="35"/>
      <c r="K486" s="17"/>
      <c r="O486" s="38"/>
      <c r="P486" s="38"/>
    </row>
    <row r="487" spans="2:16">
      <c r="B487" s="9"/>
      <c r="D487" s="38"/>
      <c r="E487" s="38"/>
      <c r="F487" s="38"/>
      <c r="G487" s="38"/>
      <c r="H487" s="38"/>
      <c r="I487" s="38"/>
      <c r="J487" s="35"/>
      <c r="K487" s="17"/>
      <c r="O487" s="38"/>
      <c r="P487" s="38"/>
    </row>
    <row r="488" spans="2:16">
      <c r="B488" s="9"/>
      <c r="D488" s="38"/>
      <c r="E488" s="38"/>
      <c r="F488" s="38"/>
      <c r="G488" s="38"/>
      <c r="H488" s="38"/>
      <c r="I488" s="38"/>
      <c r="J488" s="35"/>
      <c r="K488" s="17"/>
      <c r="O488" s="38"/>
      <c r="P488" s="38"/>
    </row>
    <row r="489" spans="2:16">
      <c r="B489" s="9"/>
      <c r="D489" s="38"/>
      <c r="E489" s="38"/>
      <c r="F489" s="38"/>
      <c r="G489" s="38"/>
      <c r="H489" s="38"/>
      <c r="I489" s="38"/>
      <c r="J489" s="35"/>
      <c r="K489" s="17"/>
      <c r="O489" s="38"/>
      <c r="P489" s="38"/>
    </row>
    <row r="490" spans="2:16">
      <c r="B490" s="9"/>
      <c r="D490" s="38"/>
      <c r="E490" s="38"/>
      <c r="F490" s="38"/>
      <c r="G490" s="38"/>
      <c r="H490" s="38"/>
      <c r="I490" s="38"/>
      <c r="J490" s="35"/>
      <c r="K490" s="17"/>
      <c r="O490" s="38"/>
      <c r="P490" s="38"/>
    </row>
    <row r="491" spans="2:16">
      <c r="B491" s="9"/>
      <c r="D491" s="38"/>
      <c r="E491" s="38"/>
      <c r="F491" s="38"/>
      <c r="G491" s="38"/>
      <c r="H491" s="38"/>
      <c r="I491" s="38"/>
      <c r="J491" s="35"/>
      <c r="K491" s="17"/>
      <c r="O491" s="38"/>
      <c r="P491" s="38"/>
    </row>
    <row r="492" spans="2:16">
      <c r="B492" s="9"/>
      <c r="D492" s="38"/>
      <c r="E492" s="38"/>
      <c r="F492" s="38"/>
      <c r="G492" s="38"/>
      <c r="H492" s="38"/>
      <c r="I492" s="38"/>
      <c r="J492" s="35"/>
      <c r="K492" s="17"/>
      <c r="O492" s="38"/>
      <c r="P492" s="38"/>
    </row>
    <row r="493" spans="2:16">
      <c r="B493" s="9"/>
      <c r="D493" s="38"/>
      <c r="E493" s="38"/>
      <c r="F493" s="38"/>
      <c r="G493" s="38"/>
      <c r="H493" s="38"/>
      <c r="I493" s="38"/>
      <c r="J493" s="35"/>
      <c r="K493" s="17"/>
      <c r="O493" s="38"/>
      <c r="P493" s="38"/>
    </row>
    <row r="494" spans="2:16">
      <c r="B494" s="9"/>
      <c r="D494" s="38"/>
      <c r="E494" s="38"/>
      <c r="F494" s="38"/>
      <c r="G494" s="38"/>
      <c r="H494" s="38"/>
      <c r="I494" s="38"/>
      <c r="J494" s="35"/>
      <c r="K494" s="17"/>
      <c r="O494" s="38"/>
      <c r="P494" s="38"/>
    </row>
    <row r="495" spans="2:16">
      <c r="B495" s="9"/>
      <c r="D495" s="38"/>
      <c r="E495" s="38"/>
      <c r="F495" s="38"/>
      <c r="G495" s="38"/>
      <c r="H495" s="38"/>
      <c r="I495" s="38"/>
      <c r="J495" s="35"/>
      <c r="K495" s="17"/>
      <c r="O495" s="38"/>
      <c r="P495" s="38"/>
    </row>
    <row r="496" spans="2:16">
      <c r="B496" s="9"/>
      <c r="D496" s="38"/>
      <c r="E496" s="38"/>
      <c r="F496" s="38"/>
      <c r="G496" s="38"/>
      <c r="H496" s="38"/>
      <c r="I496" s="38"/>
      <c r="J496" s="35"/>
      <c r="K496" s="17"/>
      <c r="O496" s="38"/>
      <c r="P496" s="38"/>
    </row>
    <row r="497" spans="2:16">
      <c r="B497" s="9"/>
      <c r="D497" s="38"/>
      <c r="E497" s="38"/>
      <c r="F497" s="38"/>
      <c r="G497" s="38"/>
      <c r="H497" s="38"/>
      <c r="I497" s="38"/>
      <c r="J497" s="35"/>
      <c r="K497" s="17"/>
      <c r="O497" s="38"/>
      <c r="P497" s="38"/>
    </row>
    <row r="498" spans="2:16">
      <c r="B498" s="9"/>
      <c r="D498" s="38"/>
      <c r="E498" s="38"/>
      <c r="F498" s="38"/>
      <c r="G498" s="38"/>
      <c r="H498" s="38"/>
      <c r="I498" s="38"/>
      <c r="J498" s="35"/>
      <c r="K498" s="17"/>
      <c r="O498" s="38"/>
      <c r="P498" s="38"/>
    </row>
    <row r="499" spans="2:16">
      <c r="B499" s="9"/>
      <c r="D499" s="38"/>
      <c r="E499" s="38"/>
      <c r="F499" s="38"/>
      <c r="G499" s="38"/>
      <c r="H499" s="38"/>
      <c r="I499" s="38"/>
      <c r="J499" s="35"/>
      <c r="K499" s="17"/>
      <c r="O499" s="38"/>
      <c r="P499" s="38"/>
    </row>
    <row r="500" spans="2:16">
      <c r="B500" s="9"/>
      <c r="D500" s="38"/>
      <c r="E500" s="38"/>
      <c r="F500" s="38"/>
      <c r="G500" s="38"/>
      <c r="H500" s="38"/>
      <c r="I500" s="38"/>
      <c r="J500" s="35"/>
      <c r="K500" s="17"/>
      <c r="O500" s="38"/>
      <c r="P500" s="38"/>
    </row>
    <row r="501" spans="2:16">
      <c r="B501" s="9"/>
      <c r="D501" s="38"/>
      <c r="E501" s="38"/>
      <c r="F501" s="38"/>
      <c r="G501" s="38"/>
      <c r="H501" s="38"/>
      <c r="I501" s="38"/>
      <c r="J501" s="35"/>
      <c r="K501" s="17"/>
      <c r="O501" s="38"/>
      <c r="P501" s="38"/>
    </row>
    <row r="502" spans="2:16">
      <c r="B502" s="9"/>
      <c r="D502" s="38"/>
      <c r="E502" s="38"/>
      <c r="F502" s="38"/>
      <c r="G502" s="38"/>
      <c r="H502" s="38"/>
      <c r="I502" s="38"/>
      <c r="J502" s="35"/>
      <c r="K502" s="17"/>
      <c r="O502" s="38"/>
      <c r="P502" s="38"/>
    </row>
    <row r="503" spans="2:16">
      <c r="B503" s="9"/>
      <c r="D503" s="38"/>
      <c r="E503" s="38"/>
      <c r="F503" s="38"/>
      <c r="G503" s="38"/>
      <c r="H503" s="38"/>
      <c r="I503" s="38"/>
      <c r="J503" s="35"/>
      <c r="K503" s="17"/>
      <c r="O503" s="38"/>
      <c r="P503" s="38"/>
    </row>
    <row r="504" spans="2:16">
      <c r="B504" s="9"/>
      <c r="D504" s="38"/>
      <c r="E504" s="38"/>
      <c r="F504" s="38"/>
      <c r="G504" s="38"/>
      <c r="H504" s="38"/>
      <c r="I504" s="38"/>
      <c r="J504" s="35"/>
      <c r="K504" s="17"/>
      <c r="O504" s="38"/>
      <c r="P504" s="38"/>
    </row>
    <row r="505" spans="2:16">
      <c r="B505" s="9"/>
      <c r="D505" s="38"/>
      <c r="E505" s="38"/>
      <c r="F505" s="38"/>
      <c r="G505" s="38"/>
      <c r="H505" s="38"/>
      <c r="I505" s="38"/>
      <c r="J505" s="35"/>
      <c r="K505" s="17"/>
      <c r="O505" s="38"/>
      <c r="P505" s="38"/>
    </row>
    <row r="506" spans="2:16">
      <c r="B506" s="9"/>
      <c r="D506" s="38"/>
      <c r="E506" s="38"/>
      <c r="F506" s="38"/>
      <c r="G506" s="38"/>
      <c r="H506" s="38"/>
      <c r="I506" s="38"/>
      <c r="J506" s="35"/>
      <c r="K506" s="17"/>
      <c r="O506" s="38"/>
      <c r="P506" s="38"/>
    </row>
    <row r="507" spans="2:16">
      <c r="B507" s="9"/>
      <c r="D507" s="38"/>
      <c r="E507" s="38"/>
      <c r="F507" s="38"/>
      <c r="G507" s="38"/>
      <c r="H507" s="38"/>
      <c r="I507" s="38"/>
      <c r="J507" s="35"/>
      <c r="K507" s="17"/>
      <c r="O507" s="38"/>
      <c r="P507" s="38"/>
    </row>
    <row r="508" spans="2:16">
      <c r="B508" s="9"/>
      <c r="D508" s="38"/>
      <c r="E508" s="38"/>
      <c r="F508" s="38"/>
      <c r="G508" s="38"/>
      <c r="H508" s="38"/>
      <c r="I508" s="38"/>
      <c r="J508" s="35"/>
      <c r="K508" s="17"/>
      <c r="O508" s="38"/>
      <c r="P508" s="38"/>
    </row>
    <row r="509" spans="2:16">
      <c r="B509" s="9"/>
      <c r="D509" s="38"/>
      <c r="E509" s="38"/>
      <c r="F509" s="38"/>
      <c r="G509" s="38"/>
      <c r="H509" s="38"/>
      <c r="I509" s="38"/>
      <c r="J509" s="35"/>
      <c r="K509" s="17"/>
      <c r="O509" s="38"/>
      <c r="P509" s="38"/>
    </row>
    <row r="510" spans="2:16">
      <c r="B510" s="9"/>
      <c r="D510" s="38"/>
      <c r="E510" s="38"/>
      <c r="F510" s="38"/>
      <c r="G510" s="38"/>
      <c r="H510" s="38"/>
      <c r="I510" s="38"/>
      <c r="J510" s="35"/>
      <c r="K510" s="17"/>
      <c r="O510" s="38"/>
      <c r="P510" s="38"/>
    </row>
    <row r="511" spans="2:16">
      <c r="B511" s="9"/>
      <c r="D511" s="38"/>
      <c r="E511" s="38"/>
      <c r="F511" s="38"/>
      <c r="G511" s="38"/>
      <c r="H511" s="38"/>
      <c r="I511" s="38"/>
      <c r="J511" s="35"/>
      <c r="K511" s="17"/>
      <c r="O511" s="38"/>
      <c r="P511" s="38"/>
    </row>
    <row r="512" spans="2:16">
      <c r="B512" s="9"/>
      <c r="D512" s="38"/>
      <c r="E512" s="38"/>
      <c r="F512" s="38"/>
      <c r="G512" s="38"/>
      <c r="H512" s="38"/>
      <c r="I512" s="38"/>
      <c r="J512" s="35"/>
      <c r="K512" s="17"/>
      <c r="O512" s="38"/>
      <c r="P512" s="38"/>
    </row>
    <row r="513" spans="2:16">
      <c r="B513" s="9"/>
      <c r="D513" s="38"/>
      <c r="E513" s="38"/>
      <c r="F513" s="38"/>
      <c r="G513" s="38"/>
      <c r="H513" s="38"/>
      <c r="I513" s="38"/>
      <c r="J513" s="35"/>
      <c r="K513" s="17"/>
      <c r="O513" s="38"/>
      <c r="P513" s="38"/>
    </row>
    <row r="514" spans="2:16">
      <c r="B514" s="9"/>
      <c r="D514" s="38"/>
      <c r="E514" s="38"/>
      <c r="F514" s="38"/>
      <c r="G514" s="38"/>
      <c r="H514" s="38"/>
      <c r="I514" s="38"/>
      <c r="J514" s="35"/>
      <c r="K514" s="17"/>
      <c r="O514" s="38"/>
      <c r="P514" s="38"/>
    </row>
    <row r="515" spans="2:16">
      <c r="B515" s="9"/>
      <c r="D515" s="38"/>
      <c r="E515" s="38"/>
      <c r="F515" s="38"/>
      <c r="G515" s="38"/>
      <c r="H515" s="38"/>
      <c r="I515" s="38"/>
      <c r="J515" s="35"/>
      <c r="K515" s="17"/>
      <c r="O515" s="38"/>
      <c r="P515" s="38"/>
    </row>
    <row r="516" spans="2:16">
      <c r="B516" s="9"/>
      <c r="D516" s="38"/>
      <c r="E516" s="38"/>
      <c r="F516" s="38"/>
      <c r="G516" s="38"/>
      <c r="H516" s="38"/>
      <c r="I516" s="38"/>
      <c r="J516" s="35"/>
      <c r="K516" s="17"/>
      <c r="O516" s="38"/>
      <c r="P516" s="38"/>
    </row>
    <row r="517" spans="2:16">
      <c r="B517" s="9"/>
      <c r="D517" s="38"/>
      <c r="E517" s="38"/>
      <c r="F517" s="38"/>
      <c r="G517" s="38"/>
      <c r="H517" s="38"/>
      <c r="I517" s="38"/>
      <c r="J517" s="35"/>
      <c r="K517" s="17"/>
      <c r="O517" s="38"/>
      <c r="P517" s="38"/>
    </row>
    <row r="518" spans="2:16">
      <c r="B518" s="9"/>
      <c r="D518" s="38"/>
      <c r="E518" s="38"/>
      <c r="F518" s="38"/>
      <c r="G518" s="38"/>
      <c r="H518" s="38"/>
      <c r="I518" s="38"/>
      <c r="J518" s="35"/>
      <c r="K518" s="17"/>
      <c r="O518" s="38"/>
      <c r="P518" s="38"/>
    </row>
    <row r="519" spans="2:16">
      <c r="B519" s="9"/>
      <c r="D519" s="38"/>
      <c r="E519" s="38"/>
      <c r="F519" s="38"/>
      <c r="G519" s="38"/>
      <c r="H519" s="38"/>
      <c r="I519" s="38"/>
      <c r="J519" s="35"/>
      <c r="K519" s="17"/>
      <c r="O519" s="38"/>
      <c r="P519" s="38"/>
    </row>
    <row r="520" spans="2:16">
      <c r="B520" s="9"/>
      <c r="D520" s="38"/>
      <c r="E520" s="38"/>
      <c r="F520" s="38"/>
      <c r="G520" s="38"/>
      <c r="H520" s="38"/>
      <c r="I520" s="38"/>
      <c r="J520" s="35"/>
      <c r="K520" s="17"/>
      <c r="O520" s="38"/>
      <c r="P520" s="38"/>
    </row>
    <row r="521" spans="2:16">
      <c r="B521" s="9"/>
      <c r="D521" s="38"/>
      <c r="E521" s="38"/>
      <c r="F521" s="38"/>
      <c r="G521" s="38"/>
      <c r="H521" s="38"/>
      <c r="I521" s="38"/>
      <c r="J521" s="35"/>
      <c r="K521" s="17"/>
      <c r="O521" s="38"/>
      <c r="P521" s="38"/>
    </row>
    <row r="522" spans="2:16">
      <c r="B522" s="9"/>
      <c r="D522" s="38"/>
      <c r="E522" s="38"/>
      <c r="F522" s="38"/>
      <c r="G522" s="38"/>
      <c r="H522" s="38"/>
      <c r="I522" s="38"/>
      <c r="J522" s="35"/>
      <c r="K522" s="17"/>
      <c r="O522" s="38"/>
      <c r="P522" s="38"/>
    </row>
    <row r="523" spans="2:16">
      <c r="B523" s="9"/>
      <c r="D523" s="38"/>
      <c r="E523" s="38"/>
      <c r="F523" s="38"/>
      <c r="G523" s="38"/>
      <c r="H523" s="38"/>
      <c r="I523" s="38"/>
      <c r="J523" s="35"/>
      <c r="K523" s="17"/>
      <c r="O523" s="38"/>
      <c r="P523" s="38"/>
    </row>
    <row r="524" spans="2:16">
      <c r="B524" s="9"/>
      <c r="D524" s="38"/>
      <c r="E524" s="38"/>
      <c r="F524" s="38"/>
      <c r="G524" s="38"/>
      <c r="H524" s="38"/>
      <c r="I524" s="38"/>
      <c r="J524" s="35"/>
      <c r="K524" s="17"/>
      <c r="O524" s="38"/>
      <c r="P524" s="38"/>
    </row>
    <row r="525" spans="2:16">
      <c r="B525" s="9"/>
      <c r="D525" s="38"/>
      <c r="E525" s="38"/>
      <c r="F525" s="38"/>
      <c r="G525" s="38"/>
      <c r="H525" s="38"/>
      <c r="I525" s="38"/>
      <c r="J525" s="35"/>
      <c r="K525" s="17"/>
      <c r="O525" s="38"/>
      <c r="P525" s="38"/>
    </row>
    <row r="526" spans="2:16">
      <c r="B526" s="9"/>
      <c r="D526" s="38"/>
      <c r="E526" s="38"/>
      <c r="F526" s="38"/>
      <c r="G526" s="38"/>
      <c r="H526" s="38"/>
      <c r="I526" s="38"/>
      <c r="J526" s="35"/>
      <c r="K526" s="17"/>
      <c r="O526" s="38"/>
      <c r="P526" s="38"/>
    </row>
    <row r="527" spans="2:16">
      <c r="B527" s="9"/>
      <c r="D527" s="38"/>
      <c r="E527" s="38"/>
      <c r="F527" s="38"/>
      <c r="G527" s="38"/>
      <c r="H527" s="38"/>
      <c r="I527" s="38"/>
      <c r="J527" s="35"/>
      <c r="K527" s="17"/>
      <c r="O527" s="38"/>
      <c r="P527" s="38"/>
    </row>
    <row r="528" spans="2:16">
      <c r="B528" s="9"/>
      <c r="D528" s="38"/>
      <c r="E528" s="38"/>
      <c r="F528" s="38"/>
      <c r="G528" s="38"/>
      <c r="H528" s="38"/>
      <c r="I528" s="38"/>
      <c r="J528" s="35"/>
      <c r="K528" s="17"/>
      <c r="O528" s="38"/>
      <c r="P528" s="38"/>
    </row>
    <row r="529" spans="2:16">
      <c r="B529" s="9"/>
      <c r="D529" s="38"/>
      <c r="E529" s="38"/>
      <c r="F529" s="38"/>
      <c r="G529" s="38"/>
      <c r="H529" s="38"/>
      <c r="I529" s="38"/>
      <c r="J529" s="35"/>
      <c r="K529" s="17"/>
      <c r="O529" s="38"/>
      <c r="P529" s="38"/>
    </row>
    <row r="530" spans="2:16">
      <c r="B530" s="9"/>
      <c r="D530" s="38"/>
      <c r="E530" s="38"/>
      <c r="F530" s="38"/>
      <c r="G530" s="38"/>
      <c r="H530" s="38"/>
      <c r="I530" s="38"/>
      <c r="J530" s="35"/>
      <c r="K530" s="17"/>
      <c r="O530" s="38"/>
      <c r="P530" s="38"/>
    </row>
    <row r="531" spans="2:16">
      <c r="B531" s="9"/>
      <c r="D531" s="38"/>
      <c r="E531" s="38"/>
      <c r="F531" s="38"/>
      <c r="G531" s="38"/>
      <c r="H531" s="38"/>
      <c r="I531" s="38"/>
      <c r="J531" s="35"/>
      <c r="K531" s="17"/>
      <c r="O531" s="38"/>
      <c r="P531" s="38"/>
    </row>
    <row r="532" spans="2:16">
      <c r="B532" s="9"/>
      <c r="D532" s="38"/>
      <c r="E532" s="38"/>
      <c r="F532" s="38"/>
      <c r="G532" s="38"/>
      <c r="H532" s="38"/>
      <c r="I532" s="38"/>
      <c r="J532" s="35"/>
      <c r="K532" s="17"/>
      <c r="O532" s="38"/>
      <c r="P532" s="38"/>
    </row>
    <row r="533" spans="2:16">
      <c r="B533" s="9"/>
      <c r="D533" s="38"/>
      <c r="E533" s="38"/>
      <c r="F533" s="38"/>
      <c r="G533" s="38"/>
      <c r="H533" s="38"/>
      <c r="I533" s="38"/>
      <c r="J533" s="35"/>
      <c r="K533" s="17"/>
      <c r="O533" s="38"/>
      <c r="P533" s="38"/>
    </row>
    <row r="534" spans="2:16">
      <c r="B534" s="9"/>
      <c r="D534" s="38"/>
      <c r="E534" s="38"/>
      <c r="F534" s="38"/>
      <c r="G534" s="38"/>
      <c r="H534" s="38"/>
      <c r="I534" s="38"/>
      <c r="J534" s="35"/>
      <c r="K534" s="17"/>
      <c r="O534" s="38"/>
      <c r="P534" s="38"/>
    </row>
    <row r="535" spans="2:16">
      <c r="B535" s="9"/>
      <c r="D535" s="38"/>
      <c r="E535" s="38"/>
      <c r="F535" s="38"/>
      <c r="G535" s="38"/>
      <c r="H535" s="38"/>
      <c r="I535" s="38"/>
      <c r="J535" s="35"/>
      <c r="K535" s="17"/>
      <c r="O535" s="38"/>
      <c r="P535" s="38"/>
    </row>
    <row r="536" spans="2:16">
      <c r="B536" s="9"/>
      <c r="D536" s="38"/>
      <c r="E536" s="38"/>
      <c r="F536" s="38"/>
      <c r="G536" s="38"/>
      <c r="H536" s="38"/>
      <c r="I536" s="38"/>
      <c r="J536" s="35"/>
      <c r="K536" s="17"/>
      <c r="O536" s="38"/>
      <c r="P536" s="38"/>
    </row>
    <row r="537" spans="2:16">
      <c r="B537" s="9"/>
      <c r="D537" s="38"/>
      <c r="E537" s="38"/>
      <c r="F537" s="38"/>
      <c r="G537" s="38"/>
      <c r="H537" s="38"/>
      <c r="I537" s="38"/>
      <c r="J537" s="35"/>
      <c r="K537" s="17"/>
      <c r="O537" s="38"/>
      <c r="P537" s="38"/>
    </row>
    <row r="538" spans="2:16">
      <c r="B538" s="9"/>
      <c r="D538" s="38"/>
      <c r="E538" s="38"/>
      <c r="F538" s="38"/>
      <c r="G538" s="38"/>
      <c r="H538" s="38"/>
      <c r="I538" s="38"/>
      <c r="J538" s="35"/>
      <c r="K538" s="17"/>
      <c r="O538" s="38"/>
      <c r="P538" s="38"/>
    </row>
    <row r="539" spans="2:16">
      <c r="B539" s="9"/>
      <c r="D539" s="38"/>
      <c r="E539" s="38"/>
      <c r="F539" s="38"/>
      <c r="G539" s="38"/>
      <c r="H539" s="38"/>
      <c r="I539" s="38"/>
      <c r="J539" s="35"/>
      <c r="K539" s="17"/>
      <c r="O539" s="38"/>
      <c r="P539" s="38"/>
    </row>
    <row r="540" spans="2:16">
      <c r="B540" s="9"/>
      <c r="D540" s="38"/>
      <c r="E540" s="38"/>
      <c r="F540" s="38"/>
      <c r="G540" s="38"/>
      <c r="H540" s="38"/>
      <c r="I540" s="38"/>
      <c r="J540" s="35"/>
      <c r="K540" s="17"/>
      <c r="O540" s="38"/>
      <c r="P540" s="38"/>
    </row>
    <row r="541" spans="2:16">
      <c r="B541" s="9"/>
      <c r="D541" s="38"/>
      <c r="E541" s="38"/>
      <c r="F541" s="38"/>
      <c r="G541" s="38"/>
      <c r="H541" s="38"/>
      <c r="I541" s="38"/>
      <c r="J541" s="35"/>
      <c r="K541" s="17"/>
      <c r="O541" s="38"/>
      <c r="P541" s="38"/>
    </row>
    <row r="542" spans="2:16">
      <c r="B542" s="9"/>
      <c r="D542" s="38"/>
      <c r="E542" s="38"/>
      <c r="F542" s="38"/>
      <c r="G542" s="38"/>
      <c r="H542" s="38"/>
      <c r="I542" s="38"/>
      <c r="J542" s="35"/>
      <c r="K542" s="17"/>
      <c r="O542" s="38"/>
      <c r="P542" s="38"/>
    </row>
    <row r="543" spans="2:16">
      <c r="B543" s="9"/>
      <c r="D543" s="38"/>
      <c r="E543" s="38"/>
      <c r="F543" s="38"/>
      <c r="G543" s="38"/>
      <c r="H543" s="38"/>
      <c r="I543" s="38"/>
      <c r="J543" s="35"/>
      <c r="K543" s="17"/>
      <c r="O543" s="38"/>
      <c r="P543" s="38"/>
    </row>
    <row r="544" spans="2:16">
      <c r="B544" s="9"/>
      <c r="D544" s="38"/>
      <c r="E544" s="38"/>
      <c r="F544" s="38"/>
      <c r="G544" s="38"/>
      <c r="H544" s="38"/>
      <c r="I544" s="38"/>
      <c r="J544" s="35"/>
      <c r="K544" s="17"/>
      <c r="O544" s="38"/>
      <c r="P544" s="38"/>
    </row>
    <row r="545" spans="2:16">
      <c r="B545" s="9"/>
      <c r="D545" s="38"/>
      <c r="E545" s="38"/>
      <c r="F545" s="38"/>
      <c r="G545" s="38"/>
      <c r="H545" s="38"/>
      <c r="I545" s="38"/>
      <c r="J545" s="35"/>
      <c r="K545" s="17"/>
      <c r="O545" s="38"/>
      <c r="P545" s="38"/>
    </row>
    <row r="546" spans="2:16">
      <c r="B546" s="9"/>
      <c r="D546" s="38"/>
      <c r="E546" s="38"/>
      <c r="F546" s="38"/>
      <c r="G546" s="38"/>
      <c r="H546" s="38"/>
      <c r="I546" s="38"/>
      <c r="J546" s="35"/>
      <c r="K546" s="17"/>
      <c r="O546" s="38"/>
      <c r="P546" s="38"/>
    </row>
    <row r="547" spans="2:16">
      <c r="B547" s="9"/>
      <c r="D547" s="38"/>
      <c r="E547" s="38"/>
      <c r="F547" s="38"/>
      <c r="G547" s="38"/>
      <c r="H547" s="38"/>
      <c r="I547" s="38"/>
      <c r="J547" s="35"/>
      <c r="K547" s="17"/>
      <c r="O547" s="38"/>
      <c r="P547" s="38"/>
    </row>
    <row r="548" spans="2:16">
      <c r="B548" s="9"/>
      <c r="D548" s="38"/>
      <c r="E548" s="38"/>
      <c r="F548" s="38"/>
      <c r="G548" s="38"/>
      <c r="H548" s="38"/>
      <c r="I548" s="38"/>
      <c r="J548" s="35"/>
      <c r="K548" s="17"/>
      <c r="O548" s="38"/>
      <c r="P548" s="38"/>
    </row>
    <row r="549" spans="2:16">
      <c r="B549" s="9"/>
      <c r="D549" s="38"/>
      <c r="E549" s="38"/>
      <c r="F549" s="38"/>
      <c r="G549" s="38"/>
      <c r="H549" s="38"/>
      <c r="I549" s="38"/>
      <c r="J549" s="35"/>
      <c r="K549" s="17"/>
      <c r="O549" s="38"/>
      <c r="P549" s="38"/>
    </row>
    <row r="550" spans="2:16">
      <c r="B550" s="9"/>
      <c r="D550" s="38"/>
      <c r="E550" s="38"/>
      <c r="F550" s="38"/>
      <c r="G550" s="38"/>
      <c r="H550" s="38"/>
      <c r="I550" s="38"/>
      <c r="J550" s="35"/>
      <c r="K550" s="17"/>
      <c r="O550" s="38"/>
      <c r="P550" s="38"/>
    </row>
    <row r="551" spans="2:16">
      <c r="B551" s="9"/>
      <c r="D551" s="38"/>
      <c r="E551" s="38"/>
      <c r="F551" s="38"/>
      <c r="G551" s="38"/>
      <c r="H551" s="38"/>
      <c r="I551" s="38"/>
      <c r="J551" s="35"/>
      <c r="K551" s="17"/>
      <c r="O551" s="38"/>
      <c r="P551" s="38"/>
    </row>
    <row r="552" spans="2:16">
      <c r="B552" s="9"/>
      <c r="D552" s="38"/>
      <c r="E552" s="38"/>
      <c r="F552" s="38"/>
      <c r="G552" s="38"/>
      <c r="H552" s="38"/>
      <c r="I552" s="38"/>
      <c r="J552" s="35"/>
      <c r="K552" s="17"/>
      <c r="O552" s="38"/>
      <c r="P552" s="38"/>
    </row>
    <row r="553" spans="2:16">
      <c r="B553" s="9"/>
      <c r="D553" s="38"/>
      <c r="E553" s="38"/>
      <c r="F553" s="38"/>
      <c r="G553" s="38"/>
      <c r="H553" s="38"/>
      <c r="I553" s="38"/>
      <c r="J553" s="35"/>
      <c r="K553" s="17"/>
      <c r="O553" s="38"/>
      <c r="P553" s="38"/>
    </row>
    <row r="554" spans="2:16">
      <c r="B554" s="9"/>
      <c r="D554" s="38"/>
      <c r="E554" s="38"/>
      <c r="F554" s="38"/>
      <c r="G554" s="38"/>
      <c r="H554" s="38"/>
      <c r="I554" s="38"/>
      <c r="J554" s="35"/>
      <c r="K554" s="17"/>
      <c r="O554" s="38"/>
      <c r="P554" s="38"/>
    </row>
    <row r="555" spans="2:16">
      <c r="B555" s="9"/>
      <c r="D555" s="38"/>
      <c r="E555" s="38"/>
      <c r="F555" s="38"/>
      <c r="G555" s="38"/>
      <c r="H555" s="38"/>
      <c r="I555" s="38"/>
      <c r="J555" s="35"/>
      <c r="K555" s="17"/>
      <c r="O555" s="38"/>
      <c r="P555" s="38"/>
    </row>
    <row r="556" spans="2:16">
      <c r="B556" s="9"/>
      <c r="D556" s="38"/>
      <c r="E556" s="38"/>
      <c r="F556" s="38"/>
      <c r="G556" s="38"/>
      <c r="H556" s="38"/>
      <c r="I556" s="38"/>
      <c r="J556" s="35"/>
      <c r="K556" s="17"/>
      <c r="O556" s="38"/>
      <c r="P556" s="38"/>
    </row>
    <row r="557" spans="2:16">
      <c r="B557" s="9"/>
      <c r="D557" s="38"/>
      <c r="E557" s="38"/>
      <c r="F557" s="38"/>
      <c r="G557" s="38"/>
      <c r="H557" s="38"/>
      <c r="I557" s="38"/>
      <c r="J557" s="35"/>
      <c r="K557" s="17"/>
      <c r="O557" s="38"/>
      <c r="P557" s="38"/>
    </row>
    <row r="558" spans="2:16">
      <c r="B558" s="9"/>
      <c r="D558" s="38"/>
      <c r="E558" s="38"/>
      <c r="F558" s="38"/>
      <c r="G558" s="38"/>
      <c r="H558" s="38"/>
      <c r="I558" s="38"/>
      <c r="J558" s="35"/>
      <c r="K558" s="17"/>
      <c r="O558" s="38"/>
      <c r="P558" s="38"/>
    </row>
    <row r="559" spans="2:16">
      <c r="B559" s="9"/>
      <c r="D559" s="38"/>
      <c r="E559" s="38"/>
      <c r="F559" s="38"/>
      <c r="G559" s="38"/>
      <c r="H559" s="38"/>
      <c r="I559" s="38"/>
      <c r="J559" s="35"/>
      <c r="K559" s="17"/>
      <c r="O559" s="38"/>
      <c r="P559" s="38"/>
    </row>
    <row r="560" spans="2:16">
      <c r="B560" s="9"/>
      <c r="D560" s="38"/>
      <c r="E560" s="38"/>
      <c r="F560" s="38"/>
      <c r="G560" s="38"/>
      <c r="H560" s="38"/>
      <c r="I560" s="38"/>
      <c r="J560" s="35"/>
      <c r="K560" s="17"/>
      <c r="O560" s="38"/>
      <c r="P560" s="38"/>
    </row>
    <row r="561" spans="2:16">
      <c r="B561" s="9"/>
      <c r="D561" s="38"/>
      <c r="E561" s="38"/>
      <c r="F561" s="38"/>
      <c r="G561" s="38"/>
      <c r="H561" s="38"/>
      <c r="I561" s="38"/>
      <c r="J561" s="35"/>
      <c r="K561" s="17"/>
      <c r="O561" s="38"/>
      <c r="P561" s="38"/>
    </row>
    <row r="562" spans="2:16">
      <c r="B562" s="9"/>
      <c r="D562" s="38"/>
      <c r="E562" s="38"/>
      <c r="F562" s="38"/>
      <c r="G562" s="38"/>
      <c r="H562" s="38"/>
      <c r="I562" s="38"/>
      <c r="J562" s="35"/>
      <c r="K562" s="17"/>
      <c r="O562" s="38"/>
      <c r="P562" s="38"/>
    </row>
    <row r="563" spans="2:16">
      <c r="B563" s="9"/>
      <c r="D563" s="38"/>
      <c r="E563" s="38"/>
      <c r="F563" s="38"/>
      <c r="G563" s="38"/>
      <c r="H563" s="38"/>
      <c r="I563" s="38"/>
      <c r="J563" s="35"/>
      <c r="K563" s="17"/>
      <c r="O563" s="38"/>
      <c r="P563" s="38"/>
    </row>
    <row r="564" spans="2:16">
      <c r="B564" s="9"/>
      <c r="D564" s="38"/>
      <c r="E564" s="38"/>
      <c r="F564" s="38"/>
      <c r="G564" s="38"/>
      <c r="H564" s="38"/>
      <c r="I564" s="38"/>
      <c r="J564" s="35"/>
      <c r="K564" s="17"/>
      <c r="O564" s="38"/>
      <c r="P564" s="38"/>
    </row>
    <row r="565" spans="2:16">
      <c r="B565" s="9"/>
      <c r="D565" s="38"/>
      <c r="E565" s="38"/>
      <c r="F565" s="38"/>
      <c r="G565" s="38"/>
      <c r="H565" s="38"/>
      <c r="I565" s="38"/>
      <c r="J565" s="35"/>
      <c r="K565" s="17"/>
      <c r="O565" s="38"/>
      <c r="P565" s="38"/>
    </row>
    <row r="566" spans="2:16">
      <c r="B566" s="9"/>
      <c r="D566" s="38"/>
      <c r="E566" s="38"/>
      <c r="F566" s="38"/>
      <c r="G566" s="38"/>
      <c r="H566" s="38"/>
      <c r="I566" s="38"/>
      <c r="J566" s="35"/>
      <c r="K566" s="17"/>
      <c r="O566" s="38"/>
      <c r="P566" s="38"/>
    </row>
    <row r="567" spans="2:16">
      <c r="B567" s="9"/>
      <c r="D567" s="38"/>
      <c r="E567" s="38"/>
      <c r="F567" s="38"/>
      <c r="G567" s="38"/>
      <c r="H567" s="38"/>
      <c r="I567" s="38"/>
      <c r="J567" s="35"/>
      <c r="K567" s="17"/>
      <c r="O567" s="38"/>
      <c r="P567" s="38"/>
    </row>
    <row r="568" spans="2:16">
      <c r="B568" s="9"/>
      <c r="D568" s="38"/>
      <c r="E568" s="38"/>
      <c r="F568" s="38"/>
      <c r="G568" s="38"/>
      <c r="H568" s="38"/>
      <c r="I568" s="38"/>
      <c r="J568" s="35"/>
      <c r="K568" s="17"/>
      <c r="O568" s="38"/>
      <c r="P568" s="38"/>
    </row>
    <row r="569" spans="2:16">
      <c r="B569" s="9"/>
      <c r="D569" s="38"/>
      <c r="E569" s="38"/>
      <c r="F569" s="38"/>
      <c r="G569" s="38"/>
      <c r="H569" s="38"/>
      <c r="I569" s="38"/>
      <c r="J569" s="35"/>
      <c r="K569" s="17"/>
      <c r="O569" s="38"/>
      <c r="P569" s="38"/>
    </row>
    <row r="570" spans="2:16">
      <c r="B570" s="9"/>
      <c r="D570" s="38"/>
      <c r="E570" s="38"/>
      <c r="F570" s="38"/>
      <c r="G570" s="38"/>
      <c r="H570" s="38"/>
      <c r="I570" s="38"/>
      <c r="J570" s="35"/>
      <c r="K570" s="17"/>
      <c r="O570" s="38"/>
      <c r="P570" s="38"/>
    </row>
    <row r="571" spans="2:16">
      <c r="B571" s="9"/>
      <c r="D571" s="38"/>
      <c r="E571" s="38"/>
      <c r="F571" s="38"/>
      <c r="G571" s="38"/>
      <c r="H571" s="38"/>
      <c r="I571" s="38"/>
      <c r="J571" s="35"/>
      <c r="K571" s="17"/>
      <c r="O571" s="38"/>
      <c r="P571" s="38"/>
    </row>
    <row r="572" spans="2:16">
      <c r="B572" s="9"/>
      <c r="D572" s="38"/>
      <c r="E572" s="38"/>
      <c r="F572" s="38"/>
      <c r="G572" s="38"/>
      <c r="H572" s="38"/>
      <c r="I572" s="38"/>
      <c r="J572" s="35"/>
      <c r="K572" s="17"/>
      <c r="O572" s="38"/>
      <c r="P572" s="38"/>
    </row>
    <row r="573" spans="2:16">
      <c r="B573" s="9"/>
      <c r="D573" s="38"/>
      <c r="E573" s="38"/>
      <c r="F573" s="38"/>
      <c r="G573" s="38"/>
      <c r="H573" s="38"/>
      <c r="I573" s="38"/>
      <c r="J573" s="35"/>
      <c r="K573" s="17"/>
      <c r="O573" s="38"/>
      <c r="P573" s="38"/>
    </row>
    <row r="574" spans="2:16">
      <c r="B574" s="9"/>
      <c r="D574" s="38"/>
      <c r="E574" s="38"/>
      <c r="F574" s="38"/>
      <c r="G574" s="38"/>
      <c r="H574" s="38"/>
      <c r="I574" s="38"/>
      <c r="J574" s="35"/>
      <c r="K574" s="17"/>
      <c r="O574" s="38"/>
      <c r="P574" s="38"/>
    </row>
    <row r="575" spans="2:16">
      <c r="B575" s="9"/>
      <c r="D575" s="38"/>
      <c r="E575" s="38"/>
      <c r="F575" s="38"/>
      <c r="G575" s="38"/>
      <c r="H575" s="38"/>
      <c r="I575" s="38"/>
      <c r="J575" s="35"/>
      <c r="K575" s="17"/>
      <c r="O575" s="38"/>
      <c r="P575" s="38"/>
    </row>
    <row r="576" spans="2:16">
      <c r="B576" s="9"/>
      <c r="D576" s="38"/>
      <c r="E576" s="38"/>
      <c r="F576" s="38"/>
      <c r="G576" s="38"/>
      <c r="H576" s="38"/>
      <c r="I576" s="38"/>
      <c r="J576" s="35"/>
      <c r="K576" s="17"/>
      <c r="O576" s="38"/>
      <c r="P576" s="38"/>
    </row>
    <row r="577" spans="2:16">
      <c r="B577" s="9"/>
      <c r="D577" s="38"/>
      <c r="E577" s="38"/>
      <c r="F577" s="38"/>
      <c r="G577" s="38"/>
      <c r="H577" s="38"/>
      <c r="I577" s="38"/>
      <c r="J577" s="35"/>
      <c r="K577" s="17"/>
      <c r="O577" s="38"/>
      <c r="P577" s="38"/>
    </row>
    <row r="578" spans="2:16">
      <c r="B578" s="9"/>
      <c r="D578" s="38"/>
      <c r="E578" s="38"/>
      <c r="F578" s="38"/>
      <c r="G578" s="38"/>
      <c r="H578" s="38"/>
      <c r="I578" s="38"/>
      <c r="J578" s="35"/>
      <c r="K578" s="17"/>
      <c r="O578" s="38"/>
      <c r="P578" s="38"/>
    </row>
    <row r="579" spans="2:16">
      <c r="B579" s="9"/>
      <c r="D579" s="38"/>
      <c r="E579" s="38"/>
      <c r="F579" s="38"/>
      <c r="G579" s="38"/>
      <c r="H579" s="38"/>
      <c r="I579" s="38"/>
      <c r="J579" s="35"/>
      <c r="K579" s="17"/>
      <c r="O579" s="38"/>
      <c r="P579" s="38"/>
    </row>
    <row r="580" spans="2:16">
      <c r="B580" s="9"/>
      <c r="D580" s="38"/>
      <c r="E580" s="38"/>
      <c r="F580" s="38"/>
      <c r="G580" s="38"/>
      <c r="H580" s="38"/>
      <c r="I580" s="38"/>
      <c r="J580" s="35"/>
      <c r="K580" s="17"/>
      <c r="O580" s="38"/>
      <c r="P580" s="38"/>
    </row>
    <row r="581" spans="2:16">
      <c r="B581" s="9"/>
      <c r="D581" s="38"/>
      <c r="E581" s="38"/>
      <c r="F581" s="38"/>
      <c r="G581" s="38"/>
      <c r="H581" s="38"/>
      <c r="I581" s="38"/>
      <c r="J581" s="35"/>
      <c r="K581" s="17"/>
      <c r="O581" s="38"/>
      <c r="P581" s="38"/>
    </row>
    <row r="582" spans="2:16">
      <c r="B582" s="9"/>
      <c r="D582" s="38"/>
      <c r="E582" s="38"/>
      <c r="F582" s="38"/>
      <c r="G582" s="38"/>
      <c r="H582" s="38"/>
      <c r="I582" s="38"/>
      <c r="J582" s="35"/>
      <c r="K582" s="17"/>
      <c r="O582" s="38"/>
      <c r="P582" s="38"/>
    </row>
    <row r="583" spans="2:16">
      <c r="B583" s="9"/>
      <c r="D583" s="38"/>
      <c r="E583" s="38"/>
      <c r="F583" s="38"/>
      <c r="G583" s="38"/>
      <c r="H583" s="38"/>
      <c r="I583" s="38"/>
      <c r="J583" s="35"/>
      <c r="K583" s="17"/>
      <c r="O583" s="38"/>
      <c r="P583" s="38"/>
    </row>
    <row r="584" spans="2:16">
      <c r="B584" s="9"/>
      <c r="D584" s="38"/>
      <c r="E584" s="38"/>
      <c r="F584" s="38"/>
      <c r="G584" s="38"/>
      <c r="H584" s="38"/>
      <c r="I584" s="38"/>
      <c r="J584" s="35"/>
      <c r="K584" s="17"/>
      <c r="O584" s="38"/>
      <c r="P584" s="38"/>
    </row>
    <row r="585" spans="2:16">
      <c r="B585" s="9"/>
      <c r="D585" s="38"/>
      <c r="E585" s="38"/>
      <c r="F585" s="38"/>
      <c r="G585" s="38"/>
      <c r="H585" s="38"/>
      <c r="I585" s="38"/>
      <c r="J585" s="35"/>
      <c r="K585" s="17"/>
      <c r="O585" s="38"/>
      <c r="P585" s="38"/>
    </row>
    <row r="586" spans="2:16">
      <c r="B586" s="9"/>
      <c r="D586" s="38"/>
      <c r="E586" s="38"/>
      <c r="F586" s="38"/>
      <c r="G586" s="38"/>
      <c r="H586" s="38"/>
      <c r="I586" s="38"/>
      <c r="J586" s="35"/>
      <c r="K586" s="17"/>
      <c r="O586" s="38"/>
      <c r="P586" s="38"/>
    </row>
    <row r="587" spans="2:16">
      <c r="B587" s="9"/>
      <c r="D587" s="38"/>
      <c r="E587" s="38"/>
      <c r="F587" s="38"/>
      <c r="G587" s="38"/>
      <c r="H587" s="38"/>
      <c r="I587" s="38"/>
      <c r="J587" s="35"/>
      <c r="K587" s="17"/>
      <c r="O587" s="38"/>
      <c r="P587" s="38"/>
    </row>
    <row r="588" spans="2:16">
      <c r="B588" s="9"/>
      <c r="D588" s="38"/>
      <c r="E588" s="38"/>
      <c r="F588" s="38"/>
      <c r="G588" s="38"/>
      <c r="H588" s="38"/>
      <c r="I588" s="38"/>
      <c r="J588" s="35"/>
      <c r="K588" s="17"/>
      <c r="O588" s="38"/>
      <c r="P588" s="38"/>
    </row>
    <row r="590" spans="2:16">
      <c r="B590" s="28"/>
      <c r="D590" s="39"/>
      <c r="E590" s="39"/>
      <c r="F590" s="39"/>
      <c r="G590" s="39"/>
      <c r="H590" s="39"/>
      <c r="I590" s="39"/>
      <c r="J590" s="35"/>
      <c r="K590" s="17"/>
      <c r="O590" s="35"/>
      <c r="P590" s="39"/>
    </row>
    <row r="591" spans="2:16">
      <c r="B591" s="28"/>
      <c r="D591" s="39"/>
      <c r="E591" s="39"/>
      <c r="F591" s="39"/>
      <c r="G591" s="39"/>
      <c r="H591" s="39"/>
      <c r="I591" s="39"/>
      <c r="J591" s="35"/>
      <c r="O591" s="35"/>
      <c r="P591" s="39"/>
    </row>
    <row r="592" spans="2:16">
      <c r="B592" s="28"/>
      <c r="D592" s="39"/>
      <c r="E592" s="39"/>
      <c r="F592" s="39"/>
      <c r="G592" s="39"/>
      <c r="H592" s="39"/>
      <c r="I592" s="39"/>
      <c r="J592" s="35"/>
      <c r="O592" s="35"/>
      <c r="P592" s="39"/>
    </row>
    <row r="593" spans="2:16">
      <c r="B593" s="28"/>
      <c r="D593" s="39"/>
      <c r="E593" s="39"/>
      <c r="F593" s="39"/>
      <c r="G593" s="39"/>
      <c r="H593" s="39"/>
      <c r="I593" s="39"/>
      <c r="J593" s="35"/>
      <c r="O593" s="35"/>
      <c r="P593" s="39"/>
    </row>
    <row r="594" spans="2:16">
      <c r="B594" s="28"/>
      <c r="D594" s="39"/>
      <c r="E594" s="39"/>
      <c r="F594" s="39"/>
      <c r="G594" s="39"/>
      <c r="H594" s="39"/>
      <c r="I594" s="39"/>
      <c r="J594" s="35"/>
      <c r="O594" s="35"/>
      <c r="P594" s="39"/>
    </row>
    <row r="595" spans="2:16">
      <c r="B595" s="28"/>
      <c r="D595" s="39"/>
      <c r="E595" s="39"/>
      <c r="F595" s="39"/>
      <c r="G595" s="39"/>
      <c r="H595" s="39"/>
      <c r="I595" s="39"/>
      <c r="J595" s="35"/>
      <c r="O595" s="35"/>
      <c r="P595" s="39"/>
    </row>
    <row r="596" spans="2:16">
      <c r="B596" s="28"/>
      <c r="D596" s="39"/>
      <c r="E596" s="39"/>
      <c r="F596" s="39"/>
      <c r="G596" s="39"/>
      <c r="H596" s="39"/>
      <c r="I596" s="39"/>
      <c r="J596" s="35"/>
      <c r="O596" s="35"/>
      <c r="P596" s="39"/>
    </row>
    <row r="597" spans="2:16">
      <c r="B597" s="28"/>
      <c r="D597" s="39"/>
      <c r="E597" s="39"/>
      <c r="F597" s="39"/>
      <c r="G597" s="39"/>
      <c r="H597" s="39"/>
      <c r="I597" s="39"/>
      <c r="J597" s="35"/>
      <c r="O597" s="35"/>
      <c r="P597" s="39"/>
    </row>
    <row r="598" spans="2:16">
      <c r="B598" s="28"/>
      <c r="D598" s="39"/>
      <c r="E598" s="39"/>
      <c r="F598" s="39"/>
      <c r="G598" s="39"/>
      <c r="H598" s="39"/>
      <c r="I598" s="39"/>
      <c r="J598" s="35"/>
      <c r="O598" s="35"/>
      <c r="P598" s="39"/>
    </row>
    <row r="599" spans="2:16">
      <c r="B599" s="28"/>
      <c r="D599" s="39"/>
      <c r="E599" s="39"/>
      <c r="F599" s="39"/>
      <c r="G599" s="39"/>
      <c r="H599" s="39"/>
      <c r="I599" s="39"/>
      <c r="J599" s="35"/>
      <c r="O599" s="35"/>
      <c r="P599" s="39"/>
    </row>
    <row r="600" spans="2:16">
      <c r="B600" s="28"/>
      <c r="D600" s="39"/>
      <c r="E600" s="39"/>
      <c r="F600" s="39"/>
      <c r="G600" s="39"/>
      <c r="H600" s="39"/>
      <c r="I600" s="39"/>
      <c r="J600" s="35"/>
      <c r="O600" s="35"/>
      <c r="P600" s="39"/>
    </row>
    <row r="601" spans="2:16">
      <c r="B601" s="28"/>
      <c r="D601" s="39"/>
      <c r="E601" s="39"/>
      <c r="F601" s="39"/>
      <c r="G601" s="39"/>
      <c r="H601" s="39"/>
      <c r="I601" s="39"/>
      <c r="J601" s="35"/>
      <c r="O601" s="35"/>
      <c r="P601" s="39"/>
    </row>
    <row r="602" spans="2:16">
      <c r="B602" s="28"/>
      <c r="D602" s="39"/>
      <c r="E602" s="39"/>
      <c r="F602" s="39"/>
      <c r="G602" s="39"/>
      <c r="H602" s="39"/>
      <c r="I602" s="39"/>
      <c r="J602" s="35"/>
      <c r="O602" s="35"/>
      <c r="P602" s="39"/>
    </row>
    <row r="603" spans="2:16">
      <c r="B603" s="28"/>
      <c r="D603" s="39"/>
      <c r="E603" s="39"/>
      <c r="F603" s="39"/>
      <c r="G603" s="39"/>
      <c r="H603" s="39"/>
      <c r="I603" s="39"/>
      <c r="J603" s="35"/>
      <c r="O603" s="35"/>
      <c r="P603" s="39"/>
    </row>
    <row r="604" spans="2:16">
      <c r="B604" s="28"/>
      <c r="D604" s="39"/>
      <c r="E604" s="39"/>
      <c r="F604" s="39"/>
      <c r="G604" s="39"/>
      <c r="H604" s="39"/>
      <c r="I604" s="39"/>
      <c r="J604" s="35"/>
      <c r="O604" s="35"/>
      <c r="P604" s="39"/>
    </row>
    <row r="605" spans="2:16">
      <c r="B605" s="28"/>
      <c r="D605" s="39"/>
      <c r="E605" s="39"/>
      <c r="F605" s="39"/>
      <c r="G605" s="39"/>
      <c r="H605" s="39"/>
      <c r="I605" s="39"/>
      <c r="J605" s="35"/>
      <c r="O605" s="35"/>
      <c r="P605" s="39"/>
    </row>
    <row r="606" spans="2:16">
      <c r="B606" s="28"/>
      <c r="D606" s="39"/>
      <c r="E606" s="39"/>
      <c r="F606" s="39"/>
      <c r="G606" s="39"/>
      <c r="H606" s="39"/>
      <c r="I606" s="39"/>
      <c r="J606" s="35"/>
      <c r="O606" s="35"/>
      <c r="P606" s="39"/>
    </row>
    <row r="607" spans="2:16">
      <c r="B607" s="28"/>
      <c r="D607" s="39"/>
      <c r="E607" s="39"/>
      <c r="F607" s="39"/>
      <c r="G607" s="39"/>
      <c r="H607" s="39"/>
      <c r="I607" s="39"/>
      <c r="J607" s="35"/>
      <c r="O607" s="35"/>
      <c r="P607" s="39"/>
    </row>
    <row r="608" spans="2:16">
      <c r="B608" s="28"/>
      <c r="D608" s="39"/>
      <c r="E608" s="39"/>
      <c r="F608" s="39"/>
      <c r="G608" s="39"/>
      <c r="H608" s="39"/>
      <c r="I608" s="39"/>
      <c r="J608" s="35"/>
      <c r="O608" s="35"/>
      <c r="P608" s="39"/>
    </row>
    <row r="609" spans="2:16">
      <c r="B609" s="28"/>
      <c r="D609" s="39"/>
      <c r="E609" s="39"/>
      <c r="F609" s="39"/>
      <c r="G609" s="39"/>
      <c r="H609" s="39"/>
      <c r="I609" s="39"/>
      <c r="J609" s="35"/>
      <c r="O609" s="35"/>
      <c r="P609" s="39"/>
    </row>
    <row r="610" spans="2:16">
      <c r="B610" s="28"/>
      <c r="D610" s="39"/>
      <c r="E610" s="39"/>
      <c r="F610" s="39"/>
      <c r="G610" s="39"/>
      <c r="H610" s="39"/>
      <c r="I610" s="39"/>
      <c r="J610" s="35"/>
      <c r="O610" s="35"/>
      <c r="P610" s="39"/>
    </row>
    <row r="611" spans="2:16">
      <c r="B611" s="28"/>
      <c r="D611" s="39"/>
      <c r="E611" s="39"/>
      <c r="F611" s="39"/>
      <c r="G611" s="39"/>
      <c r="H611" s="39"/>
      <c r="I611" s="39"/>
      <c r="J611" s="35"/>
      <c r="O611" s="35"/>
      <c r="P611" s="39"/>
    </row>
    <row r="612" spans="2:16">
      <c r="B612" s="28"/>
      <c r="D612" s="39"/>
      <c r="E612" s="39"/>
      <c r="F612" s="39"/>
      <c r="G612" s="39"/>
      <c r="H612" s="39"/>
      <c r="I612" s="39"/>
      <c r="J612" s="35"/>
      <c r="O612" s="35"/>
      <c r="P612" s="39"/>
    </row>
    <row r="613" spans="2:16">
      <c r="B613" s="28"/>
      <c r="D613" s="39"/>
      <c r="E613" s="39"/>
      <c r="F613" s="39"/>
      <c r="G613" s="39"/>
      <c r="H613" s="39"/>
      <c r="I613" s="39"/>
      <c r="J613" s="35"/>
      <c r="O613" s="35"/>
      <c r="P613" s="39"/>
    </row>
    <row r="614" spans="2:16">
      <c r="B614" s="28"/>
      <c r="D614" s="39"/>
      <c r="E614" s="39"/>
      <c r="F614" s="39"/>
      <c r="G614" s="39"/>
      <c r="H614" s="39"/>
      <c r="I614" s="39"/>
      <c r="J614" s="35"/>
      <c r="O614" s="35"/>
      <c r="P614" s="39"/>
    </row>
    <row r="615" spans="2:16">
      <c r="B615" s="28"/>
      <c r="D615" s="39"/>
      <c r="E615" s="39"/>
      <c r="F615" s="39"/>
      <c r="G615" s="39"/>
      <c r="H615" s="39"/>
      <c r="I615" s="39"/>
      <c r="J615" s="35"/>
      <c r="O615" s="35"/>
      <c r="P615" s="39"/>
    </row>
    <row r="616" spans="2:16">
      <c r="B616" s="28"/>
      <c r="D616" s="39"/>
      <c r="E616" s="39"/>
      <c r="F616" s="39"/>
      <c r="G616" s="39"/>
      <c r="H616" s="39"/>
      <c r="I616" s="39"/>
      <c r="J616" s="35"/>
      <c r="O616" s="35"/>
      <c r="P616" s="39"/>
    </row>
    <row r="617" spans="2:16">
      <c r="B617" s="28"/>
      <c r="D617" s="39"/>
      <c r="E617" s="39"/>
      <c r="F617" s="39"/>
      <c r="G617" s="39"/>
      <c r="H617" s="39"/>
      <c r="I617" s="39"/>
      <c r="J617" s="35"/>
      <c r="O617" s="35"/>
      <c r="P617" s="39"/>
    </row>
    <row r="618" spans="2:16">
      <c r="B618" s="28"/>
      <c r="D618" s="39"/>
      <c r="E618" s="39"/>
      <c r="F618" s="39"/>
      <c r="G618" s="39"/>
      <c r="H618" s="39"/>
      <c r="I618" s="39"/>
      <c r="J618" s="35"/>
      <c r="O618" s="35"/>
      <c r="P618" s="39"/>
    </row>
    <row r="619" spans="2:16">
      <c r="B619" s="28"/>
      <c r="D619" s="39"/>
      <c r="E619" s="39"/>
      <c r="F619" s="39"/>
      <c r="G619" s="39"/>
      <c r="H619" s="39"/>
      <c r="I619" s="39"/>
      <c r="J619" s="35"/>
      <c r="O619" s="35"/>
      <c r="P619" s="39"/>
    </row>
    <row r="620" spans="2:16">
      <c r="B620" s="28"/>
      <c r="D620" s="39"/>
      <c r="E620" s="39"/>
      <c r="F620" s="39"/>
      <c r="G620" s="39"/>
      <c r="H620" s="39"/>
      <c r="I620" s="39"/>
      <c r="J620" s="35"/>
      <c r="O620" s="35"/>
      <c r="P620" s="39"/>
    </row>
    <row r="621" spans="2:16">
      <c r="B621" s="28"/>
      <c r="D621" s="39"/>
      <c r="E621" s="39"/>
      <c r="F621" s="39"/>
      <c r="G621" s="39"/>
      <c r="H621" s="39"/>
      <c r="I621" s="39"/>
      <c r="J621" s="35"/>
      <c r="O621" s="35"/>
      <c r="P621" s="39"/>
    </row>
    <row r="622" spans="2:16">
      <c r="B622" s="28"/>
      <c r="D622" s="39"/>
      <c r="E622" s="39"/>
      <c r="F622" s="39"/>
      <c r="G622" s="39"/>
      <c r="H622" s="39"/>
      <c r="I622" s="39"/>
      <c r="J622" s="35"/>
      <c r="O622" s="35"/>
      <c r="P622" s="39"/>
    </row>
    <row r="623" spans="2:16">
      <c r="B623" s="28"/>
      <c r="D623" s="39"/>
      <c r="E623" s="39"/>
      <c r="F623" s="39"/>
      <c r="G623" s="39"/>
      <c r="H623" s="39"/>
      <c r="I623" s="39"/>
      <c r="J623" s="35"/>
      <c r="O623" s="35"/>
      <c r="P623" s="39"/>
    </row>
    <row r="624" spans="2:16">
      <c r="B624" s="28"/>
      <c r="D624" s="39"/>
      <c r="E624" s="39"/>
      <c r="F624" s="39"/>
      <c r="G624" s="39"/>
      <c r="H624" s="39"/>
      <c r="I624" s="39"/>
      <c r="J624" s="35"/>
      <c r="O624" s="35"/>
      <c r="P624" s="39"/>
    </row>
    <row r="625" spans="2:16">
      <c r="B625" s="28"/>
      <c r="D625" s="39"/>
      <c r="E625" s="39"/>
      <c r="F625" s="39"/>
      <c r="G625" s="39"/>
      <c r="H625" s="39"/>
      <c r="I625" s="39"/>
      <c r="J625" s="35"/>
      <c r="O625" s="35"/>
      <c r="P625" s="39"/>
    </row>
    <row r="626" spans="2:16">
      <c r="B626" s="28"/>
      <c r="D626" s="39"/>
      <c r="E626" s="39"/>
      <c r="F626" s="39"/>
      <c r="G626" s="39"/>
      <c r="H626" s="39"/>
      <c r="I626" s="39"/>
      <c r="J626" s="35"/>
      <c r="O626" s="35"/>
      <c r="P626" s="39"/>
    </row>
    <row r="627" spans="2:16">
      <c r="B627" s="28"/>
      <c r="D627" s="39"/>
      <c r="E627" s="39"/>
      <c r="F627" s="39"/>
      <c r="G627" s="39"/>
      <c r="H627" s="39"/>
      <c r="I627" s="39"/>
      <c r="J627" s="35"/>
      <c r="O627" s="35"/>
      <c r="P627" s="39"/>
    </row>
    <row r="628" spans="2:16">
      <c r="B628" s="28"/>
      <c r="D628" s="39"/>
      <c r="E628" s="39"/>
      <c r="F628" s="39"/>
      <c r="G628" s="39"/>
      <c r="H628" s="39"/>
      <c r="I628" s="39"/>
      <c r="J628" s="35"/>
      <c r="O628" s="35"/>
      <c r="P628" s="39"/>
    </row>
    <row r="629" spans="2:16">
      <c r="B629" s="28"/>
      <c r="D629" s="39"/>
      <c r="E629" s="39"/>
      <c r="F629" s="39"/>
      <c r="G629" s="39"/>
      <c r="H629" s="39"/>
      <c r="I629" s="39"/>
      <c r="J629" s="35"/>
      <c r="O629" s="35"/>
      <c r="P629" s="39"/>
    </row>
    <row r="630" spans="2:16">
      <c r="B630" s="28"/>
      <c r="D630" s="39"/>
      <c r="E630" s="39"/>
      <c r="F630" s="39"/>
      <c r="G630" s="39"/>
      <c r="H630" s="39"/>
      <c r="I630" s="39"/>
      <c r="J630" s="35"/>
      <c r="O630" s="35"/>
      <c r="P630" s="39"/>
    </row>
    <row r="631" spans="2:16">
      <c r="B631" s="28"/>
      <c r="D631" s="39"/>
      <c r="E631" s="39"/>
      <c r="F631" s="39"/>
      <c r="G631" s="39"/>
      <c r="H631" s="39"/>
      <c r="I631" s="39"/>
      <c r="J631" s="35"/>
      <c r="O631" s="35"/>
      <c r="P631" s="39"/>
    </row>
    <row r="632" spans="2:16">
      <c r="B632" s="28"/>
      <c r="D632" s="39"/>
      <c r="E632" s="39"/>
      <c r="F632" s="39"/>
      <c r="G632" s="39"/>
      <c r="H632" s="39"/>
      <c r="I632" s="39"/>
      <c r="J632" s="35"/>
      <c r="O632" s="35"/>
      <c r="P632" s="39"/>
    </row>
    <row r="633" spans="2:16">
      <c r="B633" s="28"/>
      <c r="D633" s="39"/>
      <c r="E633" s="39"/>
      <c r="F633" s="39"/>
      <c r="G633" s="39"/>
      <c r="H633" s="39"/>
      <c r="I633" s="39"/>
      <c r="J633" s="35"/>
      <c r="O633" s="35"/>
      <c r="P633" s="39"/>
    </row>
    <row r="634" spans="2:16">
      <c r="B634" s="28"/>
      <c r="D634" s="39"/>
      <c r="E634" s="39"/>
      <c r="F634" s="39"/>
      <c r="G634" s="39"/>
      <c r="H634" s="39"/>
      <c r="I634" s="39"/>
      <c r="J634" s="35"/>
      <c r="O634" s="35"/>
      <c r="P634" s="39"/>
    </row>
    <row r="635" spans="2:16">
      <c r="B635" s="28"/>
      <c r="D635" s="39"/>
      <c r="E635" s="39"/>
      <c r="F635" s="39"/>
      <c r="G635" s="39"/>
      <c r="H635" s="39"/>
      <c r="I635" s="39"/>
      <c r="J635" s="35"/>
      <c r="O635" s="35"/>
      <c r="P635" s="39"/>
    </row>
    <row r="636" spans="2:16">
      <c r="B636" s="28"/>
      <c r="D636" s="39"/>
      <c r="E636" s="39"/>
      <c r="F636" s="39"/>
      <c r="G636" s="39"/>
      <c r="H636" s="39"/>
      <c r="I636" s="39"/>
      <c r="J636" s="35"/>
      <c r="O636" s="35"/>
      <c r="P636" s="39"/>
    </row>
    <row r="637" spans="2:16">
      <c r="B637" s="28"/>
      <c r="D637" s="39"/>
      <c r="E637" s="39"/>
      <c r="F637" s="39"/>
      <c r="G637" s="39"/>
      <c r="H637" s="39"/>
      <c r="I637" s="39"/>
      <c r="J637" s="35"/>
      <c r="O637" s="35"/>
      <c r="P637" s="39"/>
    </row>
    <row r="638" spans="2:16">
      <c r="B638" s="28"/>
      <c r="D638" s="39"/>
      <c r="E638" s="39"/>
      <c r="F638" s="39"/>
      <c r="G638" s="39"/>
      <c r="H638" s="39"/>
      <c r="I638" s="39"/>
      <c r="J638" s="35"/>
      <c r="O638" s="35"/>
      <c r="P638" s="39"/>
    </row>
    <row r="639" spans="2:16">
      <c r="B639" s="28"/>
      <c r="D639" s="39"/>
      <c r="E639" s="39"/>
      <c r="F639" s="39"/>
      <c r="G639" s="39"/>
      <c r="H639" s="39"/>
      <c r="I639" s="39"/>
      <c r="J639" s="35"/>
      <c r="O639" s="35"/>
      <c r="P639" s="39"/>
    </row>
    <row r="640" spans="2:16">
      <c r="B640" s="28"/>
      <c r="D640" s="39"/>
      <c r="E640" s="39"/>
      <c r="F640" s="39"/>
      <c r="G640" s="39"/>
      <c r="H640" s="39"/>
      <c r="I640" s="39"/>
      <c r="J640" s="35"/>
      <c r="O640" s="35"/>
      <c r="P640" s="39"/>
    </row>
    <row r="641" spans="2:16">
      <c r="B641" s="28"/>
      <c r="D641" s="39"/>
      <c r="E641" s="39"/>
      <c r="F641" s="39"/>
      <c r="G641" s="39"/>
      <c r="H641" s="39"/>
      <c r="I641" s="39"/>
      <c r="J641" s="35"/>
      <c r="O641" s="35"/>
      <c r="P641" s="39"/>
    </row>
    <row r="642" spans="2:16">
      <c r="B642" s="28"/>
      <c r="D642" s="39"/>
      <c r="E642" s="39"/>
      <c r="F642" s="39"/>
      <c r="G642" s="39"/>
      <c r="H642" s="39"/>
      <c r="I642" s="39"/>
      <c r="J642" s="35"/>
      <c r="O642" s="35"/>
      <c r="P642" s="39"/>
    </row>
    <row r="643" spans="2:16">
      <c r="B643" s="28"/>
      <c r="D643" s="39"/>
      <c r="E643" s="39"/>
      <c r="F643" s="39"/>
      <c r="G643" s="39"/>
      <c r="H643" s="39"/>
      <c r="I643" s="39"/>
      <c r="J643" s="35"/>
      <c r="O643" s="35"/>
      <c r="P643" s="39"/>
    </row>
    <row r="644" spans="2:16">
      <c r="B644" s="28"/>
      <c r="D644" s="39"/>
      <c r="E644" s="39"/>
      <c r="F644" s="39"/>
      <c r="G644" s="39"/>
      <c r="H644" s="39"/>
      <c r="I644" s="39"/>
      <c r="J644" s="35"/>
      <c r="O644" s="35"/>
      <c r="P644" s="39"/>
    </row>
    <row r="645" spans="2:16">
      <c r="B645" s="28"/>
      <c r="D645" s="39"/>
      <c r="E645" s="39"/>
      <c r="F645" s="39"/>
      <c r="G645" s="39"/>
      <c r="H645" s="39"/>
      <c r="I645" s="39"/>
      <c r="J645" s="35"/>
      <c r="O645" s="35"/>
      <c r="P645" s="39"/>
    </row>
    <row r="646" spans="2:16">
      <c r="B646" s="28"/>
      <c r="D646" s="39"/>
      <c r="E646" s="39"/>
      <c r="F646" s="39"/>
      <c r="G646" s="39"/>
      <c r="H646" s="39"/>
      <c r="I646" s="39"/>
      <c r="J646" s="35"/>
      <c r="O646" s="35"/>
      <c r="P646" s="39"/>
    </row>
    <row r="647" spans="2:16">
      <c r="B647" s="28"/>
      <c r="D647" s="39"/>
      <c r="E647" s="39"/>
      <c r="F647" s="39"/>
      <c r="G647" s="39"/>
      <c r="H647" s="39"/>
      <c r="I647" s="39"/>
      <c r="J647" s="35"/>
      <c r="O647" s="35"/>
      <c r="P647" s="39"/>
    </row>
    <row r="648" spans="2:16">
      <c r="B648" s="28"/>
      <c r="D648" s="39"/>
      <c r="E648" s="39"/>
      <c r="F648" s="39"/>
      <c r="G648" s="39"/>
      <c r="H648" s="39"/>
      <c r="I648" s="39"/>
      <c r="J648" s="35"/>
      <c r="O648" s="35"/>
      <c r="P648" s="39"/>
    </row>
    <row r="649" spans="2:16">
      <c r="B649" s="28"/>
      <c r="D649" s="39"/>
      <c r="E649" s="39"/>
      <c r="F649" s="39"/>
      <c r="G649" s="39"/>
      <c r="H649" s="39"/>
      <c r="I649" s="39"/>
      <c r="J649" s="35"/>
      <c r="O649" s="35"/>
      <c r="P649" s="39"/>
    </row>
    <row r="650" spans="2:16">
      <c r="B650" s="28"/>
      <c r="D650" s="39"/>
      <c r="E650" s="39"/>
      <c r="F650" s="39"/>
      <c r="G650" s="39"/>
      <c r="H650" s="39"/>
      <c r="I650" s="39"/>
      <c r="J650" s="35"/>
      <c r="O650" s="35"/>
      <c r="P650" s="39"/>
    </row>
    <row r="651" spans="2:16">
      <c r="B651" s="28"/>
      <c r="D651" s="39"/>
      <c r="E651" s="39"/>
      <c r="F651" s="39"/>
      <c r="G651" s="39"/>
      <c r="H651" s="39"/>
      <c r="I651" s="39"/>
      <c r="J651" s="35"/>
      <c r="O651" s="35"/>
      <c r="P651" s="39"/>
    </row>
    <row r="652" spans="2:16">
      <c r="B652" s="28"/>
      <c r="D652" s="39"/>
      <c r="E652" s="39"/>
      <c r="F652" s="39"/>
      <c r="G652" s="39"/>
      <c r="H652" s="39"/>
      <c r="I652" s="39"/>
      <c r="J652" s="35"/>
      <c r="O652" s="35"/>
      <c r="P652" s="39"/>
    </row>
    <row r="653" spans="2:16">
      <c r="B653" s="28"/>
      <c r="D653" s="39"/>
      <c r="E653" s="39"/>
      <c r="F653" s="39"/>
      <c r="G653" s="39"/>
      <c r="H653" s="39"/>
      <c r="I653" s="39"/>
      <c r="J653" s="35"/>
      <c r="O653" s="35"/>
      <c r="P653" s="39"/>
    </row>
    <row r="654" spans="2:16">
      <c r="B654" s="28"/>
      <c r="D654" s="39"/>
      <c r="E654" s="39"/>
      <c r="F654" s="39"/>
      <c r="G654" s="39"/>
      <c r="H654" s="39"/>
      <c r="I654" s="39"/>
      <c r="J654" s="35"/>
      <c r="O654" s="35"/>
      <c r="P654" s="39"/>
    </row>
    <row r="655" spans="2:16">
      <c r="B655" s="28"/>
      <c r="D655" s="39"/>
      <c r="E655" s="39"/>
      <c r="F655" s="39"/>
      <c r="G655" s="39"/>
      <c r="H655" s="39"/>
      <c r="I655" s="39"/>
      <c r="J655" s="35"/>
      <c r="O655" s="35"/>
      <c r="P655" s="39"/>
    </row>
    <row r="656" spans="2:16">
      <c r="B656" s="28"/>
      <c r="D656" s="39"/>
      <c r="E656" s="39"/>
      <c r="F656" s="39"/>
      <c r="G656" s="39"/>
      <c r="H656" s="39"/>
      <c r="I656" s="39"/>
      <c r="J656" s="35"/>
      <c r="O656" s="35"/>
      <c r="P656" s="39"/>
    </row>
    <row r="657" spans="2:16">
      <c r="B657" s="28"/>
      <c r="D657" s="39"/>
      <c r="E657" s="39"/>
      <c r="F657" s="39"/>
      <c r="G657" s="39"/>
      <c r="H657" s="39"/>
      <c r="I657" s="39"/>
      <c r="J657" s="35"/>
      <c r="O657" s="35"/>
      <c r="P657" s="39"/>
    </row>
    <row r="658" spans="2:16">
      <c r="B658" s="28"/>
      <c r="D658" s="39"/>
      <c r="E658" s="39"/>
      <c r="F658" s="39"/>
      <c r="G658" s="39"/>
      <c r="H658" s="39"/>
      <c r="I658" s="39"/>
      <c r="J658" s="35"/>
      <c r="O658" s="35"/>
      <c r="P658" s="39"/>
    </row>
    <row r="659" spans="2:16">
      <c r="B659" s="28"/>
      <c r="D659" s="39"/>
      <c r="E659" s="39"/>
      <c r="F659" s="39"/>
      <c r="G659" s="39"/>
      <c r="H659" s="39"/>
      <c r="I659" s="39"/>
      <c r="J659" s="35"/>
      <c r="O659" s="35"/>
      <c r="P659" s="39"/>
    </row>
    <row r="660" spans="2:16">
      <c r="B660" s="28"/>
      <c r="D660" s="39"/>
      <c r="E660" s="39"/>
      <c r="F660" s="39"/>
      <c r="G660" s="39"/>
      <c r="H660" s="39"/>
      <c r="I660" s="39"/>
      <c r="J660" s="35"/>
      <c r="O660" s="35"/>
      <c r="P660" s="39"/>
    </row>
    <row r="661" spans="2:16">
      <c r="B661" s="28"/>
      <c r="D661" s="39"/>
      <c r="E661" s="39"/>
      <c r="F661" s="39"/>
      <c r="G661" s="39"/>
      <c r="H661" s="39"/>
      <c r="I661" s="39"/>
      <c r="J661" s="35"/>
      <c r="O661" s="35"/>
      <c r="P661" s="39"/>
    </row>
    <row r="662" spans="2:16">
      <c r="B662" s="28"/>
      <c r="D662" s="39"/>
      <c r="E662" s="39"/>
      <c r="F662" s="39"/>
      <c r="G662" s="39"/>
      <c r="H662" s="39"/>
      <c r="I662" s="39"/>
      <c r="J662" s="35"/>
      <c r="O662" s="35"/>
      <c r="P662" s="39"/>
    </row>
    <row r="663" spans="2:16">
      <c r="B663" s="28"/>
      <c r="D663" s="39"/>
      <c r="E663" s="39"/>
      <c r="F663" s="39"/>
      <c r="G663" s="39"/>
      <c r="H663" s="39"/>
      <c r="I663" s="39"/>
      <c r="J663" s="35"/>
      <c r="O663" s="35"/>
      <c r="P663" s="39"/>
    </row>
    <row r="664" spans="2:16">
      <c r="B664" s="28"/>
      <c r="D664" s="39"/>
      <c r="E664" s="39"/>
      <c r="F664" s="39"/>
      <c r="G664" s="39"/>
      <c r="H664" s="39"/>
      <c r="I664" s="39"/>
      <c r="J664" s="35"/>
      <c r="O664" s="35"/>
      <c r="P664" s="39"/>
    </row>
    <row r="665" spans="2:16">
      <c r="B665" s="28"/>
      <c r="D665" s="39"/>
      <c r="E665" s="39"/>
      <c r="F665" s="39"/>
      <c r="G665" s="39"/>
      <c r="H665" s="39"/>
      <c r="I665" s="39"/>
      <c r="J665" s="35"/>
      <c r="O665" s="35"/>
      <c r="P665" s="39"/>
    </row>
    <row r="666" spans="2:16">
      <c r="B666" s="28"/>
      <c r="D666" s="39"/>
      <c r="E666" s="39"/>
      <c r="F666" s="39"/>
      <c r="G666" s="39"/>
      <c r="H666" s="39"/>
      <c r="I666" s="39"/>
      <c r="J666" s="35"/>
      <c r="O666" s="35"/>
      <c r="P666" s="39"/>
    </row>
    <row r="667" spans="2:16">
      <c r="B667" s="28"/>
      <c r="D667" s="39"/>
      <c r="E667" s="39"/>
      <c r="F667" s="39"/>
      <c r="G667" s="39"/>
      <c r="H667" s="39"/>
      <c r="I667" s="39"/>
      <c r="J667" s="35"/>
      <c r="O667" s="35"/>
      <c r="P667" s="39"/>
    </row>
    <row r="668" spans="2:16">
      <c r="B668" s="28"/>
      <c r="D668" s="39"/>
      <c r="E668" s="39"/>
      <c r="F668" s="39"/>
      <c r="G668" s="39"/>
      <c r="H668" s="39"/>
      <c r="I668" s="39"/>
      <c r="J668" s="35"/>
      <c r="O668" s="35"/>
      <c r="P668" s="39"/>
    </row>
    <row r="669" spans="2:16">
      <c r="B669" s="28"/>
      <c r="D669" s="39"/>
      <c r="E669" s="39"/>
      <c r="F669" s="39"/>
      <c r="G669" s="39"/>
      <c r="H669" s="39"/>
      <c r="I669" s="39"/>
      <c r="J669" s="35"/>
      <c r="O669" s="35"/>
      <c r="P669" s="39"/>
    </row>
    <row r="670" spans="2:16">
      <c r="B670" s="28"/>
      <c r="D670" s="39"/>
      <c r="E670" s="39"/>
      <c r="F670" s="39"/>
      <c r="G670" s="39"/>
      <c r="H670" s="39"/>
      <c r="I670" s="39"/>
      <c r="J670" s="35"/>
      <c r="O670" s="35"/>
      <c r="P670" s="39"/>
    </row>
    <row r="671" spans="2:16">
      <c r="B671" s="28"/>
      <c r="D671" s="39"/>
      <c r="E671" s="39"/>
      <c r="F671" s="39"/>
      <c r="G671" s="39"/>
      <c r="H671" s="39"/>
      <c r="I671" s="39"/>
      <c r="J671" s="35"/>
      <c r="O671" s="35"/>
      <c r="P671" s="39"/>
    </row>
    <row r="672" spans="2:16">
      <c r="B672" s="28"/>
      <c r="D672" s="39"/>
      <c r="E672" s="39"/>
      <c r="F672" s="39"/>
      <c r="G672" s="39"/>
      <c r="H672" s="39"/>
      <c r="I672" s="39"/>
      <c r="J672" s="35"/>
      <c r="O672" s="35"/>
      <c r="P672" s="39"/>
    </row>
    <row r="673" spans="2:16">
      <c r="B673" s="28"/>
      <c r="D673" s="39"/>
      <c r="E673" s="39"/>
      <c r="F673" s="39"/>
      <c r="G673" s="39"/>
      <c r="H673" s="39"/>
      <c r="I673" s="39"/>
      <c r="J673" s="35"/>
      <c r="O673" s="35"/>
      <c r="P673" s="39"/>
    </row>
    <row r="674" spans="2:16">
      <c r="B674" s="28"/>
      <c r="D674" s="39"/>
      <c r="E674" s="39"/>
      <c r="F674" s="39"/>
      <c r="G674" s="39"/>
      <c r="H674" s="39"/>
      <c r="I674" s="39"/>
      <c r="J674" s="35"/>
      <c r="O674" s="35"/>
      <c r="P674" s="39"/>
    </row>
    <row r="675" spans="2:16">
      <c r="B675" s="28"/>
      <c r="D675" s="39"/>
      <c r="E675" s="39"/>
      <c r="F675" s="39"/>
      <c r="G675" s="39"/>
      <c r="H675" s="39"/>
      <c r="I675" s="39"/>
      <c r="J675" s="35"/>
      <c r="O675" s="35"/>
      <c r="P675" s="39"/>
    </row>
    <row r="676" spans="2:16">
      <c r="B676" s="28"/>
      <c r="D676" s="39"/>
      <c r="E676" s="39"/>
      <c r="F676" s="39"/>
      <c r="G676" s="39"/>
      <c r="H676" s="39"/>
      <c r="I676" s="39"/>
      <c r="J676" s="35"/>
      <c r="O676" s="35"/>
      <c r="P676" s="39"/>
    </row>
    <row r="677" spans="2:16">
      <c r="B677" s="28"/>
      <c r="D677" s="39"/>
      <c r="E677" s="39"/>
      <c r="F677" s="39"/>
      <c r="G677" s="39"/>
      <c r="H677" s="39"/>
      <c r="I677" s="39"/>
      <c r="J677" s="35"/>
      <c r="O677" s="35"/>
      <c r="P677" s="39"/>
    </row>
    <row r="678" spans="2:16">
      <c r="B678" s="28"/>
      <c r="D678" s="39"/>
      <c r="E678" s="39"/>
      <c r="F678" s="39"/>
      <c r="G678" s="39"/>
      <c r="H678" s="39"/>
      <c r="I678" s="39"/>
      <c r="J678" s="35"/>
      <c r="O678" s="35"/>
      <c r="P678" s="39"/>
    </row>
    <row r="679" spans="2:16">
      <c r="B679" s="28"/>
      <c r="D679" s="39"/>
      <c r="E679" s="39"/>
      <c r="F679" s="39"/>
      <c r="G679" s="39"/>
      <c r="H679" s="39"/>
      <c r="I679" s="39"/>
      <c r="J679" s="35"/>
      <c r="O679" s="35"/>
      <c r="P679" s="39"/>
    </row>
    <row r="680" spans="2:16">
      <c r="B680" s="28"/>
      <c r="D680" s="39"/>
      <c r="E680" s="39"/>
      <c r="F680" s="39"/>
      <c r="G680" s="39"/>
      <c r="H680" s="39"/>
      <c r="I680" s="39"/>
      <c r="J680" s="35"/>
      <c r="O680" s="35"/>
      <c r="P680" s="39"/>
    </row>
    <row r="681" spans="2:16">
      <c r="B681" s="28"/>
      <c r="D681" s="39"/>
      <c r="E681" s="39"/>
      <c r="F681" s="39"/>
      <c r="G681" s="39"/>
      <c r="H681" s="39"/>
      <c r="I681" s="39"/>
      <c r="J681" s="35"/>
      <c r="O681" s="35"/>
      <c r="P681" s="39"/>
    </row>
    <row r="682" spans="2:16">
      <c r="B682" s="28"/>
      <c r="D682" s="39"/>
      <c r="E682" s="39"/>
      <c r="F682" s="39"/>
      <c r="G682" s="39"/>
      <c r="H682" s="39"/>
      <c r="I682" s="39"/>
      <c r="J682" s="35"/>
      <c r="O682" s="35"/>
      <c r="P682" s="39"/>
    </row>
    <row r="683" spans="2:16">
      <c r="B683" s="28"/>
      <c r="D683" s="39"/>
      <c r="E683" s="39"/>
      <c r="F683" s="39"/>
      <c r="G683" s="39"/>
      <c r="H683" s="39"/>
      <c r="I683" s="39"/>
      <c r="J683" s="35"/>
      <c r="O683" s="35"/>
      <c r="P683" s="39"/>
    </row>
    <row r="684" spans="2:16">
      <c r="B684" s="28"/>
      <c r="D684" s="39"/>
      <c r="E684" s="39"/>
      <c r="F684" s="39"/>
      <c r="G684" s="39"/>
      <c r="H684" s="39"/>
      <c r="I684" s="39"/>
      <c r="J684" s="35"/>
      <c r="O684" s="35"/>
      <c r="P684" s="39"/>
    </row>
    <row r="685" spans="2:16">
      <c r="B685" s="28"/>
      <c r="D685" s="39"/>
      <c r="E685" s="39"/>
      <c r="F685" s="39"/>
      <c r="G685" s="39"/>
      <c r="H685" s="39"/>
      <c r="I685" s="39"/>
      <c r="J685" s="35"/>
      <c r="O685" s="35"/>
      <c r="P685" s="39"/>
    </row>
    <row r="686" spans="2:16">
      <c r="B686" s="28"/>
      <c r="D686" s="39"/>
      <c r="E686" s="39"/>
      <c r="F686" s="39"/>
      <c r="G686" s="39"/>
      <c r="H686" s="39"/>
      <c r="I686" s="39"/>
      <c r="J686" s="35"/>
      <c r="O686" s="35"/>
      <c r="P686" s="39"/>
    </row>
    <row r="687" spans="2:16">
      <c r="B687" s="28"/>
      <c r="D687" s="39"/>
      <c r="E687" s="39"/>
      <c r="F687" s="39"/>
      <c r="G687" s="39"/>
      <c r="H687" s="39"/>
      <c r="I687" s="39"/>
      <c r="J687" s="35"/>
      <c r="O687" s="35"/>
      <c r="P687" s="39"/>
    </row>
    <row r="688" spans="2:16">
      <c r="B688" s="28"/>
      <c r="D688" s="39"/>
      <c r="E688" s="39"/>
      <c r="F688" s="39"/>
      <c r="G688" s="39"/>
      <c r="H688" s="39"/>
      <c r="I688" s="39"/>
      <c r="J688" s="35"/>
      <c r="O688" s="35"/>
      <c r="P688" s="39"/>
    </row>
    <row r="689" spans="2:16">
      <c r="B689" s="28"/>
      <c r="D689" s="39"/>
      <c r="E689" s="39"/>
      <c r="F689" s="39"/>
      <c r="G689" s="39"/>
      <c r="H689" s="39"/>
      <c r="I689" s="39"/>
      <c r="J689" s="35"/>
      <c r="O689" s="35"/>
      <c r="P689" s="39"/>
    </row>
    <row r="690" spans="2:16">
      <c r="B690" s="28"/>
      <c r="D690" s="39"/>
      <c r="E690" s="39"/>
      <c r="F690" s="39"/>
      <c r="G690" s="39"/>
      <c r="H690" s="39"/>
      <c r="I690" s="39"/>
      <c r="J690" s="35"/>
      <c r="O690" s="35"/>
      <c r="P690" s="39"/>
    </row>
    <row r="691" spans="2:16">
      <c r="B691" s="28"/>
      <c r="D691" s="39"/>
      <c r="E691" s="39"/>
      <c r="F691" s="39"/>
      <c r="G691" s="39"/>
      <c r="H691" s="39"/>
      <c r="I691" s="39"/>
      <c r="J691" s="35"/>
      <c r="O691" s="35"/>
      <c r="P691" s="39"/>
    </row>
    <row r="692" spans="2:16">
      <c r="B692" s="28"/>
      <c r="D692" s="39"/>
      <c r="E692" s="39"/>
      <c r="F692" s="39"/>
      <c r="G692" s="39"/>
      <c r="H692" s="39"/>
      <c r="I692" s="39"/>
      <c r="J692" s="35"/>
      <c r="O692" s="35"/>
      <c r="P692" s="39"/>
    </row>
    <row r="693" spans="2:16">
      <c r="B693" s="28"/>
      <c r="D693" s="39"/>
      <c r="E693" s="39"/>
      <c r="F693" s="39"/>
      <c r="G693" s="39"/>
      <c r="H693" s="39"/>
      <c r="I693" s="39"/>
      <c r="J693" s="35"/>
      <c r="O693" s="35"/>
      <c r="P693" s="39"/>
    </row>
    <row r="694" spans="2:16">
      <c r="B694" s="28"/>
      <c r="D694" s="39"/>
      <c r="E694" s="39"/>
      <c r="F694" s="39"/>
      <c r="G694" s="39"/>
      <c r="H694" s="39"/>
      <c r="I694" s="39"/>
      <c r="J694" s="35"/>
      <c r="O694" s="35"/>
      <c r="P694" s="39"/>
    </row>
    <row r="695" spans="2:16">
      <c r="B695" s="28"/>
      <c r="D695" s="39"/>
      <c r="E695" s="39"/>
      <c r="F695" s="39"/>
      <c r="G695" s="39"/>
      <c r="H695" s="39"/>
      <c r="I695" s="39"/>
      <c r="J695" s="35"/>
      <c r="O695" s="35"/>
      <c r="P695" s="39"/>
    </row>
    <row r="696" spans="2:16">
      <c r="B696" s="28"/>
      <c r="D696" s="39"/>
      <c r="E696" s="39"/>
      <c r="F696" s="39"/>
      <c r="G696" s="39"/>
      <c r="H696" s="39"/>
      <c r="I696" s="39"/>
      <c r="J696" s="35"/>
      <c r="O696" s="35"/>
      <c r="P696" s="39"/>
    </row>
    <row r="697" spans="2:16">
      <c r="B697" s="28"/>
      <c r="D697" s="39"/>
      <c r="E697" s="39"/>
      <c r="F697" s="39"/>
      <c r="G697" s="39"/>
      <c r="H697" s="39"/>
      <c r="I697" s="39"/>
      <c r="J697" s="35"/>
      <c r="O697" s="35"/>
      <c r="P697" s="39"/>
    </row>
    <row r="698" spans="2:16">
      <c r="B698" s="28"/>
      <c r="D698" s="39"/>
      <c r="E698" s="39"/>
      <c r="F698" s="39"/>
      <c r="G698" s="39"/>
      <c r="H698" s="39"/>
      <c r="I698" s="39"/>
      <c r="J698" s="35"/>
      <c r="O698" s="35"/>
      <c r="P698" s="39"/>
    </row>
    <row r="699" spans="2:16">
      <c r="B699" s="28"/>
      <c r="D699" s="39"/>
      <c r="E699" s="39"/>
      <c r="F699" s="39"/>
      <c r="G699" s="39"/>
      <c r="H699" s="39"/>
      <c r="I699" s="39"/>
      <c r="J699" s="35"/>
      <c r="O699" s="35"/>
      <c r="P699" s="39"/>
    </row>
    <row r="700" spans="2:16">
      <c r="B700" s="28"/>
      <c r="D700" s="39"/>
      <c r="E700" s="39"/>
      <c r="F700" s="39"/>
      <c r="G700" s="39"/>
      <c r="H700" s="39"/>
      <c r="I700" s="39"/>
      <c r="J700" s="35"/>
      <c r="O700" s="35"/>
      <c r="P700" s="39"/>
    </row>
    <row r="701" spans="2:16">
      <c r="B701" s="28"/>
      <c r="D701" s="39"/>
      <c r="E701" s="39"/>
      <c r="F701" s="39"/>
      <c r="G701" s="39"/>
      <c r="H701" s="39"/>
      <c r="I701" s="39"/>
      <c r="J701" s="35"/>
      <c r="O701" s="35"/>
      <c r="P701" s="39"/>
    </row>
    <row r="702" spans="2:16">
      <c r="B702" s="28"/>
      <c r="D702" s="39"/>
      <c r="E702" s="39"/>
      <c r="F702" s="39"/>
      <c r="G702" s="39"/>
      <c r="H702" s="39"/>
      <c r="I702" s="39"/>
      <c r="J702" s="35"/>
      <c r="O702" s="35"/>
      <c r="P702" s="39"/>
    </row>
    <row r="703" spans="2:16">
      <c r="B703" s="28"/>
      <c r="D703" s="39"/>
      <c r="E703" s="39"/>
      <c r="F703" s="39"/>
      <c r="G703" s="39"/>
      <c r="H703" s="39"/>
      <c r="I703" s="39"/>
      <c r="J703" s="35"/>
      <c r="O703" s="35"/>
      <c r="P703" s="39"/>
    </row>
    <row r="704" spans="2:16">
      <c r="B704" s="28"/>
      <c r="D704" s="39"/>
      <c r="E704" s="39"/>
      <c r="F704" s="39"/>
      <c r="G704" s="39"/>
      <c r="H704" s="39"/>
      <c r="I704" s="39"/>
      <c r="J704" s="35"/>
      <c r="O704" s="35"/>
      <c r="P704" s="39"/>
    </row>
    <row r="705" spans="2:16">
      <c r="B705" s="28"/>
      <c r="D705" s="39"/>
      <c r="E705" s="39"/>
      <c r="F705" s="39"/>
      <c r="G705" s="39"/>
      <c r="H705" s="39"/>
      <c r="I705" s="39"/>
      <c r="J705" s="35"/>
      <c r="O705" s="35"/>
      <c r="P705" s="39"/>
    </row>
    <row r="706" spans="2:16">
      <c r="B706" s="28"/>
      <c r="D706" s="39"/>
      <c r="E706" s="39"/>
      <c r="F706" s="39"/>
      <c r="G706" s="39"/>
      <c r="H706" s="39"/>
      <c r="I706" s="39"/>
      <c r="J706" s="35"/>
      <c r="O706" s="35"/>
      <c r="P706" s="39"/>
    </row>
    <row r="707" spans="2:16">
      <c r="B707" s="28"/>
      <c r="D707" s="39"/>
      <c r="E707" s="39"/>
      <c r="F707" s="39"/>
      <c r="G707" s="39"/>
      <c r="H707" s="39"/>
      <c r="I707" s="39"/>
      <c r="J707" s="35"/>
      <c r="O707" s="35"/>
      <c r="P707" s="39"/>
    </row>
    <row r="708" spans="2:16">
      <c r="B708" s="28"/>
      <c r="D708" s="39"/>
      <c r="E708" s="39"/>
      <c r="F708" s="39"/>
      <c r="G708" s="39"/>
      <c r="H708" s="39"/>
      <c r="I708" s="39"/>
      <c r="J708" s="35"/>
      <c r="O708" s="35"/>
      <c r="P708" s="39"/>
    </row>
    <row r="709" spans="2:16">
      <c r="B709" s="28"/>
      <c r="D709" s="39"/>
      <c r="E709" s="39"/>
      <c r="F709" s="39"/>
      <c r="G709" s="39"/>
      <c r="H709" s="39"/>
      <c r="I709" s="39"/>
      <c r="J709" s="35"/>
      <c r="O709" s="35"/>
      <c r="P709" s="39"/>
    </row>
    <row r="710" spans="2:16">
      <c r="B710" s="28"/>
      <c r="D710" s="39"/>
      <c r="E710" s="39"/>
      <c r="F710" s="39"/>
      <c r="G710" s="39"/>
      <c r="H710" s="39"/>
      <c r="I710" s="39"/>
      <c r="J710" s="35"/>
      <c r="O710" s="35"/>
      <c r="P710" s="39"/>
    </row>
    <row r="711" spans="2:16">
      <c r="B711" s="28"/>
      <c r="D711" s="39"/>
      <c r="E711" s="39"/>
      <c r="F711" s="39"/>
      <c r="G711" s="39"/>
      <c r="H711" s="39"/>
      <c r="I711" s="39"/>
      <c r="J711" s="35"/>
      <c r="O711" s="35"/>
      <c r="P711" s="39"/>
    </row>
    <row r="712" spans="2:16">
      <c r="B712" s="28"/>
      <c r="D712" s="39"/>
      <c r="E712" s="39"/>
      <c r="F712" s="39"/>
      <c r="G712" s="39"/>
      <c r="H712" s="39"/>
      <c r="I712" s="39"/>
      <c r="J712" s="35"/>
      <c r="O712" s="35"/>
      <c r="P712" s="39"/>
    </row>
    <row r="713" spans="2:16">
      <c r="B713" s="28"/>
      <c r="D713" s="39"/>
      <c r="E713" s="39"/>
      <c r="F713" s="39"/>
      <c r="G713" s="39"/>
      <c r="H713" s="39"/>
      <c r="I713" s="39"/>
      <c r="J713" s="35"/>
      <c r="O713" s="35"/>
      <c r="P713" s="39"/>
    </row>
    <row r="714" spans="2:16">
      <c r="B714" s="28"/>
      <c r="D714" s="39"/>
      <c r="E714" s="39"/>
      <c r="F714" s="39"/>
      <c r="G714" s="39"/>
      <c r="H714" s="39"/>
      <c r="I714" s="39"/>
      <c r="J714" s="35"/>
      <c r="O714" s="35"/>
      <c r="P714" s="39"/>
    </row>
    <row r="715" spans="2:16">
      <c r="B715" s="28"/>
      <c r="D715" s="39"/>
      <c r="E715" s="39"/>
      <c r="F715" s="39"/>
      <c r="G715" s="39"/>
      <c r="H715" s="39"/>
      <c r="I715" s="39"/>
      <c r="J715" s="35"/>
      <c r="O715" s="35"/>
      <c r="P715" s="39"/>
    </row>
    <row r="716" spans="2:16">
      <c r="B716" s="28"/>
      <c r="D716" s="39"/>
      <c r="E716" s="39"/>
      <c r="F716" s="39"/>
      <c r="G716" s="39"/>
      <c r="H716" s="39"/>
      <c r="I716" s="39"/>
      <c r="J716" s="35"/>
      <c r="O716" s="35"/>
      <c r="P716" s="39"/>
    </row>
    <row r="717" spans="2:16">
      <c r="B717" s="28"/>
      <c r="D717" s="39"/>
      <c r="E717" s="39"/>
      <c r="F717" s="39"/>
      <c r="G717" s="39"/>
      <c r="H717" s="39"/>
      <c r="I717" s="39"/>
      <c r="J717" s="35"/>
      <c r="O717" s="35"/>
      <c r="P717" s="39"/>
    </row>
    <row r="718" spans="2:16">
      <c r="B718" s="28"/>
      <c r="D718" s="39"/>
      <c r="E718" s="39"/>
      <c r="F718" s="39"/>
      <c r="G718" s="39"/>
      <c r="H718" s="39"/>
      <c r="I718" s="39"/>
      <c r="J718" s="35"/>
      <c r="O718" s="35"/>
      <c r="P718" s="39"/>
    </row>
    <row r="719" spans="2:16">
      <c r="B719" s="28"/>
      <c r="D719" s="39"/>
      <c r="E719" s="39"/>
      <c r="F719" s="39"/>
      <c r="G719" s="39"/>
      <c r="H719" s="39"/>
      <c r="I719" s="39"/>
      <c r="J719" s="35"/>
      <c r="O719" s="35"/>
      <c r="P719" s="39"/>
    </row>
    <row r="720" spans="2:16">
      <c r="B720" s="28"/>
      <c r="D720" s="39"/>
      <c r="E720" s="39"/>
      <c r="F720" s="39"/>
      <c r="G720" s="39"/>
      <c r="H720" s="39"/>
      <c r="I720" s="39"/>
      <c r="J720" s="35"/>
      <c r="O720" s="35"/>
      <c r="P720" s="39"/>
    </row>
    <row r="721" spans="2:16">
      <c r="B721" s="28"/>
      <c r="D721" s="39"/>
      <c r="E721" s="39"/>
      <c r="F721" s="39"/>
      <c r="G721" s="39"/>
      <c r="H721" s="39"/>
      <c r="I721" s="39"/>
      <c r="J721" s="35"/>
      <c r="O721" s="35"/>
      <c r="P721" s="39"/>
    </row>
    <row r="722" spans="2:16">
      <c r="B722" s="28"/>
      <c r="D722" s="39"/>
      <c r="E722" s="39"/>
      <c r="F722" s="39"/>
      <c r="G722" s="39"/>
      <c r="H722" s="39"/>
      <c r="I722" s="39"/>
      <c r="J722" s="35"/>
      <c r="O722" s="35"/>
      <c r="P722" s="39"/>
    </row>
    <row r="723" spans="2:16">
      <c r="B723" s="28"/>
      <c r="D723" s="39"/>
      <c r="E723" s="39"/>
      <c r="F723" s="39"/>
      <c r="G723" s="39"/>
      <c r="H723" s="39"/>
      <c r="I723" s="39"/>
      <c r="J723" s="35"/>
      <c r="O723" s="35"/>
      <c r="P723" s="39"/>
    </row>
    <row r="724" spans="2:16">
      <c r="B724" s="28"/>
      <c r="D724" s="39"/>
      <c r="E724" s="39"/>
      <c r="F724" s="39"/>
      <c r="G724" s="39"/>
      <c r="H724" s="39"/>
      <c r="I724" s="39"/>
      <c r="J724" s="35"/>
      <c r="O724" s="35"/>
      <c r="P724" s="39"/>
    </row>
    <row r="725" spans="2:16">
      <c r="B725" s="28"/>
      <c r="D725" s="39"/>
      <c r="E725" s="39"/>
      <c r="F725" s="39"/>
      <c r="G725" s="39"/>
      <c r="H725" s="39"/>
      <c r="I725" s="39"/>
      <c r="J725" s="35"/>
      <c r="O725" s="35"/>
      <c r="P725" s="39"/>
    </row>
    <row r="726" spans="2:16">
      <c r="B726" s="28"/>
      <c r="D726" s="39"/>
      <c r="E726" s="39"/>
      <c r="F726" s="39"/>
      <c r="G726" s="39"/>
      <c r="H726" s="39"/>
      <c r="I726" s="39"/>
      <c r="J726" s="35"/>
      <c r="O726" s="35"/>
      <c r="P726" s="39"/>
    </row>
    <row r="727" spans="2:16">
      <c r="B727" s="28"/>
      <c r="D727" s="39"/>
      <c r="E727" s="39"/>
      <c r="F727" s="39"/>
      <c r="G727" s="39"/>
      <c r="H727" s="39"/>
      <c r="I727" s="39"/>
      <c r="J727" s="35"/>
      <c r="O727" s="35"/>
      <c r="P727" s="39"/>
    </row>
    <row r="728" spans="2:16">
      <c r="B728" s="28"/>
      <c r="D728" s="39"/>
      <c r="E728" s="39"/>
      <c r="F728" s="39"/>
      <c r="G728" s="39"/>
      <c r="H728" s="39"/>
      <c r="I728" s="39"/>
      <c r="J728" s="35"/>
      <c r="O728" s="35"/>
      <c r="P728" s="39"/>
    </row>
    <row r="729" spans="2:16">
      <c r="B729" s="28"/>
      <c r="D729" s="39"/>
      <c r="E729" s="39"/>
      <c r="F729" s="39"/>
      <c r="G729" s="39"/>
      <c r="H729" s="39"/>
      <c r="I729" s="39"/>
      <c r="J729" s="35"/>
      <c r="O729" s="35"/>
      <c r="P729" s="39"/>
    </row>
    <row r="730" spans="2:16">
      <c r="B730" s="28"/>
      <c r="D730" s="39"/>
      <c r="E730" s="39"/>
      <c r="F730" s="39"/>
      <c r="G730" s="39"/>
      <c r="H730" s="39"/>
      <c r="I730" s="39"/>
      <c r="J730" s="35"/>
      <c r="O730" s="35"/>
      <c r="P730" s="39"/>
    </row>
    <row r="731" spans="2:16">
      <c r="B731" s="28"/>
      <c r="D731" s="39"/>
      <c r="E731" s="39"/>
      <c r="F731" s="39"/>
      <c r="G731" s="39"/>
      <c r="H731" s="39"/>
      <c r="I731" s="39"/>
      <c r="J731" s="35"/>
      <c r="O731" s="35"/>
      <c r="P731" s="39"/>
    </row>
    <row r="732" spans="2:16">
      <c r="B732" s="28"/>
      <c r="D732" s="39"/>
      <c r="E732" s="39"/>
      <c r="F732" s="39"/>
      <c r="G732" s="39"/>
      <c r="H732" s="39"/>
      <c r="I732" s="39"/>
      <c r="J732" s="35"/>
      <c r="O732" s="35"/>
      <c r="P732" s="39"/>
    </row>
    <row r="733" spans="2:16">
      <c r="B733" s="28"/>
      <c r="D733" s="39"/>
      <c r="E733" s="39"/>
      <c r="F733" s="39"/>
      <c r="G733" s="39"/>
      <c r="H733" s="39"/>
      <c r="I733" s="39"/>
      <c r="J733" s="35"/>
      <c r="O733" s="35"/>
      <c r="P733" s="39"/>
    </row>
    <row r="734" spans="2:16">
      <c r="B734" s="28"/>
      <c r="D734" s="39"/>
      <c r="E734" s="39"/>
      <c r="F734" s="39"/>
      <c r="G734" s="39"/>
      <c r="H734" s="39"/>
      <c r="I734" s="39"/>
      <c r="J734" s="35"/>
      <c r="O734" s="35"/>
      <c r="P734" s="39"/>
    </row>
    <row r="735" spans="2:16">
      <c r="B735" s="28"/>
      <c r="D735" s="39"/>
      <c r="E735" s="39"/>
      <c r="F735" s="39"/>
      <c r="G735" s="39"/>
      <c r="H735" s="39"/>
      <c r="I735" s="39"/>
      <c r="J735" s="35"/>
      <c r="O735" s="35"/>
      <c r="P735" s="39"/>
    </row>
    <row r="736" spans="2:16">
      <c r="B736" s="28"/>
      <c r="D736" s="39"/>
      <c r="E736" s="39"/>
      <c r="F736" s="39"/>
      <c r="G736" s="39"/>
      <c r="H736" s="39"/>
      <c r="I736" s="39"/>
      <c r="J736" s="35"/>
      <c r="O736" s="35"/>
      <c r="P736" s="39"/>
    </row>
    <row r="737" spans="2:16">
      <c r="B737" s="28"/>
      <c r="D737" s="39"/>
      <c r="E737" s="39"/>
      <c r="F737" s="39"/>
      <c r="G737" s="39"/>
      <c r="H737" s="39"/>
      <c r="I737" s="39"/>
      <c r="J737" s="35"/>
      <c r="O737" s="35"/>
      <c r="P737" s="39"/>
    </row>
    <row r="738" spans="2:16">
      <c r="B738" s="28"/>
      <c r="D738" s="39"/>
      <c r="E738" s="39"/>
      <c r="F738" s="39"/>
      <c r="G738" s="39"/>
      <c r="H738" s="39"/>
      <c r="I738" s="39"/>
      <c r="J738" s="35"/>
      <c r="O738" s="35"/>
      <c r="P738" s="39"/>
    </row>
    <row r="739" spans="2:16">
      <c r="B739" s="28"/>
      <c r="D739" s="39"/>
      <c r="E739" s="39"/>
      <c r="F739" s="39"/>
      <c r="G739" s="39"/>
      <c r="H739" s="39"/>
      <c r="I739" s="39"/>
      <c r="J739" s="35"/>
      <c r="O739" s="35"/>
      <c r="P739" s="39"/>
    </row>
    <row r="740" spans="2:16">
      <c r="B740" s="28"/>
      <c r="D740" s="39"/>
      <c r="E740" s="39"/>
      <c r="F740" s="39"/>
      <c r="G740" s="39"/>
      <c r="H740" s="39"/>
      <c r="I740" s="39"/>
      <c r="J740" s="35"/>
      <c r="O740" s="35"/>
      <c r="P740" s="39"/>
    </row>
    <row r="741" spans="2:16">
      <c r="B741" s="28"/>
      <c r="D741" s="39"/>
      <c r="E741" s="39"/>
      <c r="F741" s="39"/>
      <c r="G741" s="39"/>
      <c r="H741" s="39"/>
      <c r="I741" s="39"/>
      <c r="J741" s="35"/>
      <c r="O741" s="35"/>
      <c r="P741" s="39"/>
    </row>
    <row r="742" spans="2:16">
      <c r="B742" s="28"/>
      <c r="D742" s="39"/>
      <c r="E742" s="39"/>
      <c r="F742" s="39"/>
      <c r="G742" s="39"/>
      <c r="H742" s="39"/>
      <c r="I742" s="39"/>
      <c r="J742" s="35"/>
      <c r="O742" s="35"/>
      <c r="P742" s="39"/>
    </row>
    <row r="743" spans="2:16">
      <c r="B743" s="28"/>
      <c r="D743" s="39"/>
      <c r="E743" s="39"/>
      <c r="F743" s="39"/>
      <c r="G743" s="39"/>
      <c r="H743" s="39"/>
      <c r="I743" s="39"/>
      <c r="J743" s="35"/>
      <c r="O743" s="35"/>
      <c r="P743" s="39"/>
    </row>
    <row r="744" spans="2:16">
      <c r="B744" s="28"/>
      <c r="D744" s="39"/>
      <c r="E744" s="39"/>
      <c r="F744" s="39"/>
      <c r="G744" s="39"/>
      <c r="H744" s="39"/>
      <c r="I744" s="39"/>
      <c r="J744" s="35"/>
      <c r="O744" s="35"/>
      <c r="P744" s="39"/>
    </row>
    <row r="745" spans="2:16">
      <c r="B745" s="28"/>
      <c r="D745" s="39"/>
      <c r="E745" s="39"/>
      <c r="F745" s="39"/>
      <c r="G745" s="39"/>
      <c r="H745" s="39"/>
      <c r="I745" s="39"/>
      <c r="J745" s="35"/>
      <c r="O745" s="35"/>
      <c r="P745" s="39"/>
    </row>
    <row r="746" spans="2:16">
      <c r="B746" s="28"/>
      <c r="D746" s="39"/>
      <c r="E746" s="39"/>
      <c r="F746" s="39"/>
      <c r="G746" s="39"/>
      <c r="H746" s="39"/>
      <c r="I746" s="39"/>
      <c r="J746" s="35"/>
      <c r="O746" s="35"/>
      <c r="P746" s="39"/>
    </row>
    <row r="747" spans="2:16">
      <c r="B747" s="28"/>
      <c r="D747" s="39"/>
      <c r="E747" s="39"/>
      <c r="F747" s="39"/>
      <c r="G747" s="39"/>
      <c r="H747" s="39"/>
      <c r="I747" s="39"/>
      <c r="J747" s="35"/>
      <c r="O747" s="35"/>
      <c r="P747" s="39"/>
    </row>
    <row r="748" spans="2:16">
      <c r="B748" s="28"/>
      <c r="D748" s="39"/>
      <c r="E748" s="39"/>
      <c r="F748" s="39"/>
      <c r="G748" s="39"/>
      <c r="H748" s="39"/>
      <c r="I748" s="39"/>
      <c r="J748" s="35"/>
      <c r="O748" s="35"/>
      <c r="P748" s="39"/>
    </row>
    <row r="749" spans="2:16">
      <c r="B749" s="28"/>
      <c r="D749" s="39"/>
      <c r="E749" s="39"/>
      <c r="F749" s="39"/>
      <c r="G749" s="39"/>
      <c r="H749" s="39"/>
      <c r="I749" s="39"/>
      <c r="J749" s="35"/>
      <c r="O749" s="35"/>
      <c r="P749" s="39"/>
    </row>
    <row r="750" spans="2:16">
      <c r="B750" s="28"/>
      <c r="D750" s="39"/>
      <c r="E750" s="39"/>
      <c r="F750" s="39"/>
      <c r="G750" s="39"/>
      <c r="H750" s="39"/>
      <c r="I750" s="39"/>
      <c r="J750" s="35"/>
      <c r="O750" s="35"/>
      <c r="P750" s="39"/>
    </row>
    <row r="751" spans="2:16">
      <c r="B751" s="28"/>
      <c r="D751" s="39"/>
      <c r="E751" s="39"/>
      <c r="F751" s="39"/>
      <c r="G751" s="39"/>
      <c r="H751" s="39"/>
      <c r="I751" s="39"/>
      <c r="J751" s="35"/>
      <c r="O751" s="35"/>
      <c r="P751" s="39"/>
    </row>
    <row r="752" spans="2:16">
      <c r="B752" s="28"/>
      <c r="D752" s="39"/>
      <c r="E752" s="39"/>
      <c r="F752" s="39"/>
      <c r="G752" s="39"/>
      <c r="H752" s="39"/>
      <c r="I752" s="39"/>
      <c r="J752" s="35"/>
      <c r="O752" s="35"/>
      <c r="P752" s="39"/>
    </row>
    <row r="753" spans="2:16">
      <c r="B753" s="28"/>
      <c r="D753" s="39"/>
      <c r="E753" s="39"/>
      <c r="F753" s="39"/>
      <c r="G753" s="39"/>
      <c r="H753" s="39"/>
      <c r="I753" s="39"/>
      <c r="J753" s="35"/>
      <c r="O753" s="35"/>
      <c r="P753" s="39"/>
    </row>
    <row r="754" spans="2:16">
      <c r="B754" s="28"/>
      <c r="D754" s="39"/>
      <c r="E754" s="39"/>
      <c r="F754" s="39"/>
      <c r="G754" s="39"/>
      <c r="H754" s="39"/>
      <c r="I754" s="39"/>
      <c r="J754" s="35"/>
      <c r="O754" s="35"/>
      <c r="P754" s="39"/>
    </row>
    <row r="755" spans="2:16">
      <c r="B755" s="28"/>
      <c r="D755" s="39"/>
      <c r="E755" s="39"/>
      <c r="F755" s="39"/>
      <c r="G755" s="39"/>
      <c r="H755" s="39"/>
      <c r="I755" s="39"/>
      <c r="J755" s="35"/>
      <c r="O755" s="35"/>
      <c r="P755" s="39"/>
    </row>
    <row r="756" spans="2:16">
      <c r="B756" s="28"/>
      <c r="D756" s="39"/>
      <c r="E756" s="39"/>
      <c r="F756" s="39"/>
      <c r="G756" s="39"/>
      <c r="H756" s="39"/>
      <c r="I756" s="39"/>
      <c r="J756" s="35"/>
      <c r="O756" s="35"/>
      <c r="P756" s="39"/>
    </row>
    <row r="757" spans="2:16">
      <c r="B757" s="28"/>
      <c r="D757" s="39"/>
      <c r="E757" s="39"/>
      <c r="F757" s="39"/>
      <c r="G757" s="39"/>
      <c r="H757" s="39"/>
      <c r="I757" s="39"/>
      <c r="J757" s="35"/>
      <c r="O757" s="35"/>
      <c r="P757" s="39"/>
    </row>
    <row r="758" spans="2:16">
      <c r="B758" s="28"/>
      <c r="D758" s="39"/>
      <c r="E758" s="39"/>
      <c r="F758" s="39"/>
      <c r="G758" s="39"/>
      <c r="H758" s="39"/>
      <c r="I758" s="39"/>
      <c r="J758" s="35"/>
      <c r="O758" s="35"/>
      <c r="P758" s="39"/>
    </row>
    <row r="759" spans="2:16">
      <c r="B759" s="28"/>
      <c r="D759" s="39"/>
      <c r="E759" s="39"/>
      <c r="F759" s="39"/>
      <c r="G759" s="39"/>
      <c r="H759" s="39"/>
      <c r="I759" s="39"/>
      <c r="J759" s="35"/>
      <c r="O759" s="35"/>
      <c r="P759" s="39"/>
    </row>
    <row r="760" spans="2:16">
      <c r="B760" s="28"/>
      <c r="D760" s="39"/>
      <c r="E760" s="39"/>
      <c r="F760" s="39"/>
      <c r="G760" s="39"/>
      <c r="H760" s="39"/>
      <c r="I760" s="39"/>
      <c r="J760" s="35"/>
      <c r="O760" s="35"/>
      <c r="P760" s="39"/>
    </row>
    <row r="761" spans="2:16">
      <c r="B761" s="28"/>
      <c r="D761" s="39"/>
      <c r="E761" s="39"/>
      <c r="F761" s="39"/>
      <c r="G761" s="39"/>
      <c r="H761" s="39"/>
      <c r="I761" s="39"/>
      <c r="J761" s="35"/>
      <c r="O761" s="35"/>
      <c r="P761" s="39"/>
    </row>
    <row r="762" spans="2:16">
      <c r="B762" s="28"/>
      <c r="D762" s="39"/>
      <c r="E762" s="39"/>
      <c r="F762" s="39"/>
      <c r="G762" s="39"/>
      <c r="H762" s="39"/>
      <c r="I762" s="39"/>
      <c r="J762" s="35"/>
      <c r="O762" s="35"/>
      <c r="P762" s="39"/>
    </row>
    <row r="763" spans="2:16">
      <c r="B763" s="28"/>
      <c r="D763" s="39"/>
      <c r="E763" s="39"/>
      <c r="F763" s="39"/>
      <c r="G763" s="39"/>
      <c r="H763" s="39"/>
      <c r="I763" s="39"/>
      <c r="J763" s="35"/>
      <c r="O763" s="35"/>
      <c r="P763" s="39"/>
    </row>
    <row r="764" spans="2:16">
      <c r="B764" s="28"/>
      <c r="D764" s="39"/>
      <c r="E764" s="39"/>
      <c r="F764" s="39"/>
      <c r="G764" s="39"/>
      <c r="H764" s="39"/>
      <c r="I764" s="39"/>
      <c r="J764" s="35"/>
      <c r="O764" s="35"/>
      <c r="P764" s="39"/>
    </row>
    <row r="765" spans="2:16">
      <c r="B765" s="28"/>
      <c r="D765" s="39"/>
      <c r="E765" s="39"/>
      <c r="F765" s="39"/>
      <c r="G765" s="39"/>
      <c r="H765" s="39"/>
      <c r="I765" s="39"/>
      <c r="J765" s="35"/>
      <c r="O765" s="35"/>
      <c r="P765" s="39"/>
    </row>
    <row r="766" spans="2:16">
      <c r="B766" s="28"/>
      <c r="D766" s="39"/>
      <c r="E766" s="39"/>
      <c r="F766" s="39"/>
      <c r="G766" s="39"/>
      <c r="H766" s="39"/>
      <c r="I766" s="39"/>
      <c r="J766" s="35"/>
      <c r="O766" s="35"/>
      <c r="P766" s="39"/>
    </row>
    <row r="767" spans="2:16">
      <c r="B767" s="28"/>
      <c r="D767" s="39"/>
      <c r="E767" s="39"/>
      <c r="F767" s="39"/>
      <c r="G767" s="39"/>
      <c r="H767" s="39"/>
      <c r="I767" s="39"/>
      <c r="J767" s="35"/>
      <c r="O767" s="35"/>
      <c r="P767" s="39"/>
    </row>
    <row r="768" spans="2:16">
      <c r="B768" s="28"/>
      <c r="D768" s="39"/>
      <c r="E768" s="39"/>
      <c r="F768" s="39"/>
      <c r="G768" s="39"/>
      <c r="H768" s="39"/>
      <c r="I768" s="39"/>
      <c r="J768" s="35"/>
      <c r="O768" s="35"/>
      <c r="P768" s="39"/>
    </row>
    <row r="769" spans="2:16">
      <c r="B769" s="28"/>
      <c r="D769" s="39"/>
      <c r="E769" s="39"/>
      <c r="F769" s="39"/>
      <c r="G769" s="39"/>
      <c r="H769" s="39"/>
      <c r="I769" s="39"/>
      <c r="J769" s="35"/>
      <c r="O769" s="35"/>
      <c r="P769" s="39"/>
    </row>
    <row r="770" spans="2:16">
      <c r="B770" s="28"/>
      <c r="D770" s="39"/>
      <c r="E770" s="39"/>
      <c r="F770" s="39"/>
      <c r="G770" s="39"/>
      <c r="H770" s="39"/>
      <c r="I770" s="39"/>
      <c r="J770" s="35"/>
      <c r="O770" s="35"/>
      <c r="P770" s="39"/>
    </row>
    <row r="771" spans="2:16">
      <c r="B771" s="28"/>
      <c r="D771" s="39"/>
      <c r="E771" s="39"/>
      <c r="F771" s="39"/>
      <c r="G771" s="39"/>
      <c r="H771" s="39"/>
      <c r="I771" s="39"/>
      <c r="J771" s="35"/>
      <c r="O771" s="35"/>
      <c r="P771" s="39"/>
    </row>
    <row r="772" spans="2:16">
      <c r="B772" s="28"/>
      <c r="D772" s="39"/>
      <c r="E772" s="39"/>
      <c r="F772" s="39"/>
      <c r="G772" s="39"/>
      <c r="H772" s="39"/>
      <c r="I772" s="39"/>
      <c r="J772" s="35"/>
      <c r="O772" s="35"/>
      <c r="P772" s="39"/>
    </row>
    <row r="773" spans="2:16">
      <c r="B773" s="28"/>
      <c r="D773" s="39"/>
      <c r="E773" s="39"/>
      <c r="F773" s="39"/>
      <c r="G773" s="39"/>
      <c r="H773" s="39"/>
      <c r="I773" s="39"/>
      <c r="J773" s="35"/>
      <c r="O773" s="35"/>
      <c r="P773" s="39"/>
    </row>
    <row r="774" spans="2:16">
      <c r="B774" s="28"/>
      <c r="D774" s="39"/>
      <c r="E774" s="39"/>
      <c r="F774" s="39"/>
      <c r="G774" s="39"/>
      <c r="H774" s="39"/>
      <c r="I774" s="39"/>
      <c r="J774" s="35"/>
      <c r="O774" s="35"/>
      <c r="P774" s="39"/>
    </row>
    <row r="775" spans="2:16">
      <c r="B775" s="28"/>
      <c r="D775" s="39"/>
      <c r="E775" s="39"/>
      <c r="F775" s="39"/>
      <c r="G775" s="39"/>
      <c r="H775" s="39"/>
      <c r="I775" s="39"/>
      <c r="J775" s="35"/>
      <c r="O775" s="35"/>
      <c r="P775" s="39"/>
    </row>
    <row r="776" spans="2:16">
      <c r="B776" s="28"/>
      <c r="D776" s="39"/>
      <c r="E776" s="39"/>
      <c r="F776" s="39"/>
      <c r="G776" s="39"/>
      <c r="H776" s="39"/>
      <c r="I776" s="39"/>
      <c r="J776" s="35"/>
      <c r="O776" s="35"/>
      <c r="P776" s="39"/>
    </row>
    <row r="777" spans="2:16">
      <c r="B777" s="28"/>
      <c r="D777" s="39"/>
      <c r="E777" s="39"/>
      <c r="F777" s="39"/>
      <c r="G777" s="39"/>
      <c r="H777" s="39"/>
      <c r="I777" s="39"/>
      <c r="J777" s="35"/>
      <c r="O777" s="35"/>
      <c r="P777" s="39"/>
    </row>
    <row r="778" spans="2:16">
      <c r="B778" s="28"/>
      <c r="D778" s="39"/>
      <c r="E778" s="39"/>
      <c r="F778" s="39"/>
      <c r="G778" s="39"/>
      <c r="H778" s="39"/>
      <c r="I778" s="39"/>
      <c r="J778" s="35"/>
      <c r="O778" s="35"/>
      <c r="P778" s="39"/>
    </row>
    <row r="779" spans="2:16">
      <c r="B779" s="28"/>
      <c r="D779" s="39"/>
      <c r="E779" s="39"/>
      <c r="F779" s="39"/>
      <c r="G779" s="39"/>
      <c r="H779" s="39"/>
      <c r="I779" s="39"/>
      <c r="J779" s="35"/>
      <c r="O779" s="35"/>
      <c r="P779" s="39"/>
    </row>
    <row r="780" spans="2:16">
      <c r="B780" s="28"/>
      <c r="D780" s="39"/>
      <c r="E780" s="39"/>
      <c r="F780" s="39"/>
      <c r="G780" s="39"/>
      <c r="H780" s="39"/>
      <c r="I780" s="39"/>
      <c r="J780" s="35"/>
      <c r="O780" s="35"/>
      <c r="P780" s="39"/>
    </row>
    <row r="781" spans="2:16">
      <c r="B781" s="28"/>
      <c r="D781" s="39"/>
      <c r="E781" s="39"/>
      <c r="F781" s="39"/>
      <c r="G781" s="39"/>
      <c r="H781" s="39"/>
      <c r="I781" s="39"/>
      <c r="J781" s="35"/>
      <c r="O781" s="35"/>
      <c r="P781" s="39"/>
    </row>
    <row r="782" spans="2:16">
      <c r="B782" s="28"/>
      <c r="D782" s="39"/>
      <c r="E782" s="39"/>
      <c r="F782" s="39"/>
      <c r="G782" s="39"/>
      <c r="H782" s="39"/>
      <c r="I782" s="39"/>
      <c r="J782" s="35"/>
      <c r="O782" s="35"/>
      <c r="P782" s="39"/>
    </row>
    <row r="783" spans="2:16">
      <c r="B783" s="28"/>
      <c r="D783" s="39"/>
      <c r="E783" s="39"/>
      <c r="F783" s="39"/>
      <c r="G783" s="39"/>
      <c r="H783" s="39"/>
      <c r="I783" s="39"/>
      <c r="J783" s="35"/>
      <c r="O783" s="35"/>
      <c r="P783" s="39"/>
    </row>
    <row r="784" spans="2:16">
      <c r="B784" s="28"/>
      <c r="D784" s="39"/>
      <c r="E784" s="39"/>
      <c r="F784" s="39"/>
      <c r="G784" s="39"/>
      <c r="H784" s="39"/>
      <c r="I784" s="39"/>
      <c r="J784" s="35"/>
      <c r="O784" s="35"/>
      <c r="P784" s="39"/>
    </row>
    <row r="785" spans="2:16">
      <c r="B785" s="28"/>
      <c r="D785" s="39"/>
      <c r="E785" s="39"/>
      <c r="F785" s="39"/>
      <c r="G785" s="39"/>
      <c r="H785" s="39"/>
      <c r="I785" s="39"/>
      <c r="J785" s="35"/>
      <c r="O785" s="35"/>
      <c r="P785" s="39"/>
    </row>
    <row r="786" spans="2:16">
      <c r="B786" s="28"/>
      <c r="D786" s="39"/>
      <c r="E786" s="39"/>
      <c r="F786" s="39"/>
      <c r="G786" s="39"/>
      <c r="H786" s="39"/>
      <c r="I786" s="39"/>
      <c r="J786" s="35"/>
      <c r="O786" s="35"/>
      <c r="P786" s="39"/>
    </row>
    <row r="787" spans="2:16">
      <c r="B787" s="28"/>
      <c r="D787" s="39"/>
      <c r="E787" s="39"/>
      <c r="F787" s="39"/>
      <c r="G787" s="39"/>
      <c r="H787" s="39"/>
      <c r="I787" s="39"/>
      <c r="J787" s="35"/>
      <c r="O787" s="35"/>
      <c r="P787" s="39"/>
    </row>
    <row r="788" spans="2:16">
      <c r="B788" s="28"/>
      <c r="D788" s="39"/>
      <c r="E788" s="39"/>
      <c r="F788" s="39"/>
      <c r="G788" s="39"/>
      <c r="H788" s="39"/>
      <c r="I788" s="39"/>
      <c r="J788" s="35"/>
      <c r="O788" s="35"/>
      <c r="P788" s="39"/>
    </row>
    <row r="789" spans="2:16">
      <c r="B789" s="28"/>
      <c r="D789" s="39"/>
      <c r="E789" s="39"/>
      <c r="F789" s="39"/>
      <c r="G789" s="39"/>
      <c r="H789" s="39"/>
      <c r="I789" s="39"/>
      <c r="J789" s="35"/>
      <c r="O789" s="35"/>
      <c r="P789" s="39"/>
    </row>
    <row r="790" spans="2:16">
      <c r="B790" s="28"/>
      <c r="D790" s="39"/>
      <c r="E790" s="39"/>
      <c r="F790" s="39"/>
      <c r="G790" s="39"/>
      <c r="H790" s="39"/>
      <c r="I790" s="39"/>
      <c r="J790" s="35"/>
      <c r="O790" s="35"/>
      <c r="P790" s="39"/>
    </row>
    <row r="791" spans="2:16">
      <c r="B791" s="28"/>
      <c r="D791" s="39"/>
      <c r="E791" s="39"/>
      <c r="F791" s="39"/>
      <c r="G791" s="39"/>
      <c r="H791" s="39"/>
      <c r="I791" s="39"/>
      <c r="J791" s="35"/>
      <c r="O791" s="35"/>
      <c r="P791" s="39"/>
    </row>
    <row r="792" spans="2:16">
      <c r="B792" s="28"/>
      <c r="D792" s="39"/>
      <c r="E792" s="39"/>
      <c r="F792" s="39"/>
      <c r="G792" s="39"/>
      <c r="H792" s="39"/>
      <c r="I792" s="39"/>
      <c r="J792" s="35"/>
      <c r="O792" s="35"/>
      <c r="P792" s="39"/>
    </row>
    <row r="793" spans="2:16">
      <c r="B793" s="28"/>
      <c r="D793" s="39"/>
      <c r="E793" s="39"/>
      <c r="F793" s="39"/>
      <c r="G793" s="39"/>
      <c r="H793" s="39"/>
      <c r="I793" s="39"/>
      <c r="J793" s="35"/>
      <c r="O793" s="35"/>
      <c r="P793" s="39"/>
    </row>
    <row r="794" spans="2:16">
      <c r="B794" s="28"/>
      <c r="D794" s="39"/>
      <c r="E794" s="39"/>
      <c r="F794" s="39"/>
      <c r="G794" s="39"/>
      <c r="H794" s="39"/>
      <c r="I794" s="39"/>
      <c r="J794" s="35"/>
      <c r="O794" s="35"/>
      <c r="P794" s="39"/>
    </row>
    <row r="795" spans="2:16">
      <c r="B795" s="28"/>
      <c r="D795" s="39"/>
      <c r="E795" s="39"/>
      <c r="F795" s="39"/>
      <c r="G795" s="39"/>
      <c r="H795" s="39"/>
      <c r="I795" s="39"/>
      <c r="J795" s="35"/>
      <c r="O795" s="35"/>
      <c r="P795" s="39"/>
    </row>
    <row r="796" spans="2:16">
      <c r="B796" s="28"/>
      <c r="D796" s="39"/>
      <c r="E796" s="39"/>
      <c r="F796" s="39"/>
      <c r="G796" s="39"/>
      <c r="H796" s="39"/>
      <c r="I796" s="39"/>
      <c r="J796" s="35"/>
      <c r="O796" s="35"/>
      <c r="P796" s="39"/>
    </row>
    <row r="797" spans="2:16">
      <c r="B797" s="28"/>
      <c r="D797" s="39"/>
      <c r="E797" s="39"/>
      <c r="F797" s="39"/>
      <c r="G797" s="39"/>
      <c r="H797" s="39"/>
      <c r="I797" s="39"/>
      <c r="J797" s="35"/>
      <c r="O797" s="35"/>
      <c r="P797" s="39"/>
    </row>
    <row r="798" spans="2:16">
      <c r="B798" s="28"/>
      <c r="D798" s="39"/>
      <c r="E798" s="39"/>
      <c r="F798" s="39"/>
      <c r="G798" s="39"/>
      <c r="H798" s="39"/>
      <c r="I798" s="39"/>
      <c r="J798" s="35"/>
      <c r="O798" s="35"/>
      <c r="P798" s="39"/>
    </row>
    <row r="799" spans="2:16">
      <c r="B799" s="28"/>
      <c r="D799" s="39"/>
      <c r="E799" s="39"/>
      <c r="F799" s="39"/>
      <c r="G799" s="39"/>
      <c r="H799" s="39"/>
      <c r="I799" s="39"/>
      <c r="J799" s="35"/>
      <c r="O799" s="35"/>
      <c r="P799" s="39"/>
    </row>
    <row r="800" spans="2:16">
      <c r="B800" s="28"/>
      <c r="D800" s="39"/>
      <c r="E800" s="39"/>
      <c r="F800" s="39"/>
      <c r="G800" s="39"/>
      <c r="H800" s="39"/>
      <c r="I800" s="39"/>
      <c r="J800" s="35"/>
      <c r="O800" s="35"/>
      <c r="P800" s="39"/>
    </row>
    <row r="801" spans="2:16">
      <c r="B801" s="28"/>
      <c r="D801" s="39"/>
      <c r="E801" s="39"/>
      <c r="F801" s="39"/>
      <c r="G801" s="39"/>
      <c r="H801" s="39"/>
      <c r="I801" s="39"/>
      <c r="J801" s="35"/>
      <c r="O801" s="35"/>
      <c r="P801" s="39"/>
    </row>
    <row r="802" spans="2:16">
      <c r="B802" s="28"/>
      <c r="D802" s="39"/>
      <c r="E802" s="39"/>
      <c r="F802" s="39"/>
      <c r="G802" s="39"/>
      <c r="H802" s="39"/>
      <c r="I802" s="39"/>
      <c r="J802" s="35"/>
      <c r="O802" s="35"/>
      <c r="P802" s="39"/>
    </row>
    <row r="803" spans="2:16">
      <c r="B803" s="28"/>
      <c r="D803" s="39"/>
      <c r="E803" s="39"/>
      <c r="F803" s="39"/>
      <c r="G803" s="39"/>
      <c r="H803" s="39"/>
      <c r="I803" s="39"/>
      <c r="J803" s="35"/>
      <c r="O803" s="35"/>
      <c r="P803" s="39"/>
    </row>
    <row r="804" spans="2:16">
      <c r="B804" s="28"/>
      <c r="D804" s="39"/>
      <c r="E804" s="39"/>
      <c r="F804" s="39"/>
      <c r="G804" s="39"/>
      <c r="H804" s="39"/>
      <c r="I804" s="39"/>
      <c r="J804" s="35"/>
      <c r="O804" s="35"/>
      <c r="P804" s="39"/>
    </row>
    <row r="805" spans="2:16">
      <c r="B805" s="28"/>
      <c r="D805" s="39"/>
      <c r="E805" s="39"/>
      <c r="F805" s="39"/>
      <c r="G805" s="39"/>
      <c r="H805" s="39"/>
      <c r="I805" s="39"/>
      <c r="J805" s="35"/>
      <c r="O805" s="35"/>
      <c r="P805" s="39"/>
    </row>
    <row r="806" spans="2:16">
      <c r="B806" s="28"/>
      <c r="D806" s="39"/>
      <c r="E806" s="39"/>
      <c r="F806" s="39"/>
      <c r="G806" s="39"/>
      <c r="H806" s="39"/>
      <c r="I806" s="39"/>
      <c r="J806" s="35"/>
      <c r="O806" s="35"/>
      <c r="P806" s="39"/>
    </row>
    <row r="807" spans="2:16">
      <c r="B807" s="28"/>
      <c r="D807" s="39"/>
      <c r="E807" s="39"/>
      <c r="F807" s="39"/>
      <c r="G807" s="39"/>
      <c r="H807" s="39"/>
      <c r="I807" s="39"/>
      <c r="J807" s="35"/>
      <c r="O807" s="35"/>
      <c r="P807" s="39"/>
    </row>
    <row r="808" spans="2:16">
      <c r="B808" s="28"/>
      <c r="D808" s="39"/>
      <c r="E808" s="39"/>
      <c r="F808" s="39"/>
      <c r="G808" s="39"/>
      <c r="H808" s="39"/>
      <c r="I808" s="39"/>
      <c r="J808" s="35"/>
      <c r="O808" s="35"/>
      <c r="P808" s="39"/>
    </row>
    <row r="809" spans="2:16">
      <c r="B809" s="28"/>
      <c r="D809" s="39"/>
      <c r="E809" s="39"/>
      <c r="F809" s="39"/>
      <c r="G809" s="39"/>
      <c r="H809" s="39"/>
      <c r="I809" s="39"/>
      <c r="J809" s="35"/>
      <c r="O809" s="35"/>
      <c r="P809" s="39"/>
    </row>
    <row r="810" spans="2:16">
      <c r="B810" s="28"/>
      <c r="D810" s="39"/>
      <c r="E810" s="39"/>
      <c r="F810" s="39"/>
      <c r="G810" s="39"/>
      <c r="H810" s="39"/>
      <c r="I810" s="39"/>
      <c r="J810" s="35"/>
      <c r="O810" s="35"/>
      <c r="P810" s="39"/>
    </row>
    <row r="811" spans="2:16">
      <c r="B811" s="28"/>
      <c r="D811" s="39"/>
      <c r="E811" s="39"/>
      <c r="F811" s="39"/>
      <c r="G811" s="39"/>
      <c r="H811" s="39"/>
      <c r="I811" s="39"/>
      <c r="J811" s="35"/>
      <c r="O811" s="35"/>
      <c r="P811" s="39"/>
    </row>
    <row r="812" spans="2:16">
      <c r="B812" s="28"/>
      <c r="D812" s="39"/>
      <c r="E812" s="39"/>
      <c r="F812" s="39"/>
      <c r="G812" s="39"/>
      <c r="H812" s="39"/>
      <c r="I812" s="39"/>
      <c r="J812" s="35"/>
      <c r="O812" s="35"/>
      <c r="P812" s="39"/>
    </row>
    <row r="813" spans="2:16">
      <c r="B813" s="28"/>
      <c r="D813" s="39"/>
      <c r="E813" s="39"/>
      <c r="F813" s="39"/>
      <c r="G813" s="39"/>
      <c r="H813" s="39"/>
      <c r="I813" s="39"/>
      <c r="J813" s="35"/>
      <c r="O813" s="35"/>
      <c r="P813" s="39"/>
    </row>
    <row r="814" spans="2:16">
      <c r="B814" s="28"/>
      <c r="D814" s="39"/>
      <c r="E814" s="39"/>
      <c r="F814" s="39"/>
      <c r="G814" s="39"/>
      <c r="H814" s="39"/>
      <c r="I814" s="39"/>
      <c r="J814" s="35"/>
      <c r="O814" s="35"/>
      <c r="P814" s="39"/>
    </row>
    <row r="815" spans="2:16">
      <c r="B815" s="28"/>
      <c r="D815" s="39"/>
      <c r="E815" s="39"/>
      <c r="F815" s="39"/>
      <c r="G815" s="39"/>
      <c r="H815" s="39"/>
      <c r="I815" s="39"/>
      <c r="J815" s="35"/>
      <c r="O815" s="35"/>
      <c r="P815" s="39"/>
    </row>
    <row r="816" spans="2:16">
      <c r="B816" s="28"/>
      <c r="D816" s="39"/>
      <c r="E816" s="39"/>
      <c r="F816" s="39"/>
      <c r="G816" s="39"/>
      <c r="H816" s="39"/>
      <c r="I816" s="39"/>
      <c r="J816" s="35"/>
      <c r="O816" s="35"/>
      <c r="P816" s="39"/>
    </row>
    <row r="817" spans="2:16">
      <c r="B817" s="28"/>
      <c r="D817" s="39"/>
      <c r="E817" s="39"/>
      <c r="F817" s="39"/>
      <c r="G817" s="39"/>
      <c r="H817" s="39"/>
      <c r="I817" s="39"/>
      <c r="J817" s="35"/>
      <c r="O817" s="35"/>
      <c r="P817" s="39"/>
    </row>
    <row r="818" spans="2:16">
      <c r="B818" s="28"/>
      <c r="D818" s="39"/>
      <c r="E818" s="39"/>
      <c r="F818" s="39"/>
      <c r="G818" s="39"/>
      <c r="H818" s="39"/>
      <c r="I818" s="39"/>
      <c r="J818" s="35"/>
      <c r="O818" s="35"/>
      <c r="P818" s="39"/>
    </row>
    <row r="819" spans="2:16">
      <c r="B819" s="28"/>
      <c r="D819" s="39"/>
      <c r="E819" s="39"/>
      <c r="F819" s="39"/>
      <c r="G819" s="39"/>
      <c r="H819" s="39"/>
      <c r="I819" s="39"/>
      <c r="J819" s="35"/>
      <c r="O819" s="35"/>
      <c r="P819" s="39"/>
    </row>
    <row r="820" spans="2:16">
      <c r="B820" s="28"/>
      <c r="D820" s="39"/>
      <c r="E820" s="39"/>
      <c r="F820" s="39"/>
      <c r="G820" s="39"/>
      <c r="H820" s="39"/>
      <c r="J820" s="35"/>
      <c r="O820" s="35"/>
    </row>
    <row r="821" spans="2:16">
      <c r="B821" s="28"/>
      <c r="D821" s="39"/>
      <c r="E821" s="39"/>
      <c r="F821" s="39"/>
      <c r="G821" s="39"/>
      <c r="H821" s="39"/>
      <c r="J821" s="35"/>
      <c r="O821" s="35"/>
    </row>
    <row r="822" spans="2:16">
      <c r="B822" s="28"/>
      <c r="D822" s="39"/>
      <c r="E822" s="39"/>
      <c r="F822" s="39"/>
      <c r="G822" s="39"/>
      <c r="H822" s="39"/>
      <c r="J822" s="35"/>
      <c r="O822" s="35"/>
    </row>
    <row r="823" spans="2:16">
      <c r="B823" s="28"/>
      <c r="D823" s="39"/>
      <c r="E823" s="39"/>
      <c r="F823" s="39"/>
      <c r="G823" s="39"/>
      <c r="H823" s="39"/>
      <c r="J823" s="35"/>
      <c r="O823" s="35"/>
    </row>
    <row r="824" spans="2:16">
      <c r="B824" s="28"/>
      <c r="D824" s="39"/>
      <c r="E824" s="39"/>
      <c r="F824" s="39"/>
      <c r="G824" s="39"/>
      <c r="H824" s="39"/>
      <c r="J824" s="35"/>
      <c r="O824" s="35"/>
    </row>
    <row r="825" spans="2:16">
      <c r="B825" s="28"/>
      <c r="D825" s="39"/>
      <c r="E825" s="39"/>
      <c r="F825" s="39"/>
      <c r="G825" s="39"/>
      <c r="H825" s="39"/>
      <c r="J825" s="35"/>
      <c r="O825" s="35"/>
    </row>
    <row r="826" spans="2:16">
      <c r="B826" s="28"/>
      <c r="D826" s="39"/>
      <c r="E826" s="39"/>
      <c r="F826" s="39"/>
      <c r="G826" s="39"/>
      <c r="H826" s="39"/>
      <c r="J826" s="35"/>
      <c r="O826" s="35"/>
    </row>
    <row r="827" spans="2:16">
      <c r="B827" s="28"/>
      <c r="D827" s="39"/>
      <c r="E827" s="39"/>
      <c r="F827" s="39"/>
      <c r="G827" s="39"/>
      <c r="H827" s="39"/>
      <c r="J827" s="35"/>
      <c r="O827" s="35"/>
    </row>
    <row r="828" spans="2:16">
      <c r="B828" s="28"/>
      <c r="D828" s="39"/>
      <c r="E828" s="39"/>
      <c r="F828" s="39"/>
      <c r="G828" s="39"/>
      <c r="H828" s="39"/>
      <c r="J828" s="35"/>
      <c r="O828" s="35"/>
    </row>
    <row r="829" spans="2:16">
      <c r="B829" s="28"/>
      <c r="D829" s="39"/>
      <c r="E829" s="39"/>
      <c r="F829" s="39"/>
      <c r="G829" s="39"/>
      <c r="H829" s="39"/>
      <c r="J829" s="35"/>
      <c r="O829" s="35"/>
    </row>
    <row r="830" spans="2:16">
      <c r="B830" s="28"/>
      <c r="D830" s="39"/>
      <c r="E830" s="39"/>
      <c r="F830" s="39"/>
      <c r="G830" s="39"/>
      <c r="H830" s="39"/>
      <c r="J830" s="35"/>
      <c r="O830" s="35"/>
    </row>
    <row r="831" spans="2:16">
      <c r="B831" s="28"/>
      <c r="D831" s="39"/>
      <c r="E831" s="39"/>
      <c r="F831" s="39"/>
      <c r="G831" s="39"/>
      <c r="H831" s="39"/>
      <c r="J831" s="35"/>
      <c r="O831" s="35"/>
    </row>
    <row r="832" spans="2:16">
      <c r="B832" s="28"/>
      <c r="D832" s="39"/>
      <c r="E832" s="39"/>
      <c r="F832" s="39"/>
      <c r="G832" s="39"/>
      <c r="H832" s="39"/>
      <c r="J832" s="35"/>
      <c r="O832" s="35"/>
    </row>
    <row r="833" spans="2:15">
      <c r="B833" s="28"/>
      <c r="D833" s="39"/>
      <c r="E833" s="39"/>
      <c r="F833" s="39"/>
      <c r="G833" s="39"/>
      <c r="H833" s="39"/>
      <c r="J833" s="35"/>
      <c r="O833" s="35"/>
    </row>
    <row r="834" spans="2:15">
      <c r="B834" s="28"/>
      <c r="D834" s="39"/>
      <c r="E834" s="39"/>
      <c r="F834" s="39"/>
      <c r="G834" s="39"/>
      <c r="H834" s="39"/>
      <c r="J834" s="35"/>
      <c r="O834" s="35"/>
    </row>
    <row r="835" spans="2:15">
      <c r="B835" s="28"/>
      <c r="D835" s="39"/>
      <c r="E835" s="39"/>
      <c r="F835" s="39"/>
      <c r="G835" s="39"/>
      <c r="H835" s="39"/>
      <c r="J835" s="35"/>
      <c r="O835" s="35"/>
    </row>
    <row r="836" spans="2:15">
      <c r="B836" s="28"/>
      <c r="D836" s="39"/>
      <c r="E836" s="39"/>
      <c r="F836" s="39"/>
      <c r="G836" s="39"/>
      <c r="H836" s="39"/>
      <c r="J836" s="35"/>
      <c r="O836" s="35"/>
    </row>
    <row r="837" spans="2:15">
      <c r="B837" s="28"/>
      <c r="D837" s="39"/>
      <c r="E837" s="39"/>
      <c r="F837" s="39"/>
      <c r="G837" s="39"/>
      <c r="H837" s="39"/>
      <c r="J837" s="35"/>
      <c r="O837" s="35"/>
    </row>
    <row r="838" spans="2:15">
      <c r="B838" s="28"/>
      <c r="D838" s="39"/>
      <c r="E838" s="39"/>
      <c r="F838" s="39"/>
      <c r="G838" s="39"/>
      <c r="H838" s="39"/>
      <c r="J838" s="35"/>
      <c r="O838" s="35"/>
    </row>
    <row r="839" spans="2:15">
      <c r="B839" s="28"/>
      <c r="D839" s="39"/>
      <c r="E839" s="39"/>
      <c r="F839" s="39"/>
      <c r="G839" s="39"/>
      <c r="H839" s="39"/>
      <c r="J839" s="35"/>
      <c r="O839" s="35"/>
    </row>
    <row r="840" spans="2:15">
      <c r="B840" s="28"/>
      <c r="D840" s="39"/>
      <c r="E840" s="39"/>
      <c r="F840" s="39"/>
      <c r="G840" s="39"/>
      <c r="H840" s="39"/>
      <c r="J840" s="35"/>
      <c r="O840" s="35"/>
    </row>
    <row r="841" spans="2:15">
      <c r="B841" s="28"/>
      <c r="D841" s="39"/>
      <c r="E841" s="39"/>
      <c r="F841" s="39"/>
      <c r="G841" s="39"/>
      <c r="H841" s="39"/>
      <c r="J841" s="35"/>
      <c r="O841" s="35"/>
    </row>
    <row r="842" spans="2:15">
      <c r="B842" s="28"/>
      <c r="D842" s="39"/>
      <c r="E842" s="39"/>
      <c r="F842" s="39"/>
      <c r="G842" s="39"/>
      <c r="H842" s="39"/>
      <c r="J842" s="35"/>
      <c r="O842" s="35"/>
    </row>
    <row r="843" spans="2:15">
      <c r="B843" s="28"/>
      <c r="D843" s="39"/>
      <c r="E843" s="39"/>
      <c r="F843" s="39"/>
      <c r="G843" s="39"/>
      <c r="H843" s="39"/>
      <c r="J843" s="35"/>
      <c r="O843" s="35"/>
    </row>
    <row r="844" spans="2:15">
      <c r="B844" s="28"/>
      <c r="D844" s="39"/>
      <c r="E844" s="39"/>
      <c r="F844" s="39"/>
      <c r="G844" s="39"/>
      <c r="H844" s="39"/>
      <c r="J844" s="35"/>
      <c r="O844" s="35"/>
    </row>
    <row r="845" spans="2:15">
      <c r="B845" s="28"/>
      <c r="D845" s="39"/>
      <c r="E845" s="39"/>
      <c r="F845" s="39"/>
      <c r="G845" s="39"/>
      <c r="H845" s="39"/>
      <c r="J845" s="35"/>
      <c r="O845" s="35"/>
    </row>
    <row r="846" spans="2:15">
      <c r="B846" s="28"/>
      <c r="D846" s="39"/>
      <c r="E846" s="39"/>
      <c r="F846" s="39"/>
      <c r="G846" s="39"/>
      <c r="H846" s="39"/>
      <c r="J846" s="35"/>
      <c r="O846" s="35"/>
    </row>
    <row r="847" spans="2:15">
      <c r="B847" s="28"/>
      <c r="D847" s="39"/>
      <c r="E847" s="39"/>
      <c r="F847" s="39"/>
      <c r="G847" s="39"/>
      <c r="H847" s="39"/>
      <c r="J847" s="35"/>
      <c r="O847" s="35"/>
    </row>
    <row r="848" spans="2:15">
      <c r="B848" s="28"/>
      <c r="D848" s="39"/>
      <c r="E848" s="39"/>
      <c r="F848" s="39"/>
      <c r="G848" s="39"/>
      <c r="H848" s="39"/>
      <c r="J848" s="35"/>
      <c r="O848" s="35"/>
    </row>
    <row r="849" spans="2:15">
      <c r="B849" s="28"/>
      <c r="D849" s="39"/>
      <c r="E849" s="39"/>
      <c r="F849" s="39"/>
      <c r="G849" s="39"/>
      <c r="H849" s="39"/>
      <c r="J849" s="35"/>
      <c r="O849" s="35"/>
    </row>
    <row r="850" spans="2:15">
      <c r="B850" s="28"/>
      <c r="D850" s="39"/>
      <c r="E850" s="39"/>
      <c r="F850" s="39"/>
      <c r="G850" s="39"/>
      <c r="H850" s="39"/>
      <c r="J850" s="35"/>
      <c r="O850" s="35"/>
    </row>
    <row r="851" spans="2:15">
      <c r="B851" s="28"/>
      <c r="D851" s="39"/>
      <c r="E851" s="39"/>
      <c r="F851" s="39"/>
      <c r="G851" s="39"/>
      <c r="H851" s="39"/>
      <c r="J851" s="35"/>
      <c r="O851" s="35"/>
    </row>
    <row r="852" spans="2:15">
      <c r="B852" s="28"/>
      <c r="D852" s="39"/>
      <c r="E852" s="39"/>
      <c r="F852" s="39"/>
      <c r="G852" s="39"/>
      <c r="H852" s="39"/>
      <c r="J852" s="35"/>
      <c r="O852" s="35"/>
    </row>
    <row r="853" spans="2:15">
      <c r="B853" s="28"/>
      <c r="D853" s="39"/>
      <c r="E853" s="39"/>
      <c r="F853" s="39"/>
      <c r="G853" s="39"/>
      <c r="H853" s="39"/>
      <c r="J853" s="35"/>
      <c r="O853" s="35"/>
    </row>
    <row r="854" spans="2:15">
      <c r="B854" s="28"/>
      <c r="D854" s="39"/>
      <c r="E854" s="39"/>
      <c r="F854" s="39"/>
      <c r="G854" s="39"/>
      <c r="H854" s="39"/>
      <c r="J854" s="35"/>
      <c r="O854" s="35"/>
    </row>
    <row r="855" spans="2:15">
      <c r="B855" s="28"/>
      <c r="D855" s="39"/>
      <c r="E855" s="39"/>
      <c r="F855" s="39"/>
      <c r="G855" s="39"/>
      <c r="H855" s="39"/>
      <c r="J855" s="35"/>
      <c r="O855" s="35"/>
    </row>
    <row r="856" spans="2:15">
      <c r="B856" s="28"/>
      <c r="D856" s="39"/>
      <c r="E856" s="39"/>
      <c r="F856" s="39"/>
      <c r="G856" s="39"/>
      <c r="H856" s="39"/>
      <c r="J856" s="35"/>
      <c r="O856" s="35"/>
    </row>
    <row r="857" spans="2:15">
      <c r="B857" s="28"/>
      <c r="D857" s="39"/>
      <c r="E857" s="39"/>
      <c r="F857" s="39"/>
      <c r="G857" s="39"/>
      <c r="H857" s="39"/>
      <c r="J857" s="35"/>
      <c r="O857" s="35"/>
    </row>
    <row r="858" spans="2:15">
      <c r="B858" s="28"/>
      <c r="D858" s="39"/>
      <c r="E858" s="39"/>
      <c r="F858" s="39"/>
      <c r="G858" s="39"/>
      <c r="H858" s="39"/>
      <c r="J858" s="35"/>
      <c r="O858" s="35"/>
    </row>
    <row r="859" spans="2:15">
      <c r="B859" s="28"/>
      <c r="D859" s="39"/>
      <c r="E859" s="39"/>
      <c r="F859" s="39"/>
      <c r="G859" s="39"/>
      <c r="H859" s="39"/>
      <c r="J859" s="35"/>
      <c r="O859" s="35"/>
    </row>
    <row r="860" spans="2:15">
      <c r="B860" s="28"/>
      <c r="D860" s="39"/>
      <c r="E860" s="39"/>
      <c r="F860" s="39"/>
      <c r="G860" s="39"/>
      <c r="H860" s="39"/>
      <c r="J860" s="35"/>
      <c r="O860" s="35"/>
    </row>
    <row r="861" spans="2:15">
      <c r="B861" s="28"/>
      <c r="D861" s="39"/>
      <c r="E861" s="39"/>
      <c r="F861" s="39"/>
      <c r="G861" s="39"/>
      <c r="H861" s="39"/>
      <c r="J861" s="35"/>
      <c r="O861" s="35"/>
    </row>
    <row r="862" spans="2:15">
      <c r="B862" s="28"/>
      <c r="D862" s="39"/>
      <c r="E862" s="39"/>
      <c r="F862" s="39"/>
      <c r="G862" s="39"/>
      <c r="H862" s="39"/>
      <c r="J862" s="35"/>
      <c r="O862" s="35"/>
    </row>
    <row r="863" spans="2:15">
      <c r="B863" s="28"/>
      <c r="D863" s="39"/>
      <c r="E863" s="39"/>
      <c r="F863" s="39"/>
      <c r="G863" s="39"/>
      <c r="H863" s="39"/>
      <c r="J863" s="35"/>
      <c r="O863" s="35"/>
    </row>
    <row r="864" spans="2:15">
      <c r="B864" s="28"/>
      <c r="D864" s="39"/>
      <c r="E864" s="39"/>
      <c r="F864" s="39"/>
      <c r="G864" s="39"/>
      <c r="H864" s="39"/>
      <c r="J864" s="35"/>
      <c r="O864" s="35"/>
    </row>
    <row r="865" spans="2:15">
      <c r="B865" s="28"/>
      <c r="D865" s="39"/>
      <c r="E865" s="39"/>
      <c r="F865" s="39"/>
      <c r="G865" s="39"/>
      <c r="H865" s="39"/>
      <c r="J865" s="35"/>
      <c r="O865" s="35"/>
    </row>
    <row r="866" spans="2:15">
      <c r="B866" s="28"/>
      <c r="D866" s="39"/>
      <c r="E866" s="39"/>
      <c r="F866" s="39"/>
      <c r="G866" s="39"/>
      <c r="H866" s="39"/>
      <c r="J866" s="35"/>
      <c r="O866" s="35"/>
    </row>
    <row r="867" spans="2:15">
      <c r="B867" s="28"/>
      <c r="D867" s="39"/>
      <c r="E867" s="39"/>
      <c r="F867" s="39"/>
      <c r="G867" s="39"/>
      <c r="H867" s="39"/>
      <c r="J867" s="35"/>
      <c r="O867" s="35"/>
    </row>
    <row r="868" spans="2:15">
      <c r="B868" s="28"/>
      <c r="D868" s="39"/>
      <c r="E868" s="39"/>
      <c r="F868" s="39"/>
      <c r="G868" s="39"/>
      <c r="H868" s="39"/>
      <c r="J868" s="35"/>
      <c r="O868" s="35"/>
    </row>
    <row r="869" spans="2:15">
      <c r="B869" s="28"/>
      <c r="D869" s="39"/>
      <c r="E869" s="39"/>
      <c r="F869" s="39"/>
      <c r="G869" s="39"/>
      <c r="H869" s="39"/>
      <c r="J869" s="35"/>
      <c r="O869" s="35"/>
    </row>
    <row r="870" spans="2:15">
      <c r="B870" s="28"/>
      <c r="D870" s="39"/>
      <c r="E870" s="39"/>
      <c r="F870" s="39"/>
      <c r="G870" s="39"/>
      <c r="H870" s="39"/>
      <c r="J870" s="35"/>
      <c r="O870" s="35"/>
    </row>
    <row r="871" spans="2:15">
      <c r="B871" s="28"/>
      <c r="D871" s="39"/>
      <c r="E871" s="39"/>
      <c r="F871" s="39"/>
      <c r="G871" s="39"/>
      <c r="H871" s="39"/>
      <c r="J871" s="35"/>
      <c r="O871" s="35"/>
    </row>
    <row r="872" spans="2:15">
      <c r="B872" s="28"/>
      <c r="D872" s="39"/>
      <c r="E872" s="39"/>
      <c r="F872" s="39"/>
      <c r="G872" s="39"/>
      <c r="H872" s="39"/>
      <c r="J872" s="35"/>
      <c r="O872" s="35"/>
    </row>
    <row r="873" spans="2:15">
      <c r="B873" s="28"/>
      <c r="D873" s="39"/>
      <c r="E873" s="39"/>
      <c r="F873" s="39"/>
      <c r="G873" s="39"/>
      <c r="H873" s="39"/>
      <c r="J873" s="35"/>
      <c r="O873" s="35"/>
    </row>
    <row r="874" spans="2:15">
      <c r="B874" s="28"/>
      <c r="D874" s="39"/>
      <c r="E874" s="39"/>
      <c r="F874" s="39"/>
      <c r="G874" s="39"/>
      <c r="H874" s="39"/>
      <c r="J874" s="35"/>
      <c r="O874" s="35"/>
    </row>
    <row r="875" spans="2:15">
      <c r="B875" s="28"/>
      <c r="D875" s="39"/>
      <c r="E875" s="39"/>
      <c r="F875" s="39"/>
      <c r="G875" s="39"/>
      <c r="H875" s="39"/>
      <c r="J875" s="35"/>
      <c r="O875" s="35"/>
    </row>
    <row r="876" spans="2:15">
      <c r="B876" s="28"/>
      <c r="D876" s="39"/>
      <c r="E876" s="39"/>
      <c r="F876" s="39"/>
      <c r="G876" s="39"/>
      <c r="H876" s="39"/>
      <c r="J876" s="35"/>
      <c r="O876" s="35"/>
    </row>
    <row r="877" spans="2:15">
      <c r="B877" s="28"/>
      <c r="D877" s="39"/>
      <c r="E877" s="39"/>
      <c r="F877" s="39"/>
      <c r="G877" s="39"/>
      <c r="H877" s="39"/>
      <c r="J877" s="35"/>
      <c r="O877" s="35"/>
    </row>
    <row r="878" spans="2:15">
      <c r="B878" s="28"/>
      <c r="D878" s="39"/>
      <c r="E878" s="39"/>
      <c r="F878" s="39"/>
      <c r="G878" s="39"/>
      <c r="H878" s="39"/>
      <c r="J878" s="35"/>
      <c r="O878" s="35"/>
    </row>
    <row r="879" spans="2:15">
      <c r="B879" s="28"/>
      <c r="D879" s="39"/>
      <c r="E879" s="39"/>
      <c r="F879" s="39"/>
      <c r="G879" s="39"/>
      <c r="H879" s="39"/>
      <c r="J879" s="35"/>
      <c r="O879" s="35"/>
    </row>
    <row r="880" spans="2:15">
      <c r="B880" s="28"/>
      <c r="D880" s="39"/>
      <c r="E880" s="39"/>
      <c r="F880" s="39"/>
      <c r="G880" s="39"/>
      <c r="H880" s="39"/>
      <c r="J880" s="35"/>
      <c r="O880" s="35"/>
    </row>
    <row r="881" spans="2:16">
      <c r="B881" s="28"/>
      <c r="D881" s="39"/>
      <c r="E881" s="39"/>
      <c r="F881" s="39"/>
      <c r="G881" s="39"/>
      <c r="H881" s="39"/>
      <c r="J881" s="35"/>
      <c r="O881" s="35"/>
    </row>
    <row r="882" spans="2:16">
      <c r="D882" s="33"/>
      <c r="E882" s="33"/>
      <c r="F882" s="33"/>
      <c r="G882" s="33"/>
      <c r="H882" s="33"/>
      <c r="I882" s="33"/>
      <c r="J882" s="35"/>
      <c r="O882" s="35"/>
      <c r="P882" s="33"/>
    </row>
  </sheetData>
  <sheetProtection algorithmName="SHA-512" hashValue="HOJasTg2npmW9rUwTNPAr+laxcUwwYia3ajZ067+Qw21LLd+ozNgVPTa0FPkSz4rOe7eEFaeepmKey5e5L+uTQ==" saltValue="bFqVRgpbqjKYLGjah1aE8w==" spinCount="100000" sheet="1" objects="1" scenarios="1"/>
  <pageMargins left="0.7" right="0.7" top="0.75" bottom="0.75" header="0.3" footer="0.3"/>
  <pageSetup paperSize="9" orientation="portrait" horizontalDpi="30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G x U U + J E t 3 m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p W Z g Y 6 R n Y 6 M P E b H w z 8 x D y R k D n g m S R B G 2 c S 3 N K S o t S 7 d I y d d 0 8 b f R h X B t 9 q B f s A F B L A w Q U A A I A C A C M b F R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G x U U y i K R 7 g O A A A A E Q A A A B M A H A B G b 3 J t d W x h c y 9 T Z W N 0 a W 9 u M S 5 t I K I Y A C i g F A A A A A A A A A A A A A A A A A A A A A A A A A A A A C t O T S 7 J z M 9 T C I b Q h t Y A U E s B A i 0 A F A A C A A g A j G x U U + J E t 3 m m A A A A 9 Q A A A B I A A A A A A A A A A A A A A A A A A A A A A E N v b m Z p Z y 9 Q Y W N r Y W d l L n h t b F B L A Q I t A B Q A A g A I A I x s V F M P y u m r p A A A A O k A A A A T A A A A A A A A A A A A A A A A A P I A A A B b Q 2 9 u d G V u d F 9 U e X B l c 1 0 u e G 1 s U E s B A i 0 A F A A C A A g A j G x U U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M n o h R q B c V E k R w C X p m J f j E A A A A A A g A A A A A A A 2 Y A A M A A A A A Q A A A A y I 8 E + s F U G 5 T 6 Q 6 u u A i p k x A A A A A A E g A A A o A A A A B A A A A D v m Y x M E F 8 e f c 1 P b 5 B + + v B n U A A A A O q j Q + n r 2 e M m d 5 H M f i N g 8 K t b I Q L L g j 5 T H Q D 5 Z d q Q I l K 6 Z P + 2 x 6 U p p f x h 6 s r x O u v p Z G n M m E K O C K q X w Y Y o V 2 e + T j O Z 1 I R u z R p + y S C e D M J P / 7 x 5 F A A A A B o Y d 4 c m b 9 y n x W M 3 E 4 b / M 6 i i M N m N < / D a t a M a s h u p > 
</file>

<file path=customXml/itemProps1.xml><?xml version="1.0" encoding="utf-8"?>
<ds:datastoreItem xmlns:ds="http://schemas.openxmlformats.org/officeDocument/2006/customXml" ds:itemID="{506F31E8-EBE1-494E-B3DF-BC2F5A7804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VK</vt:lpstr>
      <vt:lpstr>VK_valitsin (FI)</vt:lpstr>
      <vt:lpstr>VK_valitsi (SV)</vt:lpstr>
      <vt:lpstr>tiedot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2021-08-31T11:17:26Z</dcterms:created>
  <dcterms:modified xsi:type="dcterms:W3CDTF">2022-05-20T06:31:27Z</dcterms:modified>
</cp:coreProperties>
</file>